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19D26BC8-7F9D-40E5-A463-4C32AFD2E2ED}" xr6:coauthVersionLast="45" xr6:coauthVersionMax="45" xr10:uidLastSave="{00000000-0000-0000-0000-000000000000}"/>
  <bookViews>
    <workbookView xWindow="-28920" yWindow="-120" windowWidth="29040" windowHeight="15840" tabRatio="653" activeTab="4" xr2:uid="{1BFDBDDD-03BC-42BF-BA52-8E4216F92F7B}"/>
    <workbookView xWindow="-120" yWindow="-120" windowWidth="29040" windowHeight="15840" tabRatio="651" activeTab="4"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S38" i="11" l="1"/>
  <c r="V38" i="11"/>
  <c r="T38" i="11"/>
  <c r="E38" i="11"/>
  <c r="D38" i="11"/>
  <c r="C38" i="11"/>
  <c r="E64" i="11" l="1"/>
  <c r="E63" i="11"/>
  <c r="E62" i="11"/>
  <c r="E61" i="11"/>
  <c r="E60" i="11"/>
  <c r="E59" i="11"/>
  <c r="E58" i="11"/>
  <c r="E57" i="11"/>
  <c r="E56" i="11"/>
  <c r="E55" i="11"/>
  <c r="E54" i="11"/>
  <c r="E53" i="11"/>
  <c r="E52" i="11"/>
  <c r="E51" i="11"/>
  <c r="E50" i="11"/>
  <c r="E49" i="11"/>
  <c r="E48" i="11"/>
  <c r="E47" i="11"/>
  <c r="E46" i="11"/>
  <c r="E45" i="11"/>
  <c r="E44" i="11"/>
  <c r="E43" i="11"/>
  <c r="E42" i="11"/>
  <c r="E41" i="11"/>
  <c r="E40" i="11"/>
  <c r="E39" i="11"/>
  <c r="E37" i="11"/>
  <c r="E36" i="11"/>
  <c r="E35" i="11"/>
  <c r="E34" i="11"/>
  <c r="E33" i="11"/>
  <c r="E32"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E6" i="11"/>
  <c r="E5" i="11"/>
  <c r="E3" i="11"/>
  <c r="E2" i="11"/>
  <c r="E4" i="11"/>
  <c r="V64" i="11" l="1"/>
  <c r="V63" i="11"/>
  <c r="V62" i="11"/>
  <c r="V61" i="11"/>
  <c r="V60" i="11"/>
  <c r="V59" i="11"/>
  <c r="V58" i="11"/>
  <c r="V57" i="11"/>
  <c r="V56" i="11"/>
  <c r="V55" i="11"/>
  <c r="V54" i="11"/>
  <c r="V53" i="11"/>
  <c r="V52" i="11"/>
  <c r="V51" i="11"/>
  <c r="V50" i="11"/>
  <c r="V49" i="11"/>
  <c r="V48" i="11"/>
  <c r="V47" i="11"/>
  <c r="V46" i="11"/>
  <c r="V45" i="11"/>
  <c r="V44" i="11"/>
  <c r="V43" i="11"/>
  <c r="V42" i="11"/>
  <c r="V41" i="11"/>
  <c r="V40" i="11"/>
  <c r="V39" i="11"/>
  <c r="V37" i="11"/>
  <c r="V36" i="11"/>
  <c r="V35" i="11"/>
  <c r="V34" i="11"/>
  <c r="V33" i="11"/>
  <c r="V32" i="11"/>
  <c r="V31" i="11"/>
  <c r="V30" i="11"/>
  <c r="V29" i="11"/>
  <c r="V28" i="11"/>
  <c r="V27" i="11"/>
  <c r="V26" i="11"/>
  <c r="V25" i="11"/>
  <c r="V24" i="11"/>
  <c r="V23" i="11"/>
  <c r="V22" i="11"/>
  <c r="V21" i="11"/>
  <c r="V20" i="11"/>
  <c r="V19" i="11"/>
  <c r="V18" i="11"/>
  <c r="V17" i="11"/>
  <c r="V16" i="11"/>
  <c r="V15" i="11"/>
  <c r="V14" i="11"/>
  <c r="V13" i="11"/>
  <c r="V12" i="11"/>
  <c r="V11" i="11"/>
  <c r="V10" i="11"/>
  <c r="V9" i="11"/>
  <c r="V8" i="11"/>
  <c r="V7" i="11"/>
  <c r="V6" i="11"/>
  <c r="V5" i="11"/>
  <c r="V4" i="11"/>
  <c r="V3" i="11"/>
  <c r="V2" i="11"/>
  <c r="U2" i="11" s="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U3" i="11" l="1"/>
  <c r="U4" i="11" l="1"/>
  <c r="U5" i="11" s="1"/>
  <c r="U6" i="11" s="1"/>
  <c r="U7" i="11" s="1"/>
  <c r="U8" i="11" s="1"/>
  <c r="U9" i="11" s="1"/>
  <c r="U10" i="11" s="1"/>
  <c r="U11" i="11" s="1"/>
  <c r="U12" i="11" s="1"/>
  <c r="U13" i="11" s="1"/>
  <c r="U14" i="11" s="1"/>
  <c r="U15" i="11" s="1"/>
  <c r="U16" i="11" s="1"/>
  <c r="U17" i="11" s="1"/>
  <c r="U18" i="11" s="1"/>
  <c r="U19" i="11" s="1"/>
  <c r="U20" i="11" s="1"/>
  <c r="U21" i="11" s="1"/>
  <c r="U22" i="11" s="1"/>
  <c r="U23" i="11" s="1"/>
  <c r="U24" i="11" s="1"/>
  <c r="U25" i="11" s="1"/>
  <c r="U26" i="11" s="1"/>
  <c r="U27" i="11" s="1"/>
  <c r="U28" i="11" s="1"/>
  <c r="U29" i="11" s="1"/>
  <c r="U30" i="11" s="1"/>
  <c r="U31" i="11" s="1"/>
  <c r="U32" i="11" s="1"/>
  <c r="U33" i="11" s="1"/>
  <c r="U34" i="11" s="1"/>
  <c r="U35" i="11" s="1"/>
  <c r="U36" i="11" s="1"/>
  <c r="U37" i="11" s="1"/>
  <c r="U38" i="11" l="1"/>
  <c r="U39" i="11" s="1"/>
  <c r="U40" i="11" s="1"/>
  <c r="U41" i="11" s="1"/>
  <c r="U42" i="11" s="1"/>
  <c r="U43" i="11" s="1"/>
  <c r="U44" i="11" s="1"/>
  <c r="U45" i="11" s="1"/>
  <c r="U46" i="11" s="1"/>
  <c r="U47" i="11" s="1"/>
  <c r="U48" i="11" s="1"/>
  <c r="U49" i="11" s="1"/>
  <c r="U50" i="11" s="1"/>
  <c r="U51" i="11" s="1"/>
  <c r="U52" i="11" s="1"/>
  <c r="U53" i="11" s="1"/>
  <c r="U54" i="11" s="1"/>
  <c r="U55" i="11" s="1"/>
  <c r="U56" i="11" s="1"/>
  <c r="U57" i="11" s="1"/>
  <c r="U58" i="11" s="1"/>
  <c r="U59" i="11" s="1"/>
  <c r="U60" i="11" s="1"/>
  <c r="U61" i="11" s="1"/>
  <c r="U62" i="11" s="1"/>
  <c r="U63" i="11" s="1"/>
  <c r="U64" i="11" s="1"/>
  <c r="X2" i="11" l="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C39" i="11"/>
  <c r="C37" i="11"/>
  <c r="C36" i="11"/>
  <c r="C35" i="11"/>
  <c r="C34" i="11"/>
  <c r="C33" i="11"/>
  <c r="C32" i="11"/>
  <c r="C31" i="11"/>
  <c r="C30" i="11"/>
  <c r="C29" i="11"/>
  <c r="C28" i="11"/>
  <c r="C27" i="11"/>
  <c r="C26" i="11"/>
  <c r="C25" i="11"/>
  <c r="C24" i="11"/>
  <c r="C23" i="11"/>
  <c r="C22" i="11"/>
  <c r="C21" i="11"/>
  <c r="C20" i="11"/>
  <c r="C19" i="11"/>
  <c r="C18" i="11"/>
  <c r="C17" i="11"/>
  <c r="C16" i="11"/>
  <c r="C15" i="11"/>
  <c r="C14" i="11"/>
  <c r="C13" i="11"/>
  <c r="C12" i="11"/>
  <c r="C11" i="11"/>
  <c r="C10" i="11"/>
  <c r="C9" i="11"/>
  <c r="C8" i="11"/>
  <c r="C7" i="11"/>
  <c r="C6" i="11"/>
  <c r="C5" i="11"/>
  <c r="C4" i="11"/>
  <c r="C3" i="11"/>
  <c r="C2" i="11"/>
  <c r="T64" i="11"/>
  <c r="T63" i="11"/>
  <c r="T62" i="11"/>
  <c r="T61" i="11"/>
  <c r="T60" i="11"/>
  <c r="T59" i="11"/>
  <c r="T58" i="11"/>
  <c r="T57" i="11"/>
  <c r="T56" i="11"/>
  <c r="T55" i="11"/>
  <c r="T54" i="11"/>
  <c r="T53" i="11"/>
  <c r="T52" i="11"/>
  <c r="T51" i="11"/>
  <c r="T50" i="11"/>
  <c r="T49" i="11"/>
  <c r="T48" i="11"/>
  <c r="T47" i="11"/>
  <c r="T46" i="11"/>
  <c r="T45" i="11"/>
  <c r="T44" i="11"/>
  <c r="T43" i="11"/>
  <c r="T42" i="11"/>
  <c r="T41" i="11"/>
  <c r="T40" i="11"/>
  <c r="T39" i="11"/>
  <c r="T37" i="11"/>
  <c r="T36" i="11"/>
  <c r="T35" i="11"/>
  <c r="T34" i="11"/>
  <c r="T33" i="11"/>
  <c r="T32" i="11"/>
  <c r="T31" i="11"/>
  <c r="T30" i="11"/>
  <c r="T29" i="11"/>
  <c r="T28" i="11"/>
  <c r="T27" i="11"/>
  <c r="T26" i="11"/>
  <c r="T25" i="11"/>
  <c r="T24" i="11"/>
  <c r="T23" i="11"/>
  <c r="T22" i="11"/>
  <c r="T21" i="11"/>
  <c r="T20" i="11"/>
  <c r="T19" i="11"/>
  <c r="T18" i="11"/>
  <c r="T17" i="11"/>
  <c r="T16" i="11"/>
  <c r="T15" i="11"/>
  <c r="T14" i="11"/>
  <c r="T13" i="11"/>
  <c r="T12" i="11"/>
  <c r="T11" i="11"/>
  <c r="T10" i="11"/>
  <c r="T9" i="11"/>
  <c r="T8" i="11"/>
  <c r="T7" i="11"/>
  <c r="T6" i="11"/>
  <c r="T5" i="11"/>
  <c r="T4" i="11"/>
  <c r="T3" i="11"/>
  <c r="T2" i="11"/>
  <c r="S64" i="11"/>
  <c r="S63" i="11"/>
  <c r="S62" i="11"/>
  <c r="S61" i="11"/>
  <c r="S60" i="11"/>
  <c r="S59" i="11"/>
  <c r="S58" i="11"/>
  <c r="S57" i="11"/>
  <c r="S56" i="11"/>
  <c r="S55" i="11"/>
  <c r="S54" i="11"/>
  <c r="S53" i="11"/>
  <c r="S52" i="11"/>
  <c r="S51" i="11"/>
  <c r="S50" i="11"/>
  <c r="S49" i="11"/>
  <c r="S48" i="11"/>
  <c r="S47" i="11"/>
  <c r="S46" i="11"/>
  <c r="S45" i="11"/>
  <c r="S44" i="11"/>
  <c r="S43" i="11"/>
  <c r="S42" i="11"/>
  <c r="S41" i="11"/>
  <c r="S40" i="11"/>
  <c r="S39" i="11"/>
  <c r="S37" i="11"/>
  <c r="S36" i="11"/>
  <c r="S35" i="11"/>
  <c r="S34" i="11"/>
  <c r="S33" i="11"/>
  <c r="S32" i="11"/>
  <c r="S31" i="11"/>
  <c r="S30" i="11"/>
  <c r="S29" i="11"/>
  <c r="S28" i="11"/>
  <c r="S27" i="11"/>
  <c r="S26" i="11"/>
  <c r="S25" i="11"/>
  <c r="S24" i="11"/>
  <c r="S23" i="11"/>
  <c r="S22" i="11"/>
  <c r="S21" i="11"/>
  <c r="S20" i="11"/>
  <c r="S19" i="11"/>
  <c r="S18" i="11"/>
  <c r="S17" i="11"/>
  <c r="S16" i="11"/>
  <c r="S15" i="11"/>
  <c r="S14" i="11"/>
  <c r="S13" i="11"/>
  <c r="S12" i="11"/>
  <c r="S11" i="11"/>
  <c r="S10" i="11"/>
  <c r="S9" i="11"/>
  <c r="S8" i="11"/>
  <c r="S7" i="11"/>
  <c r="S6" i="11"/>
  <c r="S5" i="11"/>
  <c r="S4" i="11"/>
  <c r="S3" i="11"/>
  <c r="S2" i="11"/>
  <c r="AZ6" i="9" l="1"/>
  <c r="AW12" i="9" l="1"/>
  <c r="AW11" i="9"/>
  <c r="AW10" i="9"/>
  <c r="AW8"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90" i="9"/>
  <c r="AI289" i="9"/>
  <c r="AI288" i="9"/>
  <c r="AI287"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W9" i="9" s="1"/>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6" i="9"/>
  <c r="AH305" i="9"/>
  <c r="AH304" i="9"/>
  <c r="AH302" i="9"/>
  <c r="AH301" i="9"/>
  <c r="AH300" i="9"/>
  <c r="AH295" i="9"/>
  <c r="AH291" i="9"/>
  <c r="AH290" i="9"/>
  <c r="AH286" i="9"/>
  <c r="AH285" i="9"/>
  <c r="AH281" i="9"/>
  <c r="AH280" i="9"/>
  <c r="AH276" i="9"/>
  <c r="AH275" i="9"/>
  <c r="AH274" i="9"/>
  <c r="AH271" i="9"/>
  <c r="AH261" i="9"/>
  <c r="AH251" i="9"/>
  <c r="AH250" i="9"/>
  <c r="AH240" i="9"/>
  <c r="AH236" i="9"/>
  <c r="AH235" i="9"/>
  <c r="AH234" i="9"/>
  <c r="AH231" i="9"/>
  <c r="AH230" i="9"/>
  <c r="AH226" i="9"/>
  <c r="AH225" i="9"/>
  <c r="AH224" i="9"/>
  <c r="AH221" i="9"/>
  <c r="AH220" i="9"/>
  <c r="AH216" i="9"/>
  <c r="AH215" i="9"/>
  <c r="AH214" i="9"/>
  <c r="AH211" i="9"/>
  <c r="AH210" i="9"/>
  <c r="AH206" i="9"/>
  <c r="AH205" i="9"/>
  <c r="AH204" i="9"/>
  <c r="AH201" i="9"/>
  <c r="AH200" i="9"/>
  <c r="AH196" i="9"/>
  <c r="AH195" i="9"/>
  <c r="AH194" i="9"/>
  <c r="AH191" i="9"/>
  <c r="AH190" i="9"/>
  <c r="AH186" i="9"/>
  <c r="AH185" i="9"/>
  <c r="AH184" i="9"/>
  <c r="AH181" i="9"/>
  <c r="AH180" i="9"/>
  <c r="AH176" i="9"/>
  <c r="AH175" i="9"/>
  <c r="AH174" i="9"/>
  <c r="AH171" i="9"/>
  <c r="AH170" i="9"/>
  <c r="AH166" i="9"/>
  <c r="AH165" i="9"/>
  <c r="AH164" i="9"/>
  <c r="AH161" i="9"/>
  <c r="AH160" i="9"/>
  <c r="AH156" i="9"/>
  <c r="AH155" i="9"/>
  <c r="AH154" i="9"/>
  <c r="AH151" i="9"/>
  <c r="AH150" i="9"/>
  <c r="AH146" i="9"/>
  <c r="AH145" i="9"/>
  <c r="AH144" i="9"/>
  <c r="AH141" i="9"/>
  <c r="AH140" i="9"/>
  <c r="AH136" i="9"/>
  <c r="AH135" i="9"/>
  <c r="AH134" i="9"/>
  <c r="AH131" i="9"/>
  <c r="AH130" i="9"/>
  <c r="AH126" i="9"/>
  <c r="AH125" i="9"/>
  <c r="AH124" i="9"/>
  <c r="AH121" i="9"/>
  <c r="AH120" i="9"/>
  <c r="AH117" i="9"/>
  <c r="AH116" i="9"/>
  <c r="AH115"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1" i="9"/>
  <c r="AH20" i="9"/>
  <c r="AH15" i="9"/>
  <c r="AH11" i="9"/>
  <c r="AH10" i="9"/>
  <c r="AW13" i="9" l="1"/>
  <c r="AW5" i="9"/>
  <c r="AW4" i="9"/>
  <c r="AW3" i="9"/>
  <c r="AW6" i="9"/>
  <c r="AW7" i="9"/>
  <c r="AW14" i="9"/>
  <c r="AW15" i="9"/>
  <c r="AW2" i="9"/>
  <c r="J32" i="8" l="1"/>
  <c r="J31" i="8"/>
  <c r="J30" i="8"/>
  <c r="J29" i="8"/>
  <c r="J28" i="8"/>
  <c r="J27" i="8"/>
  <c r="J26" i="8"/>
  <c r="J25" i="8"/>
  <c r="J24" i="8"/>
  <c r="J23" i="8"/>
  <c r="J22" i="8"/>
  <c r="J21" i="8"/>
  <c r="J20" i="8"/>
  <c r="J19" i="8"/>
  <c r="J18" i="8"/>
  <c r="J17" i="8"/>
  <c r="J16" i="8"/>
  <c r="J15" i="8"/>
  <c r="J14" i="8"/>
  <c r="J13" i="8"/>
  <c r="J12" i="8"/>
  <c r="J11" i="8"/>
  <c r="J10" i="8"/>
  <c r="J9" i="8"/>
  <c r="J8" i="8"/>
  <c r="J7" i="8"/>
  <c r="J6" i="8"/>
  <c r="J5" i="8"/>
  <c r="J4" i="8"/>
  <c r="J3" i="8"/>
  <c r="J2" i="8"/>
  <c r="AK10" i="9" l="1"/>
  <c r="AK11" i="9"/>
  <c r="AK15" i="9"/>
  <c r="AK20" i="9"/>
  <c r="AK21" i="9"/>
  <c r="AK26" i="9"/>
  <c r="AK30" i="9"/>
  <c r="AK31" i="9"/>
  <c r="AK35" i="9"/>
  <c r="AK37" i="9"/>
  <c r="AK40" i="9"/>
  <c r="AK41" i="9"/>
  <c r="AK44" i="9"/>
  <c r="AK45" i="9"/>
  <c r="AK47" i="9"/>
  <c r="AK50" i="9"/>
  <c r="AK51" i="9"/>
  <c r="AK55" i="9"/>
  <c r="AK60" i="9"/>
  <c r="AK61" i="9"/>
  <c r="AK64" i="9"/>
  <c r="AK70" i="9"/>
  <c r="AK71" i="9"/>
  <c r="AK76" i="9"/>
  <c r="AK80" i="9"/>
  <c r="AK81" i="9"/>
  <c r="AK87" i="9"/>
  <c r="AK90" i="9"/>
  <c r="AK91" i="9"/>
  <c r="AK94" i="9"/>
  <c r="AK95" i="9"/>
  <c r="AK96" i="9"/>
  <c r="AK106" i="9"/>
  <c r="AK114" i="9"/>
  <c r="AK115" i="9"/>
  <c r="AK116" i="9"/>
  <c r="AK117" i="9"/>
  <c r="AK120" i="9"/>
  <c r="AK121" i="9"/>
  <c r="AK124" i="9"/>
  <c r="AK125" i="9"/>
  <c r="AK126" i="9"/>
  <c r="AK130" i="9"/>
  <c r="AK131" i="9"/>
  <c r="AK134" i="9"/>
  <c r="AK135" i="9"/>
  <c r="AK136" i="9"/>
  <c r="AK140" i="9"/>
  <c r="AK141" i="9"/>
  <c r="AK144" i="9"/>
  <c r="AK145" i="9"/>
  <c r="AK146" i="9"/>
  <c r="AK150" i="9"/>
  <c r="AK151" i="9"/>
  <c r="AK154" i="9"/>
  <c r="AK155" i="9"/>
  <c r="AK156" i="9"/>
  <c r="AK160" i="9"/>
  <c r="AK161" i="9"/>
  <c r="AK164" i="9"/>
  <c r="AK165" i="9"/>
  <c r="AK166" i="9"/>
  <c r="AK170" i="9"/>
  <c r="AK171" i="9"/>
  <c r="AK174" i="9"/>
  <c r="AK175" i="9"/>
  <c r="AK176" i="9"/>
  <c r="AK180" i="9"/>
  <c r="AK181" i="9"/>
  <c r="AK184" i="9"/>
  <c r="AK185" i="9"/>
  <c r="AK186" i="9"/>
  <c r="AK190" i="9"/>
  <c r="AK191" i="9"/>
  <c r="AK194" i="9"/>
  <c r="AK195" i="9"/>
  <c r="AK196" i="9"/>
  <c r="AK200" i="9"/>
  <c r="AK201" i="9"/>
  <c r="AK204" i="9"/>
  <c r="AK205" i="9"/>
  <c r="AK206" i="9"/>
  <c r="AK210" i="9"/>
  <c r="AK211" i="9"/>
  <c r="AK214" i="9"/>
  <c r="AK215" i="9"/>
  <c r="AK216" i="9"/>
  <c r="AK220" i="9"/>
  <c r="AK221" i="9"/>
  <c r="AK224" i="9"/>
  <c r="AK225" i="9"/>
  <c r="AK226" i="9"/>
  <c r="AK230" i="9"/>
  <c r="AK231" i="9"/>
  <c r="AK234" i="9"/>
  <c r="AK235" i="9"/>
  <c r="AK236" i="9"/>
  <c r="AK240" i="9"/>
  <c r="AK250" i="9"/>
  <c r="AK251" i="9"/>
  <c r="AK261" i="9"/>
  <c r="AK270" i="9"/>
  <c r="AK271" i="9"/>
  <c r="AK274" i="9"/>
  <c r="AK275" i="9"/>
  <c r="AK276" i="9"/>
  <c r="AK280" i="9"/>
  <c r="AK281" i="9"/>
  <c r="AK285" i="9"/>
  <c r="AK286" i="9"/>
  <c r="AK290" i="9"/>
  <c r="AK291" i="9"/>
  <c r="AK295" i="9"/>
  <c r="AK300" i="9"/>
  <c r="AK301" i="9"/>
  <c r="AK302" i="9"/>
  <c r="AK304" i="9"/>
  <c r="AK305" i="9"/>
  <c r="AK306" i="9"/>
  <c r="AK307" i="9"/>
  <c r="AK310" i="9"/>
  <c r="AK311" i="9"/>
  <c r="AK312" i="9"/>
  <c r="AK313" i="9"/>
  <c r="AK314" i="9"/>
  <c r="AK315" i="9"/>
  <c r="AK316" i="9"/>
  <c r="AK317" i="9"/>
  <c r="AK318" i="9"/>
  <c r="AK319" i="9"/>
  <c r="AK320" i="9"/>
  <c r="AK321" i="9"/>
  <c r="AK322" i="9"/>
  <c r="AK325" i="9"/>
  <c r="AK326" i="9"/>
  <c r="AK327" i="9"/>
  <c r="AK328" i="9"/>
  <c r="AK329" i="9"/>
  <c r="AK330" i="9"/>
  <c r="AK331" i="9"/>
  <c r="AK332" i="9"/>
  <c r="AK333" i="9"/>
  <c r="AK334" i="9"/>
  <c r="AK335" i="9"/>
  <c r="AK336" i="9"/>
  <c r="AK337" i="9"/>
  <c r="AK338" i="9"/>
  <c r="AK339" i="9"/>
  <c r="AK340" i="9"/>
  <c r="AK341" i="9"/>
  <c r="AK342" i="9"/>
  <c r="AK343" i="9"/>
  <c r="AK344" i="9"/>
  <c r="AK345" i="9"/>
  <c r="AK346" i="9"/>
  <c r="AK347" i="9"/>
  <c r="AK348" i="9"/>
  <c r="AK349" i="9"/>
  <c r="AK350" i="9"/>
  <c r="AK351" i="9"/>
  <c r="AK352" i="9"/>
  <c r="AK353" i="9"/>
  <c r="AK356" i="9"/>
  <c r="AK357" i="9"/>
  <c r="AK358" i="9"/>
  <c r="AK359" i="9"/>
  <c r="AK360" i="9"/>
  <c r="AK361" i="9"/>
  <c r="AK362" i="9"/>
  <c r="AK363" i="9"/>
  <c r="AK364" i="9"/>
  <c r="AK365" i="9"/>
  <c r="AK366" i="9"/>
  <c r="AK367" i="9"/>
  <c r="AK368" i="9"/>
  <c r="AK369" i="9"/>
  <c r="AK370" i="9"/>
  <c r="AK371" i="9"/>
  <c r="AK372" i="9"/>
  <c r="AK373"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A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90" i="9"/>
  <c r="AJ289" i="9"/>
  <c r="AJ288" i="9"/>
  <c r="AJ287"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8" i="9" l="1"/>
  <c r="AV11" i="9"/>
  <c r="AV10" i="9"/>
  <c r="S336" i="9"/>
  <c r="S318" i="9"/>
  <c r="S60" i="9"/>
  <c r="P367" i="9"/>
  <c r="N367" i="9"/>
  <c r="T367" i="9" s="1"/>
  <c r="R80" i="9"/>
  <c r="Q80" i="9"/>
  <c r="R318" i="9"/>
  <c r="R319" i="9" s="1"/>
  <c r="Q317" i="9"/>
  <c r="R317" i="9"/>
  <c r="R322" i="9"/>
  <c r="Q322" i="9"/>
  <c r="R310" i="9"/>
  <c r="Q310" i="9"/>
  <c r="R180" i="9"/>
  <c r="Q180" i="9"/>
  <c r="R336" i="9"/>
  <c r="Q335" i="9"/>
  <c r="R335" i="9"/>
  <c r="R325" i="9"/>
  <c r="Q325" i="9"/>
  <c r="Q251" i="9"/>
  <c r="R251" i="9"/>
  <c r="R71" i="9"/>
  <c r="Q71" i="9"/>
  <c r="R340" i="9"/>
  <c r="Q340" i="9"/>
  <c r="Q344" i="9"/>
  <c r="R344" i="9"/>
  <c r="Q21" i="9"/>
  <c r="R21" i="9"/>
  <c r="Q131" i="9"/>
  <c r="R131" i="9"/>
  <c r="Q221" i="9"/>
  <c r="R221" i="9"/>
  <c r="R369" i="9"/>
  <c r="Q369" i="9"/>
  <c r="R339" i="9"/>
  <c r="Q339" i="9"/>
  <c r="R343" i="9"/>
  <c r="Q343" i="9"/>
  <c r="Q353" i="9"/>
  <c r="R353" i="9"/>
  <c r="R241" i="9"/>
  <c r="Q241" i="9"/>
  <c r="R51" i="9"/>
  <c r="Q51" i="9"/>
  <c r="Q311" i="9"/>
  <c r="R311" i="9"/>
  <c r="R250" i="9"/>
  <c r="Q250" i="9"/>
  <c r="Q70" i="9"/>
  <c r="R70" i="9"/>
  <c r="R41" i="9"/>
  <c r="Q41" i="9"/>
  <c r="R150" i="9"/>
  <c r="Q150" i="9"/>
  <c r="R40" i="9"/>
  <c r="Q40" i="9"/>
  <c r="R220" i="9"/>
  <c r="Q220" i="9"/>
  <c r="R364" i="9"/>
  <c r="Q364" i="9"/>
  <c r="R321" i="9"/>
  <c r="Q321" i="9"/>
  <c r="Q161" i="9"/>
  <c r="R161" i="9"/>
  <c r="R10" i="9"/>
  <c r="Q10" i="9"/>
  <c r="R171" i="9"/>
  <c r="Q171" i="9"/>
  <c r="R240" i="9"/>
  <c r="Q240" i="9"/>
  <c r="R351" i="9"/>
  <c r="Q351" i="9"/>
  <c r="Q368" i="9"/>
  <c r="R368" i="9"/>
  <c r="Q371" i="9"/>
  <c r="R371" i="9"/>
  <c r="Q332" i="9"/>
  <c r="R332" i="9"/>
  <c r="R342" i="9"/>
  <c r="Q342" i="9"/>
  <c r="Q365" i="9"/>
  <c r="R365" i="9"/>
  <c r="R270" i="9"/>
  <c r="Q270" i="9"/>
  <c r="R90" i="9"/>
  <c r="Q90" i="9"/>
  <c r="R301" i="9"/>
  <c r="Q301" i="9"/>
  <c r="R231" i="9"/>
  <c r="Q231" i="9"/>
  <c r="R130" i="9"/>
  <c r="Q130" i="9"/>
  <c r="R31" i="9"/>
  <c r="Q31" i="9"/>
  <c r="R100" i="9"/>
  <c r="Q100" i="9"/>
  <c r="R121" i="9"/>
  <c r="Q121" i="9"/>
  <c r="R81" i="9"/>
  <c r="Q81" i="9"/>
  <c r="R110" i="9"/>
  <c r="Q110" i="9"/>
  <c r="R111" i="9"/>
  <c r="Q111" i="9"/>
  <c r="R316" i="9"/>
  <c r="Q316" i="9"/>
  <c r="R101" i="9"/>
  <c r="Q101" i="9"/>
  <c r="Q260" i="9"/>
  <c r="R260" i="9"/>
  <c r="R328" i="9"/>
  <c r="Q328" i="9"/>
  <c r="R367" i="9"/>
  <c r="Q367" i="9"/>
  <c r="R366" i="9"/>
  <c r="Q366" i="9"/>
  <c r="R271" i="9"/>
  <c r="Q271" i="9"/>
  <c r="Q320" i="9"/>
  <c r="R320" i="9"/>
  <c r="R370" i="9"/>
  <c r="Q37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291" i="9"/>
  <c r="Q291" i="9"/>
  <c r="R334" i="9"/>
  <c r="Q334" i="9"/>
  <c r="R363" i="9"/>
  <c r="Q363" i="9"/>
  <c r="Q341" i="9"/>
  <c r="R341" i="9"/>
  <c r="Q338" i="9"/>
  <c r="R338" i="9"/>
  <c r="Q356" i="9"/>
  <c r="R356" i="9"/>
  <c r="R373" i="9"/>
  <c r="Q373" i="9"/>
  <c r="R372" i="9"/>
  <c r="Q372"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66" i="9"/>
  <c r="Q6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04" i="9"/>
  <c r="Q304" i="9" s="1"/>
  <c r="P335" i="9"/>
  <c r="P145" i="9"/>
  <c r="Q145" i="9" s="1"/>
  <c r="P296" i="9"/>
  <c r="Q296"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N368" i="9"/>
  <c r="T368" i="9" s="1"/>
  <c r="P368" i="9"/>
  <c r="N371" i="9"/>
  <c r="T371" i="9" s="1"/>
  <c r="P371" i="9"/>
  <c r="N332" i="9"/>
  <c r="T332" i="9" s="1"/>
  <c r="P332" i="9"/>
  <c r="N342" i="9"/>
  <c r="T342" i="9" s="1"/>
  <c r="P342" i="9"/>
  <c r="N365" i="9"/>
  <c r="T365" i="9" s="1"/>
  <c r="P365" i="9"/>
  <c r="P314" i="9"/>
  <c r="N270" i="9"/>
  <c r="T270" i="9" s="1"/>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P141" i="9"/>
  <c r="P160" i="9"/>
  <c r="N291" i="9"/>
  <c r="T291" i="9" s="1"/>
  <c r="P291" i="9"/>
  <c r="P190" i="9"/>
  <c r="N115" i="9"/>
  <c r="T115" i="9" s="1"/>
  <c r="P105" i="9"/>
  <c r="Q105" i="9" s="1"/>
  <c r="N370" i="9"/>
  <c r="T370" i="9" s="1"/>
  <c r="P370" i="9"/>
  <c r="N359" i="9"/>
  <c r="T359" i="9" s="1"/>
  <c r="P359" i="9"/>
  <c r="N352" i="9"/>
  <c r="T352" i="9" s="1"/>
  <c r="P352" i="9"/>
  <c r="P362" i="9"/>
  <c r="P327" i="9"/>
  <c r="N334" i="9"/>
  <c r="T334" i="9" s="1"/>
  <c r="P334" i="9"/>
  <c r="N363" i="9"/>
  <c r="T363" i="9" s="1"/>
  <c r="P363" i="9"/>
  <c r="N341" i="9"/>
  <c r="T341" i="9" s="1"/>
  <c r="P341" i="9"/>
  <c r="P315" i="9"/>
  <c r="N338" i="9"/>
  <c r="T338" i="9" s="1"/>
  <c r="P338" i="9"/>
  <c r="N356" i="9"/>
  <c r="T356" i="9" s="1"/>
  <c r="P356" i="9"/>
  <c r="N373" i="9"/>
  <c r="T373" i="9" s="1"/>
  <c r="P373" i="9"/>
  <c r="N372" i="9"/>
  <c r="T372" i="9" s="1"/>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AV13" i="9" s="1"/>
  <c r="P294" i="9"/>
  <c r="Q294" i="9" s="1"/>
  <c r="N175" i="9"/>
  <c r="T175" i="9" s="1"/>
  <c r="P175" i="9"/>
  <c r="Q175" i="9" s="1"/>
  <c r="P326" i="9"/>
  <c r="N316" i="9"/>
  <c r="T316" i="9" s="1"/>
  <c r="P316" i="9"/>
  <c r="N340" i="9"/>
  <c r="T340" i="9" s="1"/>
  <c r="P340" i="9"/>
  <c r="P330" i="9"/>
  <c r="N347" i="9"/>
  <c r="T347" i="9" s="1"/>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N271" i="9"/>
  <c r="T271" i="9" s="1"/>
  <c r="P271" i="9"/>
  <c r="N131" i="9"/>
  <c r="T131" i="9" s="1"/>
  <c r="P131" i="9"/>
  <c r="N171" i="9"/>
  <c r="T171" i="9" s="1"/>
  <c r="P171" i="9"/>
  <c r="N221" i="9"/>
  <c r="T221" i="9" s="1"/>
  <c r="P221" i="9"/>
  <c r="P140" i="9"/>
  <c r="N240" i="9"/>
  <c r="T240" i="9" s="1"/>
  <c r="P240" i="9"/>
  <c r="N276" i="9"/>
  <c r="T276" i="9" s="1"/>
  <c r="P276" i="9"/>
  <c r="Q276" i="9" s="1"/>
  <c r="N84" i="9"/>
  <c r="T84" i="9" s="1"/>
  <c r="P84" i="9"/>
  <c r="Q84" i="9" s="1"/>
  <c r="N124" i="9"/>
  <c r="T124" i="9" s="1"/>
  <c r="P124" i="9"/>
  <c r="Q124" i="9" s="1"/>
  <c r="N14" i="9"/>
  <c r="T14" i="9" s="1"/>
  <c r="N126" i="9"/>
  <c r="T126" i="9" s="1"/>
  <c r="P126" i="9"/>
  <c r="Q126" i="9" s="1"/>
  <c r="N351" i="9"/>
  <c r="T351" i="9" s="1"/>
  <c r="P351" i="9"/>
  <c r="N369" i="9"/>
  <c r="T369" i="9" s="1"/>
  <c r="P369" i="9"/>
  <c r="N320" i="9"/>
  <c r="T320" i="9" s="1"/>
  <c r="P320" i="9"/>
  <c r="N339" i="9"/>
  <c r="T339" i="9" s="1"/>
  <c r="P339" i="9"/>
  <c r="N343" i="9"/>
  <c r="T343" i="9" s="1"/>
  <c r="P343" i="9"/>
  <c r="P358" i="9"/>
  <c r="P324" i="9"/>
  <c r="N353" i="9"/>
  <c r="T353" i="9" s="1"/>
  <c r="P353" i="9"/>
  <c r="N241" i="9"/>
  <c r="T241" i="9" s="1"/>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304" i="9"/>
  <c r="T304" i="9" s="1"/>
  <c r="N15" i="9"/>
  <c r="T15" i="9" s="1"/>
  <c r="N196" i="9"/>
  <c r="T196" i="9" s="1"/>
  <c r="N85" i="9"/>
  <c r="T85" i="9" s="1"/>
  <c r="N174" i="9"/>
  <c r="T174" i="9" s="1"/>
  <c r="O317" i="9"/>
  <c r="N317" i="9"/>
  <c r="T317" i="9" s="1"/>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N366" i="9"/>
  <c r="T366" i="9" s="1"/>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R294" i="9" s="1"/>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R304" i="9" s="1"/>
  <c r="O145" i="9"/>
  <c r="O25" i="9"/>
  <c r="O245" i="9"/>
  <c r="O57" i="9"/>
  <c r="O296" i="9"/>
  <c r="R296" i="9" s="1"/>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R124" i="9" l="1"/>
  <c r="R145" i="9"/>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171" i="9"/>
  <c r="S281" i="9"/>
  <c r="S34" i="9"/>
  <c r="S319" i="9"/>
  <c r="S286" i="9"/>
  <c r="S45" i="9"/>
  <c r="S4" i="9"/>
  <c r="S134" i="9"/>
  <c r="S155" i="9"/>
  <c r="S215" i="9"/>
  <c r="S136" i="9"/>
  <c r="S285" i="9"/>
  <c r="S95" i="9"/>
  <c r="S75" i="9"/>
  <c r="S44" i="9"/>
  <c r="S5" i="9"/>
  <c r="S85" i="9"/>
  <c r="S216" i="9"/>
  <c r="S124" i="9"/>
  <c r="S10" i="9"/>
  <c r="S120" i="9"/>
  <c r="S300" i="9"/>
  <c r="S332" i="9"/>
  <c r="S295" i="9"/>
  <c r="S104" i="9"/>
  <c r="S55" i="9"/>
  <c r="S165" i="9"/>
  <c r="S284" i="9"/>
  <c r="S65" i="9"/>
  <c r="S226" i="9"/>
  <c r="S164" i="9"/>
  <c r="S204" i="9"/>
  <c r="S296" i="9"/>
  <c r="S64" i="9"/>
  <c r="S176" i="9"/>
  <c r="S114" i="9"/>
  <c r="S196" i="9"/>
  <c r="S144" i="9"/>
  <c r="S150" i="9"/>
  <c r="S241" i="9"/>
  <c r="S320" i="9"/>
  <c r="S126" i="9"/>
  <c r="S84" i="9"/>
  <c r="S131" i="9"/>
  <c r="S180" i="9"/>
  <c r="S344" i="9"/>
  <c r="S316" i="9"/>
  <c r="S294" i="9"/>
  <c r="S260" i="9"/>
  <c r="S220" i="9"/>
  <c r="S322" i="9"/>
  <c r="S211" i="9"/>
  <c r="S280" i="9"/>
  <c r="S115" i="9"/>
  <c r="S230" i="9"/>
  <c r="S261" i="9"/>
  <c r="S36" i="9"/>
  <c r="S130" i="9"/>
  <c r="S90" i="9"/>
  <c r="S166" i="9"/>
  <c r="S335" i="9"/>
  <c r="S240" i="9"/>
  <c r="S321" i="9"/>
  <c r="S225" i="9"/>
  <c r="S235" i="9"/>
  <c r="S61" i="9"/>
  <c r="S56" i="9"/>
  <c r="S16" i="9"/>
  <c r="S6" i="9"/>
  <c r="S224" i="9"/>
  <c r="S367" i="9"/>
  <c r="S135" i="9"/>
  <c r="S206" i="9"/>
  <c r="S304" i="9"/>
  <c r="S311" i="9"/>
  <c r="S205" i="9"/>
  <c r="S66" i="9"/>
  <c r="S116" i="9"/>
  <c r="S24" i="9"/>
  <c r="S94" i="9"/>
  <c r="S105" i="9"/>
  <c r="S86" i="9"/>
  <c r="S305" i="9"/>
  <c r="S194" i="9"/>
  <c r="S54" i="9"/>
  <c r="S317" i="9"/>
  <c r="S15" i="9"/>
  <c r="S275" i="9"/>
  <c r="S41" i="9"/>
  <c r="S250" i="9"/>
  <c r="S343" i="9"/>
  <c r="S14" i="9"/>
  <c r="S276" i="9"/>
  <c r="S271" i="9"/>
  <c r="S21" i="9"/>
  <c r="S310" i="9"/>
  <c r="S80" i="9"/>
  <c r="S50" i="9"/>
  <c r="S313" i="9"/>
  <c r="S356" i="9"/>
  <c r="S341" i="9"/>
  <c r="S210" i="9"/>
  <c r="S170" i="9"/>
  <c r="S312" i="9"/>
  <c r="S337" i="9"/>
  <c r="S184" i="9"/>
  <c r="S110" i="9"/>
  <c r="S100" i="9"/>
  <c r="S270" i="9"/>
  <c r="S70" i="9"/>
  <c r="S339" i="9"/>
  <c r="S161" i="9"/>
  <c r="S364" i="9"/>
  <c r="S340" i="9"/>
  <c r="S338" i="9"/>
  <c r="S370" i="9"/>
  <c r="S31" i="9"/>
  <c r="S301" i="9"/>
  <c r="S363" i="9"/>
  <c r="S291" i="9"/>
  <c r="Q347" i="9"/>
  <c r="Q348" i="9" s="1"/>
  <c r="Q349" i="9" s="1"/>
  <c r="Q350" i="9" s="1"/>
  <c r="S347" i="9"/>
  <c r="S325" i="9"/>
  <c r="S333" i="9"/>
  <c r="S91" i="9"/>
  <c r="S373" i="9"/>
  <c r="S334" i="9"/>
  <c r="S352" i="9"/>
  <c r="S151" i="9"/>
  <c r="S111" i="9"/>
  <c r="S121" i="9"/>
  <c r="S365" i="9"/>
  <c r="S371" i="9"/>
  <c r="S351" i="9"/>
  <c r="S101" i="9"/>
  <c r="S251" i="9"/>
  <c r="S372" i="9"/>
  <c r="S360" i="9"/>
  <c r="S81" i="9"/>
  <c r="S51" i="9"/>
  <c r="S366" i="9"/>
  <c r="S353" i="9"/>
  <c r="S369" i="9"/>
  <c r="S221" i="9"/>
  <c r="S328" i="9"/>
  <c r="S71" i="9"/>
  <c r="S11" i="9"/>
  <c r="S181" i="9"/>
  <c r="S359" i="9"/>
  <c r="S231" i="9"/>
  <c r="S342" i="9"/>
  <c r="S368" i="9"/>
  <c r="AB7" i="8"/>
  <c r="R347" i="9"/>
  <c r="R348" i="9" s="1"/>
  <c r="R349" i="9" s="1"/>
  <c r="R350" i="9" s="1"/>
  <c r="R60" i="9"/>
  <c r="N348" i="9"/>
  <c r="T348" i="9" s="1"/>
  <c r="AB9" i="8"/>
  <c r="AB5" i="8"/>
  <c r="AC4" i="8"/>
  <c r="AC5" i="8" s="1"/>
  <c r="AB6" i="8"/>
  <c r="AB10" i="8"/>
  <c r="AB8" i="8"/>
  <c r="AJ350" i="9"/>
  <c r="AJ349" i="9"/>
  <c r="AJ347" i="9"/>
  <c r="AJ346" i="9"/>
  <c r="AJ345" i="9"/>
  <c r="R16" i="9" l="1"/>
  <c r="R14" i="9"/>
  <c r="R5" i="9"/>
  <c r="R6" i="9"/>
  <c r="R4" i="9"/>
  <c r="N349" i="9"/>
  <c r="T349" i="9" s="1"/>
  <c r="S348" i="9"/>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s="1"/>
  <c r="K4" i="8" s="1"/>
  <c r="K5" i="8" l="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344" i="9" l="1"/>
  <c r="AA338" i="9"/>
  <c r="AA317" i="9"/>
  <c r="AA300" i="9"/>
  <c r="AA270" i="9"/>
  <c r="AA240" i="9"/>
  <c r="AA210" i="9"/>
  <c r="AA360" i="9"/>
  <c r="AA343" i="9"/>
  <c r="AA337" i="9"/>
  <c r="AA313" i="9"/>
  <c r="AA291" i="9"/>
  <c r="AA231" i="9"/>
  <c r="AA359" i="9"/>
  <c r="AA353" i="9"/>
  <c r="AA342" i="9"/>
  <c r="AA335" i="9"/>
  <c r="AA329" i="9"/>
  <c r="AA312" i="9"/>
  <c r="AA290" i="9"/>
  <c r="AA230" i="9"/>
  <c r="AA352" i="9"/>
  <c r="AA341" i="9"/>
  <c r="AA334" i="9"/>
  <c r="AA328" i="9"/>
  <c r="AA322" i="9"/>
  <c r="AA311" i="9"/>
  <c r="AA221" i="9"/>
  <c r="AA351" i="9"/>
  <c r="AA340" i="9"/>
  <c r="AA333" i="9"/>
  <c r="AA321" i="9"/>
  <c r="AA310" i="9"/>
  <c r="AA280" i="9"/>
  <c r="AA220" i="9"/>
  <c r="AA339" i="9"/>
  <c r="AA332" i="9"/>
  <c r="AA320" i="9"/>
  <c r="AA301" i="9"/>
  <c r="AA271" i="9"/>
  <c r="AA211" i="9"/>
  <c r="AA51" i="9"/>
  <c r="AA41" i="9"/>
  <c r="AA181" i="9"/>
  <c r="AA180" i="9"/>
  <c r="AA371" i="9"/>
  <c r="AA150" i="9"/>
  <c r="AA365" i="9"/>
  <c r="AA363" i="9"/>
  <c r="AA373" i="9"/>
  <c r="AA151" i="9"/>
  <c r="AA11" i="9"/>
  <c r="AA20" i="9"/>
  <c r="AA10" i="9"/>
  <c r="AA368" i="9"/>
  <c r="AA370" i="9"/>
  <c r="AA364" i="9"/>
  <c r="AA372" i="9"/>
  <c r="AA369" i="9"/>
  <c r="AA171" i="9"/>
  <c r="AA366" i="9"/>
  <c r="AA130" i="9"/>
  <c r="AA316" i="9"/>
  <c r="AA350" i="9"/>
  <c r="AA347" i="9"/>
  <c r="AN316" i="9" l="1"/>
  <c r="AN347" i="9"/>
  <c r="AN130" i="9"/>
  <c r="AN366" i="9"/>
  <c r="AN171" i="9"/>
  <c r="AN369" i="9"/>
  <c r="AN372" i="9"/>
  <c r="AN364" i="9"/>
  <c r="AN370" i="9"/>
  <c r="AN368" i="9"/>
  <c r="AN10" i="9"/>
  <c r="AN20" i="9"/>
  <c r="AN11" i="9"/>
  <c r="AN151" i="9"/>
  <c r="AN373" i="9"/>
  <c r="AN363" i="9"/>
  <c r="AN365" i="9"/>
  <c r="AN150" i="9"/>
  <c r="AN371" i="9"/>
  <c r="AN180" i="9"/>
  <c r="AN181" i="9"/>
  <c r="AN41" i="9"/>
  <c r="AN51" i="9"/>
  <c r="AN211" i="9"/>
  <c r="AN271" i="9"/>
  <c r="AN301" i="9"/>
  <c r="AN320" i="9"/>
  <c r="AN332" i="9"/>
  <c r="AN339" i="9"/>
  <c r="AN220" i="9"/>
  <c r="AN280" i="9"/>
  <c r="AN310" i="9"/>
  <c r="AN321" i="9"/>
  <c r="AN333" i="9"/>
  <c r="AN340" i="9"/>
  <c r="AN351" i="9"/>
  <c r="AN221" i="9"/>
  <c r="AN311" i="9"/>
  <c r="AN322" i="9"/>
  <c r="AN328" i="9"/>
  <c r="AN334" i="9"/>
  <c r="AN341" i="9"/>
  <c r="AN352" i="9"/>
  <c r="AN230" i="9"/>
  <c r="AN290" i="9"/>
  <c r="AN312" i="9"/>
  <c r="AN329" i="9"/>
  <c r="AN335" i="9"/>
  <c r="AN342" i="9"/>
  <c r="AN353" i="9"/>
  <c r="AN359" i="9"/>
  <c r="AN231" i="9"/>
  <c r="AN291" i="9"/>
  <c r="AN313" i="9"/>
  <c r="AN337" i="9"/>
  <c r="AN343" i="9"/>
  <c r="AN360" i="9"/>
  <c r="AN210" i="9"/>
  <c r="AN240" i="9"/>
  <c r="AN300" i="9"/>
  <c r="AN317" i="9"/>
  <c r="AN338" i="9"/>
  <c r="AN344" i="9"/>
  <c r="AN350" i="9"/>
  <c r="N20" i="9" l="1"/>
  <c r="T20" i="9" s="1"/>
  <c r="S20" i="9" l="1"/>
  <c r="P20" i="9"/>
  <c r="R20" i="9" l="1"/>
  <c r="Q20" i="9"/>
  <c r="AA318" i="9"/>
  <c r="AA367" i="9"/>
  <c r="AA61" i="9"/>
  <c r="AA336" i="9"/>
  <c r="AA348" i="9"/>
  <c r="AA319" i="9"/>
  <c r="AA349" i="9"/>
  <c r="AN367" i="9" l="1"/>
  <c r="AN336" i="9"/>
  <c r="AN349" i="9"/>
  <c r="AN318" i="9"/>
  <c r="AN348" i="9"/>
  <c r="AN319" i="9"/>
  <c r="AN61" i="9"/>
  <c r="AA131" i="9" l="1"/>
  <c r="AN131" i="9" l="1"/>
  <c r="N200" i="9" l="1"/>
  <c r="N329" i="9"/>
  <c r="AK354" i="9"/>
  <c r="AK323" i="9"/>
  <c r="AK324" i="9"/>
  <c r="AK355" i="9"/>
  <c r="N201" i="9" l="1"/>
  <c r="T200" i="9"/>
  <c r="Q200" i="9"/>
  <c r="R200" i="9"/>
  <c r="S200" i="9"/>
  <c r="N191" i="9"/>
  <c r="N190" i="9"/>
  <c r="N361" i="9"/>
  <c r="T329" i="9"/>
  <c r="Q329" i="9"/>
  <c r="S329" i="9"/>
  <c r="N330" i="9"/>
  <c r="N331" i="9" s="1"/>
  <c r="R329" i="9"/>
  <c r="N160" i="9"/>
  <c r="T201" i="9" l="1"/>
  <c r="Q201" i="9"/>
  <c r="S201" i="9"/>
  <c r="R201" i="9"/>
  <c r="T191" i="9"/>
  <c r="Q191" i="9"/>
  <c r="R191" i="9"/>
  <c r="S191" i="9"/>
  <c r="T190" i="9"/>
  <c r="Q190" i="9"/>
  <c r="S190" i="9"/>
  <c r="R190" i="9"/>
  <c r="T361" i="9"/>
  <c r="AV12" i="9" s="1"/>
  <c r="R361" i="9"/>
  <c r="R362" i="9" s="1"/>
  <c r="N362" i="9"/>
  <c r="S361" i="9"/>
  <c r="Q361" i="9"/>
  <c r="Q362" i="9" s="1"/>
  <c r="T331" i="9"/>
  <c r="S331" i="9"/>
  <c r="R330" i="9"/>
  <c r="R331" i="9" s="1"/>
  <c r="Q330" i="9"/>
  <c r="Q331" i="9" s="1"/>
  <c r="T330" i="9"/>
  <c r="S330" i="9"/>
  <c r="T160" i="9"/>
  <c r="R160" i="9"/>
  <c r="Q160" i="9"/>
  <c r="S160" i="9"/>
  <c r="AA170" i="9"/>
  <c r="AA161" i="9"/>
  <c r="T362" i="9" l="1"/>
  <c r="S362" i="9"/>
  <c r="AN170" i="9"/>
  <c r="AN161" i="9"/>
  <c r="AH270" i="9" l="1"/>
  <c r="AH260" i="9" l="1"/>
  <c r="AK260" i="9"/>
  <c r="AH241" i="9"/>
  <c r="AK241" i="9"/>
  <c r="N266" i="9" l="1"/>
  <c r="N265" i="9"/>
  <c r="N264" i="9"/>
  <c r="N255" i="9"/>
  <c r="N256" i="9"/>
  <c r="N254" i="9"/>
  <c r="N244" i="9"/>
  <c r="N245" i="9"/>
  <c r="N246" i="9"/>
  <c r="T264" i="9" l="1"/>
  <c r="T265" i="9"/>
  <c r="T266" i="9"/>
  <c r="T254" i="9"/>
  <c r="T256" i="9"/>
  <c r="T255" i="9"/>
  <c r="T246" i="9"/>
  <c r="T245" i="9"/>
  <c r="T244" i="9"/>
  <c r="AA241" i="9" l="1"/>
  <c r="AA260" i="9"/>
  <c r="AA251" i="9"/>
  <c r="AA261" i="9"/>
  <c r="AA250" i="9"/>
  <c r="AN241" i="9" l="1"/>
  <c r="AN250" i="9"/>
  <c r="AN261" i="9"/>
  <c r="AN251" i="9"/>
  <c r="AN260" i="9"/>
  <c r="AH256" i="9" l="1"/>
  <c r="AH254" i="9"/>
  <c r="AK255" i="9"/>
  <c r="AH245" i="9"/>
  <c r="AK265" i="9"/>
  <c r="AK256" i="9"/>
  <c r="AH266" i="9"/>
  <c r="AK264" i="9"/>
  <c r="AK244" i="9"/>
  <c r="AH255" i="9"/>
  <c r="AK245" i="9"/>
  <c r="AH244" i="9"/>
  <c r="AH265" i="9"/>
  <c r="AK254" i="9"/>
  <c r="AK266" i="9"/>
  <c r="AK246" i="9"/>
  <c r="AH246" i="9"/>
  <c r="AH264" i="9"/>
  <c r="AH89" i="9" l="1"/>
  <c r="AK52" i="9"/>
  <c r="AK48" i="9"/>
  <c r="AK72" i="9"/>
  <c r="AH257" i="9"/>
  <c r="AK58" i="9"/>
  <c r="AK257" i="9"/>
  <c r="S256" i="9"/>
  <c r="P256" i="9"/>
  <c r="S265" i="9"/>
  <c r="AH72" i="9"/>
  <c r="AH282" i="9"/>
  <c r="AH23" i="9"/>
  <c r="AK89" i="9"/>
  <c r="AK78" i="9"/>
  <c r="AK23" i="9"/>
  <c r="AH237" i="9"/>
  <c r="AH58" i="9"/>
  <c r="S246" i="9"/>
  <c r="P246" i="9"/>
  <c r="S254" i="9"/>
  <c r="AH112" i="9"/>
  <c r="AK282" i="9"/>
  <c r="AH232" i="9"/>
  <c r="AK83" i="9"/>
  <c r="AH78" i="9"/>
  <c r="AK232" i="9"/>
  <c r="AK63" i="9"/>
  <c r="AK33" i="9"/>
  <c r="AH33" i="9"/>
  <c r="AH83" i="9"/>
  <c r="AK132" i="9"/>
  <c r="S245" i="9"/>
  <c r="S255" i="9"/>
  <c r="P254" i="9"/>
  <c r="AH69" i="9"/>
  <c r="AH63" i="9"/>
  <c r="AH48" i="9"/>
  <c r="AK237" i="9"/>
  <c r="AK69" i="9"/>
  <c r="AK247" i="9"/>
  <c r="AK112" i="9"/>
  <c r="P264" i="9"/>
  <c r="AH132" i="9"/>
  <c r="AH247"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AA190" i="9"/>
  <c r="AA191" i="9"/>
  <c r="AA201" i="9"/>
  <c r="AA362" i="9"/>
  <c r="AA200" i="9"/>
  <c r="AA331" i="9"/>
  <c r="AA361" i="9"/>
  <c r="AA330" i="9"/>
  <c r="AN361" i="9" l="1"/>
  <c r="AN362" i="9"/>
  <c r="AN191" i="9"/>
  <c r="AN200" i="9"/>
  <c r="AN190" i="9"/>
  <c r="AN201" i="9"/>
  <c r="AN331" i="9"/>
  <c r="AN330" i="9"/>
  <c r="N345" i="9" l="1"/>
  <c r="N346" i="9" s="1"/>
  <c r="N314" i="9"/>
  <c r="N315" i="9" s="1"/>
  <c r="AA281" i="9"/>
  <c r="AA40" i="9"/>
  <c r="AA31" i="9"/>
  <c r="AA30" i="9"/>
  <c r="AA21" i="9"/>
  <c r="T346" i="9" l="1"/>
  <c r="S346" i="9"/>
  <c r="T345" i="9"/>
  <c r="R345" i="9"/>
  <c r="R346" i="9" s="1"/>
  <c r="Q345" i="9"/>
  <c r="Q346" i="9" s="1"/>
  <c r="S345" i="9"/>
  <c r="T315" i="9"/>
  <c r="S315" i="9"/>
  <c r="T314" i="9"/>
  <c r="R314" i="9"/>
  <c r="R315" i="9" s="1"/>
  <c r="Q314" i="9"/>
  <c r="Q315" i="9" s="1"/>
  <c r="S314" i="9"/>
  <c r="AN40" i="9"/>
  <c r="AN31" i="9"/>
  <c r="AN30" i="9"/>
  <c r="AN21" i="9"/>
  <c r="AN281" i="9"/>
  <c r="AA60" i="9" l="1"/>
  <c r="AA50" i="9"/>
  <c r="AA81" i="9"/>
  <c r="AA91" i="9"/>
  <c r="AA90" i="9"/>
  <c r="AA80" i="9"/>
  <c r="AA71" i="9"/>
  <c r="AA70" i="9"/>
  <c r="AA314" i="9"/>
  <c r="AA345" i="9"/>
  <c r="AA315" i="9"/>
  <c r="AA346" i="9"/>
  <c r="AN81" i="9" l="1"/>
  <c r="AN90" i="9"/>
  <c r="AN91" i="9"/>
  <c r="AN80" i="9"/>
  <c r="AN71" i="9"/>
  <c r="AN70" i="9"/>
  <c r="AN60" i="9"/>
  <c r="AN50" i="9"/>
  <c r="AN314" i="9"/>
  <c r="AN315" i="9"/>
  <c r="AN346" i="9"/>
  <c r="AN345" i="9"/>
  <c r="BV92" i="9" l="1"/>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BM42" i="9" l="1"/>
  <c r="AH107" i="9" l="1"/>
  <c r="AK107" i="9"/>
  <c r="AH104" i="9"/>
  <c r="AK104" i="9"/>
  <c r="AK102" i="9"/>
  <c r="AH102" i="9"/>
  <c r="AK105" i="9"/>
  <c r="AH105" i="9"/>
  <c r="AH294" i="9"/>
  <c r="AH85" i="9"/>
  <c r="AH74" i="9"/>
  <c r="AH25" i="9"/>
  <c r="AH14" i="9"/>
  <c r="AH4" i="9"/>
  <c r="AH84" i="9"/>
  <c r="AH62" i="9"/>
  <c r="AH297" i="9"/>
  <c r="AH67" i="9"/>
  <c r="AH7" i="9"/>
  <c r="AH296" i="9"/>
  <c r="AH177" i="9"/>
  <c r="AH66" i="9"/>
  <c r="AH57" i="9"/>
  <c r="AH27" i="9"/>
  <c r="AH16" i="9"/>
  <c r="AH6" i="9"/>
  <c r="AH284" i="9"/>
  <c r="AH75" i="9"/>
  <c r="AH65" i="9"/>
  <c r="AH46" i="9"/>
  <c r="AH5" i="9"/>
  <c r="AH24" i="9"/>
  <c r="AH86" i="9"/>
  <c r="AH56" i="9"/>
  <c r="AH36" i="9"/>
  <c r="AH54" i="9"/>
  <c r="AH34" i="9"/>
  <c r="AH152" i="9"/>
  <c r="AH243" i="9"/>
  <c r="AH248" i="9"/>
  <c r="AH93" i="9"/>
  <c r="AH272" i="9"/>
  <c r="AH13" i="9"/>
  <c r="BM83" i="9"/>
  <c r="AH113" i="9"/>
  <c r="AH273" i="9"/>
  <c r="AH163" i="9"/>
  <c r="BM85" i="9"/>
  <c r="AH88" i="9"/>
  <c r="AH157" i="9"/>
  <c r="BN67" i="9"/>
  <c r="BV2" i="9"/>
  <c r="AH242" i="9"/>
  <c r="AH162" i="9"/>
  <c r="AH259" i="9"/>
  <c r="AH172" i="9"/>
  <c r="AH59" i="9"/>
  <c r="AH308" i="9"/>
  <c r="AH143" i="9"/>
  <c r="AH252" i="9"/>
  <c r="AH303" i="9"/>
  <c r="AH213" i="9"/>
  <c r="AH309" i="9"/>
  <c r="AH238" i="9"/>
  <c r="AH28" i="9"/>
  <c r="BN114" i="9"/>
  <c r="AH122" i="9"/>
  <c r="AH118" i="9"/>
  <c r="BM67" i="9"/>
  <c r="AH97" i="9"/>
  <c r="AH38" i="9"/>
  <c r="AH222" i="9"/>
  <c r="AH278" i="9"/>
  <c r="AH209" i="9"/>
  <c r="AH2" i="9"/>
  <c r="BN83" i="9"/>
  <c r="AH198" i="9"/>
  <c r="BN85" i="9"/>
  <c r="BM128" i="9"/>
  <c r="AH292" i="9"/>
  <c r="BO114" i="9"/>
  <c r="AH227" i="9"/>
  <c r="AH269" i="9"/>
  <c r="BO82" i="9"/>
  <c r="AH3" i="9"/>
  <c r="AH268" i="9"/>
  <c r="AH73" i="9"/>
  <c r="BN81" i="9"/>
  <c r="AH299" i="9"/>
  <c r="AH22" i="9"/>
  <c r="AH92" i="9"/>
  <c r="AH217" i="9"/>
  <c r="BO86" i="9"/>
  <c r="AH202" i="9"/>
  <c r="BO83" i="9"/>
  <c r="AH199" i="9"/>
  <c r="AH98" i="9"/>
  <c r="AH8" i="9"/>
  <c r="AH43" i="9"/>
  <c r="AH49" i="9"/>
  <c r="AH262" i="9"/>
  <c r="AH182" i="9"/>
  <c r="AH68" i="9"/>
  <c r="AH79" i="9"/>
  <c r="BM84" i="9"/>
  <c r="AH193" i="9"/>
  <c r="AH267" i="9"/>
  <c r="AH189" i="9"/>
  <c r="AH42" i="9"/>
  <c r="BN87" i="9"/>
  <c r="BO128" i="9"/>
  <c r="AH179" i="9"/>
  <c r="AH133" i="9"/>
  <c r="AH228" i="9"/>
  <c r="AH277" i="9"/>
  <c r="AH218" i="9"/>
  <c r="AH188" i="9"/>
  <c r="AH258" i="9"/>
  <c r="AH12" i="9"/>
  <c r="AH293" i="9"/>
  <c r="AH187" i="9"/>
  <c r="AH137" i="9"/>
  <c r="AH192" i="9"/>
  <c r="AH253" i="9"/>
  <c r="AH9" i="9"/>
  <c r="AH287" i="9"/>
  <c r="BN84" i="9"/>
  <c r="AH279" i="9"/>
  <c r="AH288" i="9"/>
  <c r="AH149" i="9"/>
  <c r="AH219" i="9"/>
  <c r="BM81" i="9"/>
  <c r="AH289" i="9"/>
  <c r="BO84" i="9"/>
  <c r="AH127" i="9"/>
  <c r="BM86" i="9"/>
  <c r="AH203" i="9"/>
  <c r="AH18" i="9"/>
  <c r="AH183" i="9"/>
  <c r="AH53" i="9"/>
  <c r="BN86" i="9"/>
  <c r="AH39" i="9"/>
  <c r="AH169" i="9"/>
  <c r="AH109" i="9"/>
  <c r="AH178" i="9"/>
  <c r="AH208" i="9"/>
  <c r="AH153" i="9"/>
  <c r="AH128" i="9"/>
  <c r="AH233" i="9"/>
  <c r="AH249" i="9"/>
  <c r="BM114" i="9"/>
  <c r="AH108" i="9"/>
  <c r="BO85" i="9"/>
  <c r="AH223" i="9"/>
  <c r="AH212" i="9"/>
  <c r="AH138" i="9"/>
  <c r="AH103" i="9"/>
  <c r="AH167" i="9"/>
  <c r="AH139" i="9"/>
  <c r="AH129" i="9"/>
  <c r="AH32" i="9"/>
  <c r="AH158" i="9"/>
  <c r="AH283" i="9"/>
  <c r="AH99" i="9"/>
  <c r="AH298" i="9"/>
  <c r="AH159" i="9"/>
  <c r="AH77" i="9"/>
  <c r="AH263" i="9"/>
  <c r="AH29" i="9"/>
  <c r="BM87" i="9"/>
  <c r="AH123" i="9"/>
  <c r="BN82" i="9"/>
  <c r="BM82" i="9"/>
  <c r="AH173" i="9"/>
  <c r="AH17" i="9"/>
  <c r="AH147" i="9"/>
  <c r="BO81" i="9"/>
  <c r="AH142" i="9"/>
  <c r="AH19" i="9"/>
  <c r="BN128" i="9"/>
  <c r="AH197" i="9"/>
  <c r="AH148" i="9"/>
  <c r="AH119" i="9"/>
  <c r="BO87" i="9"/>
  <c r="AH229" i="9"/>
  <c r="AH82" i="9"/>
  <c r="BO67" i="9"/>
  <c r="AH168" i="9"/>
  <c r="AH207" i="9"/>
  <c r="AH239" i="9"/>
  <c r="BN92" i="9"/>
  <c r="BM92" i="9"/>
  <c r="BO92" i="9"/>
  <c r="BM103" i="9"/>
  <c r="BN103" i="9"/>
  <c r="BO103" i="9"/>
  <c r="BM115" i="9"/>
  <c r="BO115" i="9"/>
  <c r="BN115" i="9"/>
  <c r="BM126" i="9"/>
  <c r="BN126" i="9"/>
  <c r="BO126" i="9"/>
  <c r="BO9" i="9"/>
  <c r="BN9" i="9"/>
  <c r="BM9" i="9"/>
  <c r="BM124" i="9"/>
  <c r="BO124" i="9"/>
  <c r="BN124" i="9"/>
  <c r="BM55" i="9"/>
  <c r="BN55" i="9"/>
  <c r="BO55" i="9"/>
  <c r="BO49" i="9"/>
  <c r="BN49" i="9"/>
  <c r="BM49" i="9"/>
  <c r="BO31" i="9"/>
  <c r="BN31" i="9"/>
  <c r="BM31" i="9"/>
  <c r="BN17" i="9"/>
  <c r="BM17" i="9"/>
  <c r="BO17" i="9"/>
  <c r="BO28" i="9"/>
  <c r="BM28" i="9"/>
  <c r="BN28" i="9"/>
  <c r="BM76" i="9"/>
  <c r="BO76" i="9"/>
  <c r="BN76" i="9"/>
  <c r="BO88" i="9"/>
  <c r="BN88" i="9"/>
  <c r="BM88" i="9"/>
  <c r="BM11" i="9"/>
  <c r="BM102" i="9"/>
  <c r="BN47" i="9"/>
  <c r="BO111" i="9"/>
  <c r="BO30" i="9"/>
  <c r="BO11" i="9"/>
  <c r="BN102" i="9"/>
  <c r="BO47" i="9"/>
  <c r="BN111" i="9"/>
  <c r="BM37" i="9"/>
  <c r="BN30" i="9"/>
  <c r="BN11" i="9"/>
  <c r="BO102" i="9"/>
  <c r="BM47" i="9"/>
  <c r="BM111" i="9"/>
  <c r="BN6" i="9"/>
  <c r="BN37" i="9"/>
  <c r="BO6" i="9"/>
  <c r="BO37" i="9"/>
  <c r="BM30" i="9"/>
  <c r="BM6" i="9"/>
  <c r="BN58" i="9"/>
  <c r="BO58" i="9"/>
  <c r="BM58" i="9"/>
  <c r="BN113" i="9"/>
  <c r="BM113" i="9"/>
  <c r="BO113" i="9"/>
  <c r="BM119" i="9"/>
  <c r="BN119" i="9"/>
  <c r="BO119" i="9"/>
  <c r="BO33" i="9"/>
  <c r="BM33" i="9"/>
  <c r="BN33" i="9"/>
  <c r="BM105" i="9"/>
  <c r="BO75" i="9"/>
  <c r="BO105" i="9"/>
  <c r="BN75" i="9"/>
  <c r="BN105" i="9"/>
  <c r="BM75" i="9"/>
  <c r="BO32" i="9"/>
  <c r="BM32" i="9"/>
  <c r="BN32" i="9"/>
  <c r="BO79" i="9"/>
  <c r="BM79" i="9"/>
  <c r="BN79" i="9"/>
  <c r="BN25" i="9"/>
  <c r="BM25" i="9"/>
  <c r="BO25" i="9"/>
  <c r="BM122" i="9"/>
  <c r="BN19" i="9"/>
  <c r="BO122" i="9"/>
  <c r="BM19" i="9"/>
  <c r="BN122" i="9"/>
  <c r="BO19" i="9"/>
  <c r="BO48" i="9"/>
  <c r="BN48" i="9"/>
  <c r="BM118" i="9"/>
  <c r="BN118" i="9"/>
  <c r="BM48" i="9"/>
  <c r="BO118" i="9"/>
  <c r="BM41" i="9"/>
  <c r="BM5" i="9"/>
  <c r="BO41" i="9"/>
  <c r="BO5" i="9"/>
  <c r="BN41" i="9"/>
  <c r="BN5" i="9"/>
  <c r="BM78" i="9"/>
  <c r="BN96" i="9"/>
  <c r="BM96" i="9"/>
  <c r="BN78" i="9"/>
  <c r="BO96" i="9"/>
  <c r="BO78" i="9"/>
  <c r="BM52" i="9"/>
  <c r="BM107" i="9"/>
  <c r="BN52" i="9"/>
  <c r="BN107" i="9"/>
  <c r="BM16" i="9"/>
  <c r="BO52" i="9"/>
  <c r="BO107" i="9"/>
  <c r="BN16" i="9"/>
  <c r="BO16" i="9"/>
  <c r="BM63" i="9"/>
  <c r="BM27" i="9"/>
  <c r="BM112" i="9"/>
  <c r="BO63" i="9"/>
  <c r="BN27" i="9"/>
  <c r="BN63" i="9"/>
  <c r="BO27" i="9"/>
  <c r="BN112" i="9"/>
  <c r="BO112" i="9"/>
  <c r="BO26" i="9"/>
  <c r="BO69" i="9"/>
  <c r="BN26" i="9"/>
  <c r="BN69" i="9"/>
  <c r="BM26" i="9"/>
  <c r="BM69" i="9"/>
  <c r="BN93" i="9"/>
  <c r="BO93" i="9"/>
  <c r="BM93" i="9"/>
  <c r="BN71" i="9"/>
  <c r="BO66" i="9"/>
  <c r="BO59" i="9"/>
  <c r="BM71" i="9"/>
  <c r="BM66" i="9"/>
  <c r="BM59" i="9"/>
  <c r="BO71" i="9"/>
  <c r="BN66" i="9"/>
  <c r="BN59" i="9"/>
  <c r="BM61" i="9"/>
  <c r="BO13" i="9"/>
  <c r="BO61" i="9"/>
  <c r="BN13" i="9"/>
  <c r="BM13" i="9"/>
  <c r="BN61" i="9"/>
  <c r="BO104" i="9"/>
  <c r="BN50" i="9"/>
  <c r="BO45" i="9"/>
  <c r="BN104" i="9"/>
  <c r="BO50" i="9"/>
  <c r="BM104" i="9"/>
  <c r="BM50" i="9"/>
  <c r="BN45" i="9"/>
  <c r="BM45" i="9"/>
  <c r="BN97" i="9"/>
  <c r="BM97" i="9"/>
  <c r="BO97" i="9"/>
  <c r="BM38" i="9"/>
  <c r="BO38" i="9"/>
  <c r="BN38" i="9"/>
  <c r="BM44" i="9"/>
  <c r="BN120" i="9"/>
  <c r="BO98" i="9"/>
  <c r="BM108" i="9"/>
  <c r="BN44" i="9"/>
  <c r="BM120" i="9"/>
  <c r="BM98" i="9"/>
  <c r="BO44" i="9"/>
  <c r="BO120" i="9"/>
  <c r="BN98" i="9"/>
  <c r="BO125" i="9"/>
  <c r="BN108" i="9"/>
  <c r="BM125" i="9"/>
  <c r="BN125" i="9"/>
  <c r="BO108" i="9"/>
  <c r="BM20" i="9"/>
  <c r="BM91" i="9"/>
  <c r="BN20" i="9"/>
  <c r="BO20" i="9"/>
  <c r="BO91" i="9"/>
  <c r="BN91" i="9"/>
  <c r="BN99" i="9"/>
  <c r="BO99" i="9"/>
  <c r="BM99" i="9"/>
  <c r="BM22" i="9"/>
  <c r="BN22" i="9"/>
  <c r="BO22" i="9"/>
  <c r="BO116" i="9"/>
  <c r="BN36" i="9"/>
  <c r="BN7" i="9"/>
  <c r="BN116" i="9"/>
  <c r="BM36" i="9"/>
  <c r="BM116" i="9"/>
  <c r="BO36" i="9"/>
  <c r="BO7" i="9"/>
  <c r="BM7" i="9"/>
  <c r="BN35" i="9"/>
  <c r="BO127" i="9"/>
  <c r="BM35" i="9"/>
  <c r="BN127" i="9"/>
  <c r="BO35" i="9"/>
  <c r="BM127" i="9"/>
  <c r="BN72" i="9"/>
  <c r="BO72" i="9"/>
  <c r="BM72" i="9"/>
  <c r="BN101" i="9"/>
  <c r="BO46" i="9"/>
  <c r="BN10" i="9"/>
  <c r="BO101" i="9"/>
  <c r="BN46" i="9"/>
  <c r="BM101" i="9"/>
  <c r="BM46" i="9"/>
  <c r="BN90" i="9"/>
  <c r="BM10" i="9"/>
  <c r="BM90" i="9"/>
  <c r="BO90" i="9"/>
  <c r="BO10" i="9"/>
  <c r="BN57" i="9"/>
  <c r="BN106" i="9"/>
  <c r="BM21" i="9"/>
  <c r="BO57" i="9"/>
  <c r="BO106" i="9"/>
  <c r="BM57" i="9"/>
  <c r="BM106" i="9"/>
  <c r="BO21" i="9"/>
  <c r="BN21" i="9"/>
  <c r="BM62" i="9"/>
  <c r="BN80" i="9"/>
  <c r="BN62" i="9"/>
  <c r="BM80" i="9"/>
  <c r="BO62" i="9"/>
  <c r="BO80" i="9"/>
  <c r="BN14" i="9"/>
  <c r="BM14" i="9"/>
  <c r="BO14" i="9"/>
  <c r="BN54" i="9"/>
  <c r="BN34" i="9"/>
  <c r="BM23" i="9"/>
  <c r="BM3" i="9"/>
  <c r="BM54" i="9"/>
  <c r="BO34" i="9"/>
  <c r="BN23" i="9"/>
  <c r="BO3" i="9"/>
  <c r="BN117" i="9"/>
  <c r="BO54" i="9"/>
  <c r="BM34" i="9"/>
  <c r="BO23" i="9"/>
  <c r="BN3" i="9"/>
  <c r="BO89" i="9"/>
  <c r="BO12" i="9"/>
  <c r="BO117" i="9"/>
  <c r="BM89" i="9"/>
  <c r="BN12" i="9"/>
  <c r="BM12" i="9"/>
  <c r="BM117" i="9"/>
  <c r="BN89" i="9"/>
  <c r="BM73" i="9"/>
  <c r="BO94" i="9"/>
  <c r="BO73" i="9"/>
  <c r="BN94" i="9"/>
  <c r="BN73" i="9"/>
  <c r="BM94" i="9"/>
  <c r="BM24" i="9"/>
  <c r="BO24" i="9"/>
  <c r="BN24" i="9"/>
  <c r="BO64" i="9"/>
  <c r="BO39" i="9"/>
  <c r="BO60" i="9"/>
  <c r="BM70" i="9"/>
  <c r="BN64" i="9"/>
  <c r="BM39" i="9"/>
  <c r="BM60" i="9"/>
  <c r="BM64" i="9"/>
  <c r="BN39" i="9"/>
  <c r="BN60" i="9"/>
  <c r="BN53" i="9"/>
  <c r="BO53" i="9"/>
  <c r="BO43" i="9"/>
  <c r="BO70" i="9"/>
  <c r="BM43" i="9"/>
  <c r="BM53" i="9"/>
  <c r="BN43" i="9"/>
  <c r="BN70" i="9"/>
  <c r="BM123" i="9"/>
  <c r="BM18" i="9"/>
  <c r="BN123" i="9"/>
  <c r="BO18" i="9"/>
  <c r="BO123" i="9"/>
  <c r="BN18" i="9"/>
  <c r="BN109" i="9"/>
  <c r="BM74" i="9"/>
  <c r="BM109" i="9"/>
  <c r="BO109" i="9"/>
  <c r="BN74" i="9"/>
  <c r="BO74" i="9"/>
  <c r="BN65" i="9"/>
  <c r="BO121" i="9"/>
  <c r="BO65" i="9"/>
  <c r="BM121" i="9"/>
  <c r="BM65" i="9"/>
  <c r="BN121" i="9"/>
  <c r="BN29" i="9"/>
  <c r="BM29" i="9"/>
  <c r="BO29" i="9"/>
  <c r="BO77" i="9"/>
  <c r="BN40" i="9"/>
  <c r="BM77" i="9"/>
  <c r="BO40" i="9"/>
  <c r="BN77" i="9"/>
  <c r="BM40" i="9"/>
  <c r="BO95" i="9"/>
  <c r="BM4" i="9"/>
  <c r="BN95" i="9"/>
  <c r="BM95" i="9"/>
  <c r="BO4" i="9"/>
  <c r="BN4" i="9"/>
  <c r="BO51" i="9"/>
  <c r="BO100" i="9"/>
  <c r="BN15" i="9"/>
  <c r="BN51" i="9"/>
  <c r="BN100" i="9"/>
  <c r="BM51" i="9"/>
  <c r="BM100" i="9"/>
  <c r="BO15" i="9"/>
  <c r="BM15" i="9"/>
  <c r="BN56" i="9"/>
  <c r="BO68" i="9"/>
  <c r="BN8" i="9"/>
  <c r="BO56" i="9"/>
  <c r="BN68" i="9"/>
  <c r="BM56" i="9"/>
  <c r="BM68" i="9"/>
  <c r="BO8" i="9"/>
  <c r="BM8" i="9"/>
  <c r="BO42" i="9"/>
  <c r="BN42" i="9"/>
  <c r="BM110" i="9"/>
  <c r="BO110" i="9"/>
  <c r="BN110" i="9"/>
  <c r="BN2" i="9" l="1"/>
  <c r="BQ24" i="9" s="1"/>
  <c r="BO2" i="9"/>
  <c r="BR91" i="9" s="1"/>
  <c r="BS1" i="9"/>
  <c r="BM2" i="9"/>
  <c r="BP15" i="9" s="1"/>
  <c r="BP50" i="9" l="1"/>
  <c r="BP110" i="9"/>
  <c r="BP59" i="9"/>
  <c r="BP33" i="9"/>
  <c r="BP31" i="9"/>
  <c r="BP43" i="9"/>
  <c r="BR94" i="9"/>
  <c r="BR102" i="9"/>
  <c r="BR40" i="9"/>
  <c r="BR76" i="9"/>
  <c r="BR103" i="9"/>
  <c r="BR12" i="9"/>
  <c r="BQ107" i="9"/>
  <c r="BR59" i="9"/>
  <c r="BR90" i="9"/>
  <c r="BR61" i="9"/>
  <c r="BQ83" i="9"/>
  <c r="BP122" i="9"/>
  <c r="BR36" i="9"/>
  <c r="BQ73" i="9"/>
  <c r="BP70" i="9"/>
  <c r="BQ105" i="9"/>
  <c r="BQ90" i="9"/>
  <c r="BP125" i="9"/>
  <c r="BR52" i="9"/>
  <c r="BQ47" i="9"/>
  <c r="BQ108" i="9"/>
  <c r="BQ123" i="9"/>
  <c r="BP90" i="9"/>
  <c r="BQ81" i="9"/>
  <c r="BQ74" i="9"/>
  <c r="BR37" i="9"/>
  <c r="BR116" i="9"/>
  <c r="BR20" i="9"/>
  <c r="BR46" i="9"/>
  <c r="BR111" i="9"/>
  <c r="BR11" i="9"/>
  <c r="BQ76" i="9"/>
  <c r="BQ69" i="9"/>
  <c r="BR86" i="9"/>
  <c r="BR48" i="9"/>
  <c r="BP106" i="9"/>
  <c r="BR68" i="9"/>
  <c r="BR18" i="9"/>
  <c r="BQ96" i="9"/>
  <c r="BR3" i="9"/>
  <c r="BQ72" i="9"/>
  <c r="BQ85" i="9"/>
  <c r="BQ33" i="9"/>
  <c r="BQ20" i="9"/>
  <c r="BQ4" i="9"/>
  <c r="BQ14" i="9"/>
  <c r="BR115" i="9"/>
  <c r="BQ68" i="9"/>
  <c r="BR5" i="9"/>
  <c r="BR125" i="9"/>
  <c r="BR4" i="9"/>
  <c r="BP124" i="9"/>
  <c r="BR63" i="9"/>
  <c r="BR64" i="9"/>
  <c r="BR110" i="9"/>
  <c r="BQ128" i="9"/>
  <c r="BP66" i="9"/>
  <c r="BR89" i="9"/>
  <c r="BP53" i="9"/>
  <c r="BR82" i="9"/>
  <c r="BP96" i="9"/>
  <c r="BQ10" i="9"/>
  <c r="BR31" i="9"/>
  <c r="BQ115" i="9"/>
  <c r="BR30" i="9"/>
  <c r="BR55" i="9"/>
  <c r="BR49" i="9"/>
  <c r="BR26" i="9"/>
  <c r="BQ29" i="9"/>
  <c r="BP105" i="9"/>
  <c r="BQ103" i="9"/>
  <c r="BR13" i="9"/>
  <c r="BP29" i="9"/>
  <c r="BR109" i="9"/>
  <c r="BR67" i="9"/>
  <c r="BQ52" i="9"/>
  <c r="BQ117" i="9"/>
  <c r="BR88" i="9"/>
  <c r="BQ28" i="9"/>
  <c r="BQ61" i="9"/>
  <c r="BP80" i="9"/>
  <c r="BP107" i="9"/>
  <c r="BP119" i="9"/>
  <c r="BP51" i="9"/>
  <c r="BR56" i="9"/>
  <c r="BR2" i="9"/>
  <c r="BU3" i="9" s="1"/>
  <c r="BQ82" i="9"/>
  <c r="BP76" i="9"/>
  <c r="BR33" i="9"/>
  <c r="BP78" i="9"/>
  <c r="BP71" i="9"/>
  <c r="BQ98" i="9"/>
  <c r="BQ101" i="9"/>
  <c r="BQ23" i="9"/>
  <c r="BP123" i="9"/>
  <c r="BQ51" i="9"/>
  <c r="BP18" i="9"/>
  <c r="BR28" i="9"/>
  <c r="BP63" i="9"/>
  <c r="BR101" i="9"/>
  <c r="BP100" i="9"/>
  <c r="BR124" i="9"/>
  <c r="BP47" i="9"/>
  <c r="BQ19" i="9"/>
  <c r="BQ27" i="9"/>
  <c r="BQ45" i="9"/>
  <c r="BQ36" i="9"/>
  <c r="BR21" i="9"/>
  <c r="BR39" i="9"/>
  <c r="BR8" i="9"/>
  <c r="BR27" i="9"/>
  <c r="BP3" i="9"/>
  <c r="BR42" i="9"/>
  <c r="BR105" i="9"/>
  <c r="BR97" i="9"/>
  <c r="BQ86" i="9"/>
  <c r="BQ124" i="9"/>
  <c r="BP111" i="9"/>
  <c r="BR122" i="9"/>
  <c r="BQ63" i="9"/>
  <c r="BP45" i="9"/>
  <c r="BQ7" i="9"/>
  <c r="BQ21" i="9"/>
  <c r="BP94" i="9"/>
  <c r="BR65" i="9"/>
  <c r="BP8" i="9"/>
  <c r="BR32" i="9"/>
  <c r="BP44" i="9"/>
  <c r="BQ60" i="9"/>
  <c r="BP58" i="9"/>
  <c r="BR120" i="9"/>
  <c r="BQ84" i="9"/>
  <c r="BQ55" i="9"/>
  <c r="BQ37" i="9"/>
  <c r="BQ122" i="9"/>
  <c r="BQ112" i="9"/>
  <c r="BP97" i="9"/>
  <c r="BP36" i="9"/>
  <c r="BQ80" i="9"/>
  <c r="BQ64" i="9"/>
  <c r="BQ40" i="9"/>
  <c r="BR114" i="9"/>
  <c r="BR119" i="9"/>
  <c r="BQ91" i="9"/>
  <c r="BR14" i="9"/>
  <c r="BR34" i="9"/>
  <c r="BR23" i="9"/>
  <c r="BP112" i="9"/>
  <c r="BP60" i="9"/>
  <c r="BP22" i="9"/>
  <c r="BP91" i="9"/>
  <c r="BP75" i="9"/>
  <c r="BP10" i="9"/>
  <c r="BQ3" i="9"/>
  <c r="BQ2" i="9"/>
  <c r="BT3" i="9" s="1"/>
  <c r="BP103" i="9"/>
  <c r="BP11" i="9"/>
  <c r="BQ75" i="9"/>
  <c r="BP52" i="9"/>
  <c r="BP61" i="9"/>
  <c r="BP20" i="9"/>
  <c r="BP46" i="9"/>
  <c r="BP12" i="9"/>
  <c r="BQ109" i="9"/>
  <c r="BQ56" i="9"/>
  <c r="BR121" i="9"/>
  <c r="BP37" i="9"/>
  <c r="BR71" i="9"/>
  <c r="BP62" i="9"/>
  <c r="BR84" i="9"/>
  <c r="BQ49" i="9"/>
  <c r="BP30" i="9"/>
  <c r="BQ48" i="9"/>
  <c r="BR69" i="9"/>
  <c r="BR38" i="9"/>
  <c r="BR7" i="9"/>
  <c r="BR62" i="9"/>
  <c r="BR70" i="9"/>
  <c r="BQ92" i="9"/>
  <c r="BQ71" i="9"/>
  <c r="BR54" i="9"/>
  <c r="BR87" i="9"/>
  <c r="BR25" i="9"/>
  <c r="BR108" i="9"/>
  <c r="BP82" i="9"/>
  <c r="BP49" i="9"/>
  <c r="BP6" i="9"/>
  <c r="BP118" i="9"/>
  <c r="BQ26" i="9"/>
  <c r="BQ38" i="9"/>
  <c r="BP7" i="9"/>
  <c r="BR80" i="9"/>
  <c r="BR60" i="9"/>
  <c r="BR29" i="9"/>
  <c r="BQ110" i="9"/>
  <c r="BP19" i="9"/>
  <c r="BP98" i="9"/>
  <c r="BP121" i="9"/>
  <c r="BQ32" i="9"/>
  <c r="BP128" i="9"/>
  <c r="BP114" i="9"/>
  <c r="BQ31" i="9"/>
  <c r="BR58" i="9"/>
  <c r="BP48" i="9"/>
  <c r="BP26" i="9"/>
  <c r="BQ120" i="9"/>
  <c r="BR127" i="9"/>
  <c r="BP54" i="9"/>
  <c r="BQ53" i="9"/>
  <c r="BP4" i="9"/>
  <c r="BQ87" i="9"/>
  <c r="BR19" i="9"/>
  <c r="BP83" i="9"/>
  <c r="BQ12" i="9"/>
  <c r="BR73" i="9"/>
  <c r="BQ70" i="9"/>
  <c r="BP39" i="9"/>
  <c r="BP38" i="9"/>
  <c r="BP102" i="9"/>
  <c r="BP69" i="9"/>
  <c r="BP32" i="9"/>
  <c r="BP16" i="9"/>
  <c r="BP13" i="9"/>
  <c r="BQ114" i="9"/>
  <c r="BP126" i="9"/>
  <c r="BQ102" i="9"/>
  <c r="BR79" i="9"/>
  <c r="BR107" i="9"/>
  <c r="BR104" i="9"/>
  <c r="BQ99" i="9"/>
  <c r="BQ57" i="9"/>
  <c r="BQ94" i="9"/>
  <c r="BQ65" i="9"/>
  <c r="BP68" i="9"/>
  <c r="BQ77" i="9"/>
  <c r="BQ6" i="9"/>
  <c r="BQ97" i="9"/>
  <c r="BP73" i="9"/>
  <c r="BR85" i="9"/>
  <c r="BP17" i="9"/>
  <c r="BP113" i="9"/>
  <c r="BP5" i="9"/>
  <c r="BR93" i="9"/>
  <c r="BQ44" i="9"/>
  <c r="BR35" i="9"/>
  <c r="BQ34" i="9"/>
  <c r="BP74" i="9"/>
  <c r="BP55" i="9"/>
  <c r="BQ104" i="9"/>
  <c r="BP24" i="9"/>
  <c r="BR92" i="9"/>
  <c r="BQ5" i="9"/>
  <c r="BP85" i="9"/>
  <c r="BR81" i="9"/>
  <c r="BR17" i="9"/>
  <c r="BR113" i="9"/>
  <c r="BR41" i="9"/>
  <c r="BP93" i="9"/>
  <c r="BP120" i="9"/>
  <c r="BP127" i="9"/>
  <c r="BP23" i="9"/>
  <c r="BQ39" i="9"/>
  <c r="BP40" i="9"/>
  <c r="BR9" i="9"/>
  <c r="BQ118" i="9"/>
  <c r="BQ116" i="9"/>
  <c r="BR51" i="9"/>
  <c r="BR118" i="9"/>
  <c r="BR83" i="9"/>
  <c r="BP87" i="9"/>
  <c r="BP28" i="9"/>
  <c r="BQ119" i="9"/>
  <c r="BQ41" i="9"/>
  <c r="BR66" i="9"/>
  <c r="BR44" i="9"/>
  <c r="BR72" i="9"/>
  <c r="BP34" i="9"/>
  <c r="BQ43" i="9"/>
  <c r="BR100" i="9"/>
  <c r="BP81" i="9"/>
  <c r="BR78" i="9"/>
  <c r="BQ67" i="9"/>
  <c r="BR53" i="9"/>
  <c r="BR74" i="9"/>
  <c r="BQ95" i="9"/>
  <c r="BQ18" i="9"/>
  <c r="BP92" i="9"/>
  <c r="BQ88" i="9"/>
  <c r="BR75" i="9"/>
  <c r="BR96" i="9"/>
  <c r="BQ66" i="9"/>
  <c r="BQ125" i="9"/>
  <c r="BQ46" i="9"/>
  <c r="BP89" i="9"/>
  <c r="BR123" i="9"/>
  <c r="BR15" i="9"/>
  <c r="BP9" i="9"/>
  <c r="BR112" i="9"/>
  <c r="BP67" i="9"/>
  <c r="BQ121" i="9"/>
  <c r="BQ15" i="9"/>
  <c r="BP101" i="9"/>
  <c r="BP77" i="9"/>
  <c r="BP56" i="9"/>
  <c r="BR22" i="9"/>
  <c r="BP116" i="9"/>
  <c r="BP14" i="9"/>
  <c r="BP2" i="9"/>
  <c r="BS3" i="9" s="1"/>
  <c r="BP42" i="9"/>
  <c r="BR128" i="9"/>
  <c r="BQ17" i="9"/>
  <c r="BQ113" i="9"/>
  <c r="BP41" i="9"/>
  <c r="BQ93" i="9"/>
  <c r="BP108" i="9"/>
  <c r="BQ127" i="9"/>
  <c r="BQ54" i="9"/>
  <c r="BR43" i="9"/>
  <c r="BP95" i="9"/>
  <c r="BP64" i="9"/>
  <c r="BP115" i="9"/>
  <c r="BQ78" i="9"/>
  <c r="BQ35" i="9"/>
  <c r="BR77" i="9"/>
  <c r="BQ126" i="9"/>
  <c r="BR47" i="9"/>
  <c r="BP79" i="9"/>
  <c r="BQ16" i="9"/>
  <c r="BQ50" i="9"/>
  <c r="BR99" i="9"/>
  <c r="BQ106" i="9"/>
  <c r="BP117" i="9"/>
  <c r="BQ100" i="9"/>
  <c r="BQ25" i="9"/>
  <c r="BR57" i="9"/>
  <c r="BR95" i="9"/>
  <c r="BR6" i="9"/>
  <c r="BQ59" i="9"/>
  <c r="BP86" i="9"/>
  <c r="BR126" i="9"/>
  <c r="BQ111" i="9"/>
  <c r="BQ79" i="9"/>
  <c r="BR16" i="9"/>
  <c r="BR45" i="9"/>
  <c r="BP99" i="9"/>
  <c r="BP21" i="9"/>
  <c r="BQ89" i="9"/>
  <c r="BP109" i="9"/>
  <c r="BQ8" i="9"/>
  <c r="BQ58" i="9"/>
  <c r="BQ13" i="9"/>
  <c r="BR117" i="9"/>
  <c r="BQ11" i="9"/>
  <c r="BP104" i="9"/>
  <c r="BP84" i="9"/>
  <c r="BQ9" i="9"/>
  <c r="BQ30" i="9"/>
  <c r="BP25" i="9"/>
  <c r="BP27" i="9"/>
  <c r="BR50" i="9"/>
  <c r="BQ22" i="9"/>
  <c r="BR106" i="9"/>
  <c r="BR24" i="9"/>
  <c r="BP65" i="9"/>
  <c r="BQ42" i="9"/>
  <c r="BP88" i="9"/>
  <c r="BR98" i="9"/>
  <c r="BR10" i="9"/>
  <c r="BP35" i="9"/>
  <c r="BQ62" i="9"/>
  <c r="BP57" i="9"/>
  <c r="BP72" i="9"/>
  <c r="BS4" i="9" l="1"/>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BT4" i="9"/>
  <c r="BT5" i="9" s="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N237" i="9" l="1"/>
  <c r="N227" i="9"/>
  <c r="N307" i="9"/>
  <c r="N172" i="9"/>
  <c r="N297" i="9"/>
  <c r="N167" i="9"/>
  <c r="N147" i="9"/>
  <c r="N117" i="9"/>
  <c r="N27" i="9"/>
  <c r="N232" i="9"/>
  <c r="N187" i="9"/>
  <c r="N217" i="9"/>
  <c r="N262" i="9"/>
  <c r="N182" i="9"/>
  <c r="N177" i="9"/>
  <c r="N127" i="9"/>
  <c r="N37" i="9"/>
  <c r="N17" i="9"/>
  <c r="N202" i="9"/>
  <c r="N42" i="9"/>
  <c r="N22" i="9"/>
  <c r="N137" i="9"/>
  <c r="N72" i="9"/>
  <c r="N57" i="9"/>
  <c r="N87" i="9"/>
  <c r="N287" i="9"/>
  <c r="N272" i="9"/>
  <c r="N257" i="9"/>
  <c r="N207" i="9"/>
  <c r="N143" i="9"/>
  <c r="N242" i="9"/>
  <c r="N123" i="9"/>
  <c r="N293" i="9"/>
  <c r="N283" i="9"/>
  <c r="N132" i="9"/>
  <c r="N197" i="9"/>
  <c r="N7" i="9"/>
  <c r="N83" i="9"/>
  <c r="N103" i="9"/>
  <c r="N247" i="9"/>
  <c r="N77" i="9"/>
  <c r="N67" i="9"/>
  <c r="N93" i="9"/>
  <c r="N82" i="9"/>
  <c r="N282" i="9"/>
  <c r="N267" i="9"/>
  <c r="N223" i="9"/>
  <c r="N153" i="9"/>
  <c r="N92" i="9"/>
  <c r="N157" i="9"/>
  <c r="N292" i="9"/>
  <c r="N43" i="9"/>
  <c r="N13" i="9"/>
  <c r="N32" i="9"/>
  <c r="N263" i="9"/>
  <c r="N213" i="9"/>
  <c r="N133" i="9"/>
  <c r="N302" i="9"/>
  <c r="N63" i="9"/>
  <c r="N33" i="9"/>
  <c r="N252" i="9"/>
  <c r="N222" i="9"/>
  <c r="N162" i="9"/>
  <c r="N233" i="9"/>
  <c r="N152" i="9"/>
  <c r="N62" i="9"/>
  <c r="N203" i="9"/>
  <c r="N47" i="9"/>
  <c r="N273" i="9"/>
  <c r="N142" i="9"/>
  <c r="N173" i="9"/>
  <c r="N12" i="9"/>
  <c r="N303" i="9"/>
  <c r="N2" i="9"/>
  <c r="N193" i="9"/>
  <c r="N243" i="9"/>
  <c r="N97" i="9"/>
  <c r="N122" i="9"/>
  <c r="N253" i="9"/>
  <c r="N277" i="9"/>
  <c r="N192" i="9"/>
  <c r="N3" i="9"/>
  <c r="N102" i="9"/>
  <c r="N73" i="9"/>
  <c r="N183" i="9"/>
  <c r="N212" i="9"/>
  <c r="N53" i="9"/>
  <c r="N52" i="9"/>
  <c r="N107" i="9"/>
  <c r="N113" i="9"/>
  <c r="N112" i="9"/>
  <c r="N163" i="9"/>
  <c r="N23" i="9"/>
  <c r="N279" i="9"/>
  <c r="N19" i="9"/>
  <c r="N119" i="9"/>
  <c r="N289" i="9"/>
  <c r="N89" i="9"/>
  <c r="N299" i="9"/>
  <c r="N169" i="9"/>
  <c r="N219" i="9"/>
  <c r="N249" i="9"/>
  <c r="N199" i="9"/>
  <c r="N229" i="9"/>
  <c r="N309" i="9"/>
  <c r="N179" i="9"/>
  <c r="N99" i="9"/>
  <c r="N139" i="9"/>
  <c r="N39" i="9"/>
  <c r="N259" i="9"/>
  <c r="N29" i="9"/>
  <c r="N239" i="9"/>
  <c r="N189" i="9"/>
  <c r="N9" i="9"/>
  <c r="N269" i="9"/>
  <c r="N59" i="9"/>
  <c r="N159" i="9"/>
  <c r="N129" i="9"/>
  <c r="N149" i="9"/>
  <c r="N79" i="9"/>
  <c r="N69" i="9"/>
  <c r="N109" i="9"/>
  <c r="N49" i="9"/>
  <c r="N209" i="9"/>
  <c r="N258" i="9"/>
  <c r="N218" i="9"/>
  <c r="N168" i="9"/>
  <c r="N28" i="9"/>
  <c r="N68" i="9"/>
  <c r="N78" i="9"/>
  <c r="N158" i="9"/>
  <c r="N38" i="9"/>
  <c r="N58" i="9"/>
  <c r="N118" i="9"/>
  <c r="N308" i="9"/>
  <c r="N208" i="9"/>
  <c r="N238" i="9"/>
  <c r="N48" i="9"/>
  <c r="N268" i="9"/>
  <c r="N98" i="9"/>
  <c r="N138" i="9"/>
  <c r="N108" i="9"/>
  <c r="N228" i="9"/>
  <c r="N288" i="9"/>
  <c r="N148" i="9"/>
  <c r="N298" i="9"/>
  <c r="N188" i="9"/>
  <c r="N248" i="9"/>
  <c r="N178" i="9"/>
  <c r="N8" i="9"/>
  <c r="N198" i="9"/>
  <c r="N88" i="9"/>
  <c r="N128" i="9"/>
  <c r="N278" i="9"/>
  <c r="N18" i="9"/>
  <c r="P172" i="9" l="1"/>
  <c r="T172" i="9"/>
  <c r="S172" i="9"/>
  <c r="P307" i="9"/>
  <c r="S307" i="9"/>
  <c r="T307" i="9"/>
  <c r="S227" i="9"/>
  <c r="P227" i="9"/>
  <c r="T227" i="9"/>
  <c r="S237" i="9"/>
  <c r="T237" i="9"/>
  <c r="P237" i="9"/>
  <c r="P27" i="9"/>
  <c r="S27" i="9"/>
  <c r="T27" i="9"/>
  <c r="S117" i="9"/>
  <c r="P117" i="9"/>
  <c r="T117" i="9"/>
  <c r="P147" i="9"/>
  <c r="S147" i="9"/>
  <c r="T147" i="9"/>
  <c r="S167" i="9"/>
  <c r="T167" i="9"/>
  <c r="P167" i="9"/>
  <c r="P297" i="9"/>
  <c r="S297" i="9"/>
  <c r="T297" i="9"/>
  <c r="P22" i="9"/>
  <c r="T22" i="9"/>
  <c r="S22" i="9"/>
  <c r="S177" i="9"/>
  <c r="T177" i="9"/>
  <c r="P177" i="9"/>
  <c r="T287" i="9"/>
  <c r="P287" i="9"/>
  <c r="S287" i="9"/>
  <c r="S42" i="9"/>
  <c r="T42" i="9"/>
  <c r="P42" i="9"/>
  <c r="P182" i="9"/>
  <c r="S182" i="9"/>
  <c r="T182" i="9"/>
  <c r="P87" i="9"/>
  <c r="S87" i="9"/>
  <c r="T87" i="9"/>
  <c r="T202" i="9"/>
  <c r="S202" i="9"/>
  <c r="P202" i="9"/>
  <c r="P262" i="9"/>
  <c r="T262" i="9"/>
  <c r="S262" i="9"/>
  <c r="P57" i="9"/>
  <c r="T57" i="9"/>
  <c r="S57" i="9"/>
  <c r="P17" i="9"/>
  <c r="S17" i="9"/>
  <c r="T17" i="9"/>
  <c r="P217" i="9"/>
  <c r="T217" i="9"/>
  <c r="S217" i="9"/>
  <c r="P72" i="9"/>
  <c r="S72" i="9"/>
  <c r="T72" i="9"/>
  <c r="T37" i="9"/>
  <c r="S37" i="9"/>
  <c r="P37" i="9"/>
  <c r="P187" i="9"/>
  <c r="T187" i="9"/>
  <c r="S187" i="9"/>
  <c r="T137" i="9"/>
  <c r="P137" i="9"/>
  <c r="S137" i="9"/>
  <c r="T127" i="9"/>
  <c r="S127" i="9"/>
  <c r="P127" i="9"/>
  <c r="P232" i="9"/>
  <c r="T232" i="9"/>
  <c r="S232" i="9"/>
  <c r="P148" i="9"/>
  <c r="T148" i="9"/>
  <c r="S148" i="9"/>
  <c r="T269" i="9"/>
  <c r="P269" i="9"/>
  <c r="S269" i="9"/>
  <c r="P183" i="9"/>
  <c r="S183" i="9"/>
  <c r="T183" i="9"/>
  <c r="P238" i="9"/>
  <c r="S238" i="9"/>
  <c r="T238" i="9"/>
  <c r="S248" i="9"/>
  <c r="P248" i="9"/>
  <c r="T248" i="9"/>
  <c r="P78" i="9"/>
  <c r="T78" i="9"/>
  <c r="S78" i="9"/>
  <c r="S239" i="9"/>
  <c r="T239" i="9"/>
  <c r="P239" i="9"/>
  <c r="S128" i="9"/>
  <c r="T128" i="9"/>
  <c r="P128" i="9"/>
  <c r="T138" i="9"/>
  <c r="S138" i="9"/>
  <c r="P138" i="9"/>
  <c r="S68" i="9"/>
  <c r="T68" i="9"/>
  <c r="P68" i="9"/>
  <c r="P159" i="9"/>
  <c r="T159" i="9"/>
  <c r="S159" i="9"/>
  <c r="T309" i="9"/>
  <c r="S309" i="9"/>
  <c r="P309" i="9"/>
  <c r="T88" i="9"/>
  <c r="P88" i="9"/>
  <c r="S88" i="9"/>
  <c r="S298" i="9"/>
  <c r="P298" i="9"/>
  <c r="T298" i="9"/>
  <c r="P98" i="9"/>
  <c r="S98" i="9"/>
  <c r="T98" i="9"/>
  <c r="S118" i="9"/>
  <c r="T118" i="9"/>
  <c r="P118" i="9"/>
  <c r="T28" i="9"/>
  <c r="S28" i="9"/>
  <c r="P28" i="9"/>
  <c r="T109" i="9"/>
  <c r="S109" i="9"/>
  <c r="P109" i="9"/>
  <c r="P59" i="9"/>
  <c r="T59" i="9"/>
  <c r="S59" i="9"/>
  <c r="T259" i="9"/>
  <c r="S259" i="9"/>
  <c r="P259" i="9"/>
  <c r="P229" i="9"/>
  <c r="S229" i="9"/>
  <c r="T229" i="9"/>
  <c r="T89" i="9"/>
  <c r="S89" i="9"/>
  <c r="P89" i="9"/>
  <c r="P163" i="9"/>
  <c r="T163" i="9"/>
  <c r="S163" i="9"/>
  <c r="P212" i="9"/>
  <c r="S212" i="9"/>
  <c r="T212" i="9"/>
  <c r="T277" i="9"/>
  <c r="P277" i="9"/>
  <c r="S277" i="9"/>
  <c r="T2" i="9"/>
  <c r="AT21" i="9"/>
  <c r="AT20" i="9"/>
  <c r="S2" i="9"/>
  <c r="P2" i="9"/>
  <c r="AT19" i="9"/>
  <c r="S47" i="9"/>
  <c r="T47" i="9"/>
  <c r="P47" i="9"/>
  <c r="P222" i="9"/>
  <c r="S222" i="9"/>
  <c r="T222" i="9"/>
  <c r="S213" i="9"/>
  <c r="T213" i="9"/>
  <c r="P213" i="9"/>
  <c r="S157" i="9"/>
  <c r="P157" i="9"/>
  <c r="T157" i="9"/>
  <c r="P82" i="9"/>
  <c r="S82" i="9"/>
  <c r="T82" i="9"/>
  <c r="P83" i="9"/>
  <c r="S83" i="9"/>
  <c r="T83" i="9"/>
  <c r="T123" i="9"/>
  <c r="P123" i="9"/>
  <c r="S123" i="9"/>
  <c r="T268" i="9"/>
  <c r="S268" i="9"/>
  <c r="P268" i="9"/>
  <c r="S39" i="9"/>
  <c r="P39" i="9"/>
  <c r="T39" i="9"/>
  <c r="S253" i="9"/>
  <c r="P253" i="9"/>
  <c r="T253" i="9"/>
  <c r="P303" i="9"/>
  <c r="T303" i="9"/>
  <c r="S303" i="9"/>
  <c r="T203" i="9"/>
  <c r="P203" i="9"/>
  <c r="S203" i="9"/>
  <c r="P252" i="9"/>
  <c r="S252" i="9"/>
  <c r="T252" i="9"/>
  <c r="P263" i="9"/>
  <c r="S263" i="9"/>
  <c r="T263" i="9"/>
  <c r="T92" i="9"/>
  <c r="S92" i="9"/>
  <c r="P92" i="9"/>
  <c r="S93" i="9"/>
  <c r="T93" i="9"/>
  <c r="P93" i="9"/>
  <c r="T7" i="9"/>
  <c r="P7" i="9"/>
  <c r="S7" i="9"/>
  <c r="S242" i="9"/>
  <c r="P242" i="9"/>
  <c r="T242" i="9"/>
  <c r="T8" i="9"/>
  <c r="S8" i="9"/>
  <c r="P8" i="9"/>
  <c r="P288" i="9"/>
  <c r="S288" i="9"/>
  <c r="T288" i="9"/>
  <c r="P48" i="9"/>
  <c r="T48" i="9"/>
  <c r="S48" i="9"/>
  <c r="P38" i="9"/>
  <c r="T38" i="9"/>
  <c r="S38" i="9"/>
  <c r="S218" i="9"/>
  <c r="T218" i="9"/>
  <c r="P218" i="9"/>
  <c r="S79" i="9"/>
  <c r="T79" i="9"/>
  <c r="P79" i="9"/>
  <c r="P9" i="9"/>
  <c r="T9" i="9"/>
  <c r="S9" i="9"/>
  <c r="T139" i="9"/>
  <c r="S139" i="9"/>
  <c r="P139" i="9"/>
  <c r="T249" i="9"/>
  <c r="P249" i="9"/>
  <c r="S249" i="9"/>
  <c r="S119" i="9"/>
  <c r="P119" i="9"/>
  <c r="T119" i="9"/>
  <c r="P113" i="9"/>
  <c r="T113" i="9"/>
  <c r="S113" i="9"/>
  <c r="S73" i="9"/>
  <c r="T73" i="9"/>
  <c r="P73" i="9"/>
  <c r="S122" i="9"/>
  <c r="T122" i="9"/>
  <c r="P122" i="9"/>
  <c r="P12" i="9"/>
  <c r="T12" i="9"/>
  <c r="S12" i="9"/>
  <c r="P62" i="9"/>
  <c r="T62" i="9"/>
  <c r="S62" i="9"/>
  <c r="P33" i="9"/>
  <c r="T33" i="9"/>
  <c r="S33" i="9"/>
  <c r="T32" i="9"/>
  <c r="S32" i="9"/>
  <c r="P32" i="9"/>
  <c r="S153" i="9"/>
  <c r="T153" i="9"/>
  <c r="P153" i="9"/>
  <c r="T67" i="9"/>
  <c r="P67" i="9"/>
  <c r="S67" i="9"/>
  <c r="P197" i="9"/>
  <c r="T197" i="9"/>
  <c r="S197" i="9"/>
  <c r="T143" i="9"/>
  <c r="P143" i="9"/>
  <c r="S143" i="9"/>
  <c r="S168" i="9"/>
  <c r="T168" i="9"/>
  <c r="P168" i="9"/>
  <c r="T112" i="9"/>
  <c r="P112" i="9"/>
  <c r="S112" i="9"/>
  <c r="S228" i="9"/>
  <c r="P228" i="9"/>
  <c r="T228" i="9"/>
  <c r="T258" i="9"/>
  <c r="S258" i="9"/>
  <c r="P258" i="9"/>
  <c r="T149" i="9"/>
  <c r="P149" i="9"/>
  <c r="S149" i="9"/>
  <c r="S189" i="9"/>
  <c r="T189" i="9"/>
  <c r="P189" i="9"/>
  <c r="P99" i="9"/>
  <c r="T99" i="9"/>
  <c r="S99" i="9"/>
  <c r="S219" i="9"/>
  <c r="P219" i="9"/>
  <c r="T219" i="9"/>
  <c r="S19" i="9"/>
  <c r="P19" i="9"/>
  <c r="T19" i="9"/>
  <c r="T107" i="9"/>
  <c r="P107" i="9"/>
  <c r="S107" i="9"/>
  <c r="P102" i="9"/>
  <c r="S102" i="9"/>
  <c r="T102" i="9"/>
  <c r="P97" i="9"/>
  <c r="S97" i="9"/>
  <c r="T97" i="9"/>
  <c r="S173" i="9"/>
  <c r="P173" i="9"/>
  <c r="T173" i="9"/>
  <c r="P152" i="9"/>
  <c r="S152" i="9"/>
  <c r="T152" i="9"/>
  <c r="P63" i="9"/>
  <c r="T63" i="9"/>
  <c r="S63" i="9"/>
  <c r="T13" i="9"/>
  <c r="S13" i="9"/>
  <c r="P13" i="9"/>
  <c r="T223" i="9"/>
  <c r="P223" i="9"/>
  <c r="S223" i="9"/>
  <c r="T77" i="9"/>
  <c r="P77" i="9"/>
  <c r="S77" i="9"/>
  <c r="T132" i="9"/>
  <c r="P132" i="9"/>
  <c r="S132" i="9"/>
  <c r="S207" i="9"/>
  <c r="P207" i="9"/>
  <c r="T207" i="9"/>
  <c r="P198" i="9"/>
  <c r="T198" i="9"/>
  <c r="S198" i="9"/>
  <c r="P69" i="9"/>
  <c r="T69" i="9"/>
  <c r="S69" i="9"/>
  <c r="T289" i="9"/>
  <c r="P289" i="9"/>
  <c r="S289" i="9"/>
  <c r="S178" i="9"/>
  <c r="P178" i="9"/>
  <c r="T178" i="9"/>
  <c r="T278" i="9"/>
  <c r="P278" i="9"/>
  <c r="S278" i="9"/>
  <c r="P208" i="9"/>
  <c r="T208" i="9"/>
  <c r="S208" i="9"/>
  <c r="T129" i="9"/>
  <c r="P129" i="9"/>
  <c r="S129" i="9"/>
  <c r="S179" i="9"/>
  <c r="T179" i="9"/>
  <c r="P179" i="9"/>
  <c r="S279" i="9"/>
  <c r="T279" i="9"/>
  <c r="P279" i="9"/>
  <c r="T52" i="9"/>
  <c r="P52" i="9"/>
  <c r="S52" i="9"/>
  <c r="S3" i="9"/>
  <c r="P3" i="9"/>
  <c r="T3" i="9"/>
  <c r="T243" i="9"/>
  <c r="S243" i="9"/>
  <c r="P243" i="9"/>
  <c r="T142" i="9"/>
  <c r="S142" i="9"/>
  <c r="P142" i="9"/>
  <c r="T233" i="9"/>
  <c r="S233" i="9"/>
  <c r="P233" i="9"/>
  <c r="T302" i="9"/>
  <c r="S302" i="9"/>
  <c r="P302" i="9"/>
  <c r="S43" i="9"/>
  <c r="T43" i="9"/>
  <c r="P43" i="9"/>
  <c r="P267" i="9"/>
  <c r="S267" i="9"/>
  <c r="T267" i="9"/>
  <c r="T247" i="9"/>
  <c r="P247" i="9"/>
  <c r="S247" i="9"/>
  <c r="P283" i="9"/>
  <c r="T283" i="9"/>
  <c r="S283" i="9"/>
  <c r="T257" i="9"/>
  <c r="P257" i="9"/>
  <c r="S257" i="9"/>
  <c r="S58" i="9"/>
  <c r="P58" i="9"/>
  <c r="T58" i="9"/>
  <c r="T199" i="9"/>
  <c r="S199" i="9"/>
  <c r="P199" i="9"/>
  <c r="S18" i="9"/>
  <c r="T18" i="9"/>
  <c r="P18" i="9"/>
  <c r="T158" i="9"/>
  <c r="S158" i="9"/>
  <c r="P158" i="9"/>
  <c r="S108" i="9"/>
  <c r="T108" i="9"/>
  <c r="P108" i="9"/>
  <c r="T209" i="9"/>
  <c r="P209" i="9"/>
  <c r="S209" i="9"/>
  <c r="P169" i="9"/>
  <c r="T169" i="9"/>
  <c r="S169" i="9"/>
  <c r="T188" i="9"/>
  <c r="S188" i="9"/>
  <c r="P188" i="9"/>
  <c r="T308" i="9"/>
  <c r="S308" i="9"/>
  <c r="P308" i="9"/>
  <c r="P49" i="9"/>
  <c r="T49" i="9"/>
  <c r="S49" i="9"/>
  <c r="T29" i="9"/>
  <c r="S29" i="9"/>
  <c r="P29" i="9"/>
  <c r="P299" i="9"/>
  <c r="S299" i="9"/>
  <c r="T299" i="9"/>
  <c r="S23" i="9"/>
  <c r="P23" i="9"/>
  <c r="T23" i="9"/>
  <c r="T53" i="9"/>
  <c r="S53" i="9"/>
  <c r="P53" i="9"/>
  <c r="T192" i="9"/>
  <c r="P192" i="9"/>
  <c r="S192" i="9"/>
  <c r="T193" i="9"/>
  <c r="S193" i="9"/>
  <c r="P193" i="9"/>
  <c r="P273" i="9"/>
  <c r="S273" i="9"/>
  <c r="T273" i="9"/>
  <c r="P162" i="9"/>
  <c r="T162" i="9"/>
  <c r="S162" i="9"/>
  <c r="T133" i="9"/>
  <c r="P133" i="9"/>
  <c r="S133" i="9"/>
  <c r="T292" i="9"/>
  <c r="S292" i="9"/>
  <c r="P292" i="9"/>
  <c r="T282" i="9"/>
  <c r="S282" i="9"/>
  <c r="P282" i="9"/>
  <c r="T103" i="9"/>
  <c r="P103" i="9"/>
  <c r="S103" i="9"/>
  <c r="P293" i="9"/>
  <c r="T293" i="9"/>
  <c r="S293" i="9"/>
  <c r="T272" i="9"/>
  <c r="S272" i="9"/>
  <c r="P272" i="9"/>
  <c r="AV4" i="9" l="1"/>
  <c r="R237" i="9"/>
  <c r="Q237" i="9"/>
  <c r="R307" i="9"/>
  <c r="Q307" i="9"/>
  <c r="R227" i="9"/>
  <c r="Q227" i="9"/>
  <c r="Q172" i="9"/>
  <c r="R172" i="9"/>
  <c r="Q167" i="9"/>
  <c r="R167" i="9"/>
  <c r="R117" i="9"/>
  <c r="Q117" i="9"/>
  <c r="AV15" i="9"/>
  <c r="AV3" i="9"/>
  <c r="R297" i="9"/>
  <c r="Q297" i="9"/>
  <c r="R147" i="9"/>
  <c r="Q147" i="9"/>
  <c r="Q27" i="9"/>
  <c r="R27" i="9"/>
  <c r="Q127" i="9"/>
  <c r="R127" i="9"/>
  <c r="R42" i="9"/>
  <c r="Q42" i="9"/>
  <c r="R177" i="9"/>
  <c r="Q177" i="9"/>
  <c r="Q187" i="9"/>
  <c r="R187" i="9"/>
  <c r="R72" i="9"/>
  <c r="Q72" i="9"/>
  <c r="Q17" i="9"/>
  <c r="R17" i="9"/>
  <c r="R262" i="9"/>
  <c r="Q262" i="9"/>
  <c r="Q87" i="9"/>
  <c r="R87" i="9"/>
  <c r="Q37" i="9"/>
  <c r="R37" i="9"/>
  <c r="R202" i="9"/>
  <c r="Q202" i="9"/>
  <c r="Q137" i="9"/>
  <c r="R137" i="9"/>
  <c r="R287" i="9"/>
  <c r="Q287" i="9"/>
  <c r="AV14" i="9"/>
  <c r="Q232" i="9"/>
  <c r="R232" i="9"/>
  <c r="Q217" i="9"/>
  <c r="R217" i="9"/>
  <c r="R57" i="9"/>
  <c r="Q57" i="9"/>
  <c r="Q182" i="9"/>
  <c r="R182" i="9"/>
  <c r="Q22" i="9"/>
  <c r="R22" i="9"/>
  <c r="R89" i="9"/>
  <c r="Q89" i="9"/>
  <c r="R259" i="9"/>
  <c r="Q259" i="9"/>
  <c r="R109" i="9"/>
  <c r="Q109" i="9"/>
  <c r="Q118" i="9"/>
  <c r="R118" i="9"/>
  <c r="R309" i="9"/>
  <c r="Q309" i="9"/>
  <c r="Q68" i="9"/>
  <c r="R68" i="9"/>
  <c r="R128" i="9"/>
  <c r="Q128" i="9"/>
  <c r="Q282" i="9"/>
  <c r="R282" i="9"/>
  <c r="Q29" i="9"/>
  <c r="R29" i="9"/>
  <c r="R308" i="9"/>
  <c r="Q308" i="9"/>
  <c r="Q108" i="9"/>
  <c r="R108" i="9"/>
  <c r="R18" i="9"/>
  <c r="Q18" i="9"/>
  <c r="Q302" i="9"/>
  <c r="R302" i="9"/>
  <c r="Q142" i="9"/>
  <c r="R142" i="9"/>
  <c r="R279" i="9"/>
  <c r="Q279" i="9"/>
  <c r="R168" i="9"/>
  <c r="Q168" i="9"/>
  <c r="R153" i="9"/>
  <c r="Q153" i="9"/>
  <c r="R293" i="9"/>
  <c r="Q293" i="9"/>
  <c r="Q273" i="9"/>
  <c r="R273" i="9"/>
  <c r="R169" i="9"/>
  <c r="Q169" i="9"/>
  <c r="Q283" i="9"/>
  <c r="R283" i="9"/>
  <c r="R267" i="9"/>
  <c r="Q267" i="9"/>
  <c r="R198" i="9"/>
  <c r="Q198" i="9"/>
  <c r="Q63" i="9"/>
  <c r="R63" i="9"/>
  <c r="R102" i="9"/>
  <c r="Q102" i="9"/>
  <c r="Q99" i="9"/>
  <c r="R99" i="9"/>
  <c r="R197" i="9"/>
  <c r="Q197" i="9"/>
  <c r="R33" i="9"/>
  <c r="Q33" i="9"/>
  <c r="R12" i="9"/>
  <c r="Q12" i="9"/>
  <c r="Q38" i="9"/>
  <c r="R38" i="9"/>
  <c r="Q288" i="9"/>
  <c r="R288" i="9"/>
  <c r="Q263" i="9"/>
  <c r="R263" i="9"/>
  <c r="Q83" i="9"/>
  <c r="R83" i="9"/>
  <c r="Q222" i="9"/>
  <c r="R222" i="9"/>
  <c r="Q272" i="9"/>
  <c r="R272" i="9"/>
  <c r="R292" i="9"/>
  <c r="Q292" i="9"/>
  <c r="Q193" i="9"/>
  <c r="R193" i="9"/>
  <c r="Q53" i="9"/>
  <c r="R53" i="9"/>
  <c r="Q188" i="9"/>
  <c r="R188" i="9"/>
  <c r="R158" i="9"/>
  <c r="Q158" i="9"/>
  <c r="R199" i="9"/>
  <c r="Q199" i="9"/>
  <c r="R43" i="9"/>
  <c r="Q43" i="9"/>
  <c r="Q233" i="9"/>
  <c r="R233" i="9"/>
  <c r="Q243" i="9"/>
  <c r="R243" i="9"/>
  <c r="R179" i="9"/>
  <c r="Q179" i="9"/>
  <c r="Q13" i="9"/>
  <c r="R13" i="9"/>
  <c r="R189" i="9"/>
  <c r="Q189" i="9"/>
  <c r="R258" i="9"/>
  <c r="Q258" i="9"/>
  <c r="Q32" i="9"/>
  <c r="R32" i="9"/>
  <c r="Q122" i="9"/>
  <c r="R122" i="9"/>
  <c r="R218" i="9"/>
  <c r="Q218" i="9"/>
  <c r="R8" i="9"/>
  <c r="Q8" i="9"/>
  <c r="R92" i="9"/>
  <c r="Q92" i="9"/>
  <c r="Q213" i="9"/>
  <c r="R213" i="9"/>
  <c r="Q47" i="9"/>
  <c r="R47" i="9"/>
  <c r="R103" i="9"/>
  <c r="Q103" i="9"/>
  <c r="R209" i="9"/>
  <c r="Q209" i="9"/>
  <c r="R257" i="9"/>
  <c r="Q257" i="9"/>
  <c r="R247" i="9"/>
  <c r="Q247" i="9"/>
  <c r="R52" i="9"/>
  <c r="Q52" i="9"/>
  <c r="Q178" i="9"/>
  <c r="R178" i="9"/>
  <c r="R207" i="9"/>
  <c r="Q207" i="9"/>
  <c r="R77" i="9"/>
  <c r="Q77" i="9"/>
  <c r="R107" i="9"/>
  <c r="Q107" i="9"/>
  <c r="Q219" i="9"/>
  <c r="R219" i="9"/>
  <c r="Q112" i="9"/>
  <c r="R112" i="9"/>
  <c r="R143" i="9"/>
  <c r="Q143" i="9"/>
  <c r="Q67" i="9"/>
  <c r="R67" i="9"/>
  <c r="Q249" i="9"/>
  <c r="R249" i="9"/>
  <c r="R7" i="9"/>
  <c r="Q7" i="9"/>
  <c r="R39" i="9"/>
  <c r="Q39" i="9"/>
  <c r="Q123" i="9"/>
  <c r="R123" i="9"/>
  <c r="R298" i="9"/>
  <c r="Q298" i="9"/>
  <c r="Q269" i="9"/>
  <c r="R269" i="9"/>
  <c r="Q162" i="9"/>
  <c r="R162" i="9"/>
  <c r="Q299" i="9"/>
  <c r="R299" i="9"/>
  <c r="R49" i="9"/>
  <c r="Q49" i="9"/>
  <c r="Q208" i="9"/>
  <c r="R208" i="9"/>
  <c r="Q69" i="9"/>
  <c r="R69" i="9"/>
  <c r="Q152" i="9"/>
  <c r="R152" i="9"/>
  <c r="R97" i="9"/>
  <c r="Q97" i="9"/>
  <c r="Q62" i="9"/>
  <c r="R62" i="9"/>
  <c r="R113" i="9"/>
  <c r="Q113" i="9"/>
  <c r="Q9" i="9"/>
  <c r="R9" i="9"/>
  <c r="Q48" i="9"/>
  <c r="R48" i="9"/>
  <c r="Q252" i="9"/>
  <c r="R252" i="9"/>
  <c r="Q303" i="9"/>
  <c r="R303" i="9"/>
  <c r="R82" i="9"/>
  <c r="Q82" i="9"/>
  <c r="AV2" i="9"/>
  <c r="R212" i="9"/>
  <c r="Q212" i="9"/>
  <c r="R78" i="9"/>
  <c r="Q78" i="9"/>
  <c r="Q238" i="9"/>
  <c r="R238" i="9"/>
  <c r="AT17" i="9"/>
  <c r="AT18" i="9"/>
  <c r="R28" i="9"/>
  <c r="Q28" i="9"/>
  <c r="R138" i="9"/>
  <c r="Q138" i="9"/>
  <c r="Q239" i="9"/>
  <c r="R239" i="9"/>
  <c r="Q73" i="9"/>
  <c r="R73" i="9"/>
  <c r="R139" i="9"/>
  <c r="Q139" i="9"/>
  <c r="Q79" i="9"/>
  <c r="R79" i="9"/>
  <c r="R93" i="9"/>
  <c r="Q93" i="9"/>
  <c r="R268" i="9"/>
  <c r="Q268" i="9"/>
  <c r="Q133" i="9"/>
  <c r="R133" i="9"/>
  <c r="Q192" i="9"/>
  <c r="R192" i="9"/>
  <c r="R23" i="9"/>
  <c r="Q23" i="9"/>
  <c r="Q58" i="9"/>
  <c r="R58" i="9"/>
  <c r="R3" i="9"/>
  <c r="Q3" i="9"/>
  <c r="Q129" i="9"/>
  <c r="R129" i="9"/>
  <c r="R278" i="9"/>
  <c r="Q278" i="9"/>
  <c r="R289" i="9"/>
  <c r="Q289" i="9"/>
  <c r="Q132" i="9"/>
  <c r="R132" i="9"/>
  <c r="Q223" i="9"/>
  <c r="R223" i="9"/>
  <c r="R173" i="9"/>
  <c r="Q173" i="9"/>
  <c r="Q19" i="9"/>
  <c r="R19" i="9"/>
  <c r="R149" i="9"/>
  <c r="Q149" i="9"/>
  <c r="Q228" i="9"/>
  <c r="R228" i="9"/>
  <c r="Q119" i="9"/>
  <c r="R119" i="9"/>
  <c r="R242" i="9"/>
  <c r="Q242" i="9"/>
  <c r="Q203" i="9"/>
  <c r="R203" i="9"/>
  <c r="R253" i="9"/>
  <c r="Q253" i="9"/>
  <c r="Q157" i="9"/>
  <c r="R157" i="9"/>
  <c r="R2" i="9"/>
  <c r="Q2" i="9"/>
  <c r="Q277" i="9"/>
  <c r="R277" i="9"/>
  <c r="Q88" i="9"/>
  <c r="R88" i="9"/>
  <c r="Q248" i="9"/>
  <c r="R248" i="9"/>
  <c r="R163" i="9"/>
  <c r="Q163" i="9"/>
  <c r="Q229" i="9"/>
  <c r="R229" i="9"/>
  <c r="R59" i="9"/>
  <c r="Q59" i="9"/>
  <c r="R98" i="9"/>
  <c r="Q98" i="9"/>
  <c r="Q159" i="9"/>
  <c r="R159" i="9"/>
  <c r="R183" i="9"/>
  <c r="Q183" i="9"/>
  <c r="R148" i="9"/>
  <c r="Q148" i="9"/>
  <c r="AK28" i="9" l="1"/>
  <c r="AK272" i="9"/>
  <c r="AK2" i="9"/>
  <c r="AK74" i="9"/>
  <c r="AK287" i="9"/>
  <c r="AK93" i="9"/>
  <c r="AK36" i="9"/>
  <c r="AK229" i="9"/>
  <c r="AK5" i="9"/>
  <c r="AK168" i="9"/>
  <c r="AK7" i="9"/>
  <c r="AK242" i="9"/>
  <c r="AK109" i="9"/>
  <c r="AK233" i="9"/>
  <c r="AK92" i="9"/>
  <c r="AK97" i="9"/>
  <c r="AK65" i="9"/>
  <c r="AK25" i="9"/>
  <c r="AK258" i="9"/>
  <c r="AK34" i="9" l="1"/>
  <c r="AK75" i="9"/>
  <c r="AK193" i="9"/>
  <c r="AK147" i="9"/>
  <c r="AK219" i="9"/>
  <c r="AK292" i="9"/>
  <c r="AK189" i="9"/>
  <c r="AK149" i="9"/>
  <c r="AK24" i="9"/>
  <c r="AK202" i="9"/>
  <c r="AK127" i="9"/>
  <c r="AK182" i="9"/>
  <c r="AK249" i="9"/>
  <c r="AK243" i="9"/>
  <c r="AK289" i="9"/>
  <c r="AK223" i="9"/>
  <c r="AK284" i="9"/>
  <c r="AK143" i="9"/>
  <c r="AK3" i="9"/>
  <c r="AK8" i="9"/>
  <c r="AK173" i="9"/>
  <c r="AK79" i="9"/>
  <c r="AK238" i="9"/>
  <c r="AK139" i="9"/>
  <c r="AK59" i="9"/>
  <c r="AK157" i="9"/>
  <c r="AK162" i="9"/>
  <c r="AK56" i="9"/>
  <c r="AK203" i="9"/>
  <c r="AK262" i="9"/>
  <c r="AK296" i="9"/>
  <c r="AK122" i="9"/>
  <c r="AK239" i="9"/>
  <c r="AK42" i="9"/>
  <c r="AK197" i="9"/>
  <c r="AK32" i="9"/>
  <c r="AK192" i="9"/>
  <c r="AK303" i="9"/>
  <c r="AK113" i="9"/>
  <c r="AK263" i="9"/>
  <c r="AK57" i="9"/>
  <c r="AK77" i="9"/>
  <c r="AK133" i="9"/>
  <c r="AK22" i="9"/>
  <c r="AK13" i="9"/>
  <c r="AK118" i="9"/>
  <c r="AK183" i="9"/>
  <c r="AK308" i="9"/>
  <c r="AK277" i="9"/>
  <c r="AK228" i="9"/>
  <c r="AK299" i="9"/>
  <c r="AK213" i="9"/>
  <c r="AK119" i="9"/>
  <c r="AK179" i="9"/>
  <c r="AK199" i="9"/>
  <c r="AK142" i="9"/>
  <c r="AK39" i="9"/>
  <c r="AK293" i="9"/>
  <c r="AK259" i="9"/>
  <c r="AK54" i="9"/>
  <c r="AK4" i="9"/>
  <c r="AK152" i="9"/>
  <c r="AK68" i="9"/>
  <c r="AK38" i="9"/>
  <c r="AK198" i="9"/>
  <c r="AK19" i="9"/>
  <c r="AK167" i="9"/>
  <c r="AK128" i="9"/>
  <c r="AK49" i="9"/>
  <c r="AK12" i="9"/>
  <c r="AK62" i="9"/>
  <c r="AK222" i="9"/>
  <c r="AK137" i="9"/>
  <c r="AK84" i="9"/>
  <c r="AK297" i="9"/>
  <c r="AK14" i="9"/>
  <c r="AK67" i="9"/>
  <c r="AK123" i="9"/>
  <c r="AK153" i="9"/>
  <c r="AK212" i="9"/>
  <c r="AK159" i="9"/>
  <c r="AK88" i="9"/>
  <c r="AK268" i="9"/>
  <c r="AK163" i="9"/>
  <c r="AK294" i="9"/>
  <c r="AK16" i="9"/>
  <c r="AK103" i="9"/>
  <c r="AK278" i="9"/>
  <c r="AK169" i="9"/>
  <c r="AK43" i="9"/>
  <c r="AK46" i="9"/>
  <c r="AK208" i="9"/>
  <c r="AK82" i="9"/>
  <c r="AK209" i="9"/>
  <c r="AK53" i="9"/>
  <c r="AK6" i="9"/>
  <c r="AK29" i="9"/>
  <c r="AK218" i="9"/>
  <c r="AK158" i="9"/>
  <c r="AK252" i="9"/>
  <c r="AK279" i="9"/>
  <c r="AK18" i="9"/>
  <c r="AK178" i="9"/>
  <c r="AK248" i="9"/>
  <c r="AK253" i="9"/>
  <c r="AK288" i="9"/>
  <c r="AK17" i="9"/>
  <c r="AK177" i="9"/>
  <c r="AK187" i="9"/>
  <c r="AK129" i="9"/>
  <c r="AK73" i="9"/>
  <c r="AK298" i="9"/>
  <c r="AK86" i="9"/>
  <c r="AK9" i="9"/>
  <c r="AK227" i="9"/>
  <c r="AK27" i="9"/>
  <c r="AK267" i="9"/>
  <c r="AK283" i="9"/>
  <c r="AK85" i="9"/>
  <c r="AK217" i="9"/>
  <c r="AK98" i="9"/>
  <c r="AK273" i="9"/>
  <c r="AK99" i="9"/>
  <c r="AK138" i="9"/>
  <c r="AK269" i="9"/>
  <c r="AK108" i="9"/>
  <c r="AK188" i="9"/>
  <c r="AK207" i="9"/>
  <c r="AK66" i="9"/>
  <c r="AK172" i="9"/>
  <c r="AK148" i="9"/>
  <c r="AK309" i="9"/>
  <c r="AN270" i="9" l="1"/>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AI1" i="9" a="1"/>
  <c r="AI1" i="9" s="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BZ33" i="9" l="1"/>
  <c r="BZ34" i="9" s="1"/>
  <c r="BZ35" i="9" s="1"/>
  <c r="BZ36" i="9" s="1"/>
  <c r="BZ37" i="9" s="1"/>
  <c r="BZ38" i="9" s="1"/>
  <c r="BZ39" i="9" s="1"/>
  <c r="BZ40" i="9" s="1"/>
  <c r="BZ41" i="9" s="1"/>
  <c r="BZ42" i="9" s="1"/>
  <c r="BZ43" i="9" s="1"/>
  <c r="BZ44" i="9" s="1"/>
  <c r="BZ45" i="9" s="1"/>
  <c r="CB33" i="9"/>
  <c r="CB35" i="9"/>
  <c r="CB28" i="9"/>
  <c r="CB7" i="9"/>
  <c r="CB24" i="9"/>
  <c r="CB37" i="9" l="1"/>
  <c r="CB5" i="9"/>
  <c r="CB19" i="9"/>
  <c r="CB30" i="9"/>
  <c r="CB39" i="9"/>
  <c r="CB10" i="9"/>
  <c r="CB45" i="9"/>
  <c r="CB38" i="9"/>
  <c r="CB22" i="9"/>
  <c r="CB8" i="9"/>
  <c r="CB44" i="9"/>
  <c r="CB2" i="9"/>
  <c r="CB42" i="9"/>
  <c r="CB17" i="9"/>
  <c r="CB31" i="9"/>
  <c r="CB20" i="9"/>
  <c r="CB32" i="9"/>
  <c r="CB23" i="9"/>
  <c r="CB4" i="9"/>
  <c r="CB13" i="9"/>
  <c r="CB6" i="9"/>
  <c r="CB12" i="9"/>
  <c r="CB27" i="9"/>
  <c r="CB3" i="9"/>
  <c r="CB36" i="9"/>
  <c r="CB16" i="9"/>
  <c r="AK111" i="9"/>
  <c r="AK110" i="9"/>
  <c r="CB29" i="9"/>
  <c r="CB34" i="9"/>
  <c r="AK100" i="9"/>
  <c r="AK101" i="9"/>
  <c r="CB9" i="9"/>
  <c r="CB14" i="9"/>
  <c r="CB26" i="9"/>
  <c r="CB40" i="9"/>
  <c r="CB11" i="9"/>
  <c r="CB43" i="9"/>
  <c r="CB41" i="9"/>
  <c r="CB18" i="9"/>
  <c r="CB25" i="9"/>
  <c r="CB15" i="9"/>
  <c r="CB21" i="9"/>
  <c r="N140" i="9" l="1"/>
  <c r="T140" i="9" s="1"/>
  <c r="N141" i="9"/>
  <c r="R140" i="9"/>
  <c r="N354" i="9"/>
  <c r="N357" i="9"/>
  <c r="N326" i="9"/>
  <c r="N327" i="9" s="1"/>
  <c r="N323" i="9"/>
  <c r="S323" i="9" s="1"/>
  <c r="AD1" i="9" a="1"/>
  <c r="AD1" i="9" s="1"/>
  <c r="AA120" i="9"/>
  <c r="Q140" i="9" l="1"/>
  <c r="S140" i="9"/>
  <c r="T141" i="9"/>
  <c r="AV9" i="9" s="1"/>
  <c r="R141" i="9"/>
  <c r="Q141" i="9"/>
  <c r="S141" i="9"/>
  <c r="N358" i="9"/>
  <c r="T357" i="9"/>
  <c r="Q357" i="9"/>
  <c r="Q358" i="9" s="1"/>
  <c r="S357" i="9"/>
  <c r="R357" i="9"/>
  <c r="R358" i="9" s="1"/>
  <c r="N355" i="9"/>
  <c r="Q354" i="9"/>
  <c r="Q355" i="9" s="1"/>
  <c r="T354" i="9"/>
  <c r="S354" i="9"/>
  <c r="R354" i="9"/>
  <c r="R355" i="9" s="1"/>
  <c r="T327" i="9"/>
  <c r="S327" i="9"/>
  <c r="T326" i="9"/>
  <c r="R326" i="9"/>
  <c r="R327" i="9" s="1"/>
  <c r="Q326" i="9"/>
  <c r="Q327" i="9" s="1"/>
  <c r="S326" i="9"/>
  <c r="T323" i="9"/>
  <c r="N324" i="9"/>
  <c r="Q323" i="9"/>
  <c r="Q324" i="9" s="1"/>
  <c r="R323" i="9"/>
  <c r="R324" i="9" s="1"/>
  <c r="AN120" i="9"/>
  <c r="AV6" i="9" l="1"/>
  <c r="S355" i="9"/>
  <c r="T355" i="9"/>
  <c r="AV7" i="9" s="1"/>
  <c r="T358" i="9"/>
  <c r="S358" i="9"/>
  <c r="T324" i="9"/>
  <c r="S324" i="9"/>
  <c r="AV5" i="9"/>
  <c r="AA356" i="9"/>
  <c r="AA325" i="9"/>
  <c r="T1" i="9" l="1" a="1"/>
  <c r="T1" i="9" s="1"/>
  <c r="AN356" i="9"/>
  <c r="AN325" i="9"/>
  <c r="AA160" i="9"/>
  <c r="AA121" i="9"/>
  <c r="AA172" i="9"/>
  <c r="AA296" i="9"/>
  <c r="AA159" i="9"/>
  <c r="AA145" i="9"/>
  <c r="AA189" i="9"/>
  <c r="AA73" i="9"/>
  <c r="AA45" i="9"/>
  <c r="AA195" i="9"/>
  <c r="AA234" i="9"/>
  <c r="AA82" i="9"/>
  <c r="AA138" i="9"/>
  <c r="AA277" i="9"/>
  <c r="AA5" i="9"/>
  <c r="AA246" i="9"/>
  <c r="AA186" i="9"/>
  <c r="AA205" i="9"/>
  <c r="AA282" i="9"/>
  <c r="AA137" i="9"/>
  <c r="AA254" i="9"/>
  <c r="AA324" i="9"/>
  <c r="AA109" i="9"/>
  <c r="AA42" i="9"/>
  <c r="AA24" i="9"/>
  <c r="AA208" i="9"/>
  <c r="AA224" i="9"/>
  <c r="AA292" i="9"/>
  <c r="AA203" i="9"/>
  <c r="AA173" i="9"/>
  <c r="AA3" i="9"/>
  <c r="AA106" i="9"/>
  <c r="AA233" i="9"/>
  <c r="AA142" i="9"/>
  <c r="AA64" i="9"/>
  <c r="AA298" i="9"/>
  <c r="AA244" i="9"/>
  <c r="AA152" i="9"/>
  <c r="AA148" i="9"/>
  <c r="AA126" i="9"/>
  <c r="AA164" i="9"/>
  <c r="AA158" i="9"/>
  <c r="AA174" i="9"/>
  <c r="AA176" i="9"/>
  <c r="AA89" i="9"/>
  <c r="AA88" i="9"/>
  <c r="AA247" i="9"/>
  <c r="AA123" i="9"/>
  <c r="AA19" i="9"/>
  <c r="AA77" i="9"/>
  <c r="AA185" i="9"/>
  <c r="AA265" i="9"/>
  <c r="AA209" i="9"/>
  <c r="AA74" i="9"/>
  <c r="AA214" i="9"/>
  <c r="AA111" i="9"/>
  <c r="AA289" i="9"/>
  <c r="AA37" i="9"/>
  <c r="AA2" i="9"/>
  <c r="AA236" i="9"/>
  <c r="AA13" i="9"/>
  <c r="AA55" i="9"/>
  <c r="AA358" i="9"/>
  <c r="AA66" i="9"/>
  <c r="AA192" i="9"/>
  <c r="AA255" i="9"/>
  <c r="AA4" i="9"/>
  <c r="AA9" i="9"/>
  <c r="AA84" i="9"/>
  <c r="AA116" i="9"/>
  <c r="AA108" i="9"/>
  <c r="AA65" i="9"/>
  <c r="AA256" i="9"/>
  <c r="AA252" i="9"/>
  <c r="AA28" i="9"/>
  <c r="AA267" i="9"/>
  <c r="AA167" i="9"/>
  <c r="AA93" i="9"/>
  <c r="AA12" i="9"/>
  <c r="AA266" i="9"/>
  <c r="AA262" i="9"/>
  <c r="AA128" i="9"/>
  <c r="AA49" i="9"/>
  <c r="AA107" i="9"/>
  <c r="AA23" i="9"/>
  <c r="AA112" i="9"/>
  <c r="AA62" i="9"/>
  <c r="AA68" i="9"/>
  <c r="AA22" i="9"/>
  <c r="AA179" i="9"/>
  <c r="AA303" i="9"/>
  <c r="AA29" i="9"/>
  <c r="AA213" i="9"/>
  <c r="AA307" i="9"/>
  <c r="AA114" i="9"/>
  <c r="AA286" i="9"/>
  <c r="AA57" i="9"/>
  <c r="AA144" i="9"/>
  <c r="AA79" i="9"/>
  <c r="AA92" i="9"/>
  <c r="AA141" i="9"/>
  <c r="AA7" i="9"/>
  <c r="AA67" i="9"/>
  <c r="AA162" i="9"/>
  <c r="AA36" i="9"/>
  <c r="AA168" i="9"/>
  <c r="AA274" i="9"/>
  <c r="AA182" i="9"/>
  <c r="AA14" i="9"/>
  <c r="AA86" i="9"/>
  <c r="AA239" i="9"/>
  <c r="AA99" i="9"/>
  <c r="AA188" i="9"/>
  <c r="AA143" i="9"/>
  <c r="AA204" i="9"/>
  <c r="AA305" i="9"/>
  <c r="AA269" i="9"/>
  <c r="AA100" i="9"/>
  <c r="AA59" i="9"/>
  <c r="AA219" i="9"/>
  <c r="AA278" i="9"/>
  <c r="AA212" i="9"/>
  <c r="AA154" i="9"/>
  <c r="AA117" i="9"/>
  <c r="AA147" i="9"/>
  <c r="AA226" i="9"/>
  <c r="AA72" i="9"/>
  <c r="AA43" i="9"/>
  <c r="AA284" i="9"/>
  <c r="AA136" i="9"/>
  <c r="AA69" i="9"/>
  <c r="AA216" i="9"/>
  <c r="AA25" i="9"/>
  <c r="AA83" i="9"/>
  <c r="AA122" i="9"/>
  <c r="AA258" i="9"/>
  <c r="AA178" i="9"/>
  <c r="AA26" i="9"/>
  <c r="AA6" i="9"/>
  <c r="AA15" i="9"/>
  <c r="AA32" i="9"/>
  <c r="AA124" i="9"/>
  <c r="AA257" i="9"/>
  <c r="AA293" i="9"/>
  <c r="AA27" i="9"/>
  <c r="AA38" i="9"/>
  <c r="AA133" i="9"/>
  <c r="AA132" i="9"/>
  <c r="AA169" i="9"/>
  <c r="AA187" i="9"/>
  <c r="AA308" i="9"/>
  <c r="AA327" i="9"/>
  <c r="AA18" i="9"/>
  <c r="AA165" i="9"/>
  <c r="AA279" i="9"/>
  <c r="AA249" i="9"/>
  <c r="AA115" i="9"/>
  <c r="AA232" i="9"/>
  <c r="AA156" i="9"/>
  <c r="AA197" i="9"/>
  <c r="AA223" i="9"/>
  <c r="AA127" i="9"/>
  <c r="AA105" i="9"/>
  <c r="AA75" i="9"/>
  <c r="AA135" i="9"/>
  <c r="AA259" i="9"/>
  <c r="AA276" i="9"/>
  <c r="AA297" i="9"/>
  <c r="AA157" i="9"/>
  <c r="AA96" i="9"/>
  <c r="AA48" i="9"/>
  <c r="AA104" i="9"/>
  <c r="AA87" i="9"/>
  <c r="AA47" i="9"/>
  <c r="AA326" i="9"/>
  <c r="AA272" i="9"/>
  <c r="AA101" i="9"/>
  <c r="AA44" i="9"/>
  <c r="AA119" i="9"/>
  <c r="AA225" i="9"/>
  <c r="AA113" i="9"/>
  <c r="AA52" i="9"/>
  <c r="AA357" i="9"/>
  <c r="AA238" i="9"/>
  <c r="AA287" i="9"/>
  <c r="AA33" i="9"/>
  <c r="AA153" i="9"/>
  <c r="AA129" i="9"/>
  <c r="AA76" i="9"/>
  <c r="AA299" i="9"/>
  <c r="AA235" i="9"/>
  <c r="AA149" i="9"/>
  <c r="AA16" i="9"/>
  <c r="AA237" i="9"/>
  <c r="AA175" i="9"/>
  <c r="AA354" i="9"/>
  <c r="AA222" i="9"/>
  <c r="AA125" i="9"/>
  <c r="AA227" i="9"/>
  <c r="AA196" i="9"/>
  <c r="AA140" i="9"/>
  <c r="AA163" i="9"/>
  <c r="AA283" i="9"/>
  <c r="AA242" i="9"/>
  <c r="AA309" i="9"/>
  <c r="AA177" i="9"/>
  <c r="AA199" i="9"/>
  <c r="AA215" i="9"/>
  <c r="AA103" i="9"/>
  <c r="AA228" i="9"/>
  <c r="AA193" i="9"/>
  <c r="AA85" i="9"/>
  <c r="AA275" i="9"/>
  <c r="AA263" i="9"/>
  <c r="AA118" i="9"/>
  <c r="AA110" i="9"/>
  <c r="AA217" i="9"/>
  <c r="AA95" i="9"/>
  <c r="AA285" i="9"/>
  <c r="AA78" i="9"/>
  <c r="AA35" i="9"/>
  <c r="AA184" i="9"/>
  <c r="AA8" i="9"/>
  <c r="AA294" i="9"/>
  <c r="AA56" i="9"/>
  <c r="AA273" i="9"/>
  <c r="AA295" i="9"/>
  <c r="AA206" i="9"/>
  <c r="AA229" i="9"/>
  <c r="AA155" i="9"/>
  <c r="AA248" i="9"/>
  <c r="AA304" i="9"/>
  <c r="AA288" i="9"/>
  <c r="AA134" i="9"/>
  <c r="AA98" i="9"/>
  <c r="AA94" i="9"/>
  <c r="AA166" i="9"/>
  <c r="AA198" i="9"/>
  <c r="AA17" i="9"/>
  <c r="AA245" i="9"/>
  <c r="AA253" i="9"/>
  <c r="AA34" i="9"/>
  <c r="AA194" i="9"/>
  <c r="AA146" i="9"/>
  <c r="AA39" i="9"/>
  <c r="AA323" i="9"/>
  <c r="AA53" i="9"/>
  <c r="AA58" i="9"/>
  <c r="AA97" i="9"/>
  <c r="AA102" i="9"/>
  <c r="AA243" i="9"/>
  <c r="AA54" i="9"/>
  <c r="AA139" i="9"/>
  <c r="AA207" i="9"/>
  <c r="AA264" i="9"/>
  <c r="AA302" i="9"/>
  <c r="AA202" i="9"/>
  <c r="AA268" i="9"/>
  <c r="AA355" i="9"/>
  <c r="AA46" i="9"/>
  <c r="AA218" i="9"/>
  <c r="AA183" i="9"/>
  <c r="AA306" i="9"/>
  <c r="AA63" i="9"/>
  <c r="AN121" i="9" l="1"/>
  <c r="AN140" i="9"/>
  <c r="AN160" i="9"/>
  <c r="AN141" i="9"/>
  <c r="AN354" i="9"/>
  <c r="AN355" i="9"/>
  <c r="AN357" i="9"/>
  <c r="AN358" i="9"/>
  <c r="AN324" i="9"/>
  <c r="AN323" i="9"/>
  <c r="AN327" i="9"/>
  <c r="AN326" i="9"/>
  <c r="AN22" i="9"/>
  <c r="AN3" i="9"/>
  <c r="AN215" i="9"/>
  <c r="AN264" i="9"/>
  <c r="AN117" i="9"/>
  <c r="AN111" i="9"/>
  <c r="AN107" i="9"/>
  <c r="AN217" i="9"/>
  <c r="AN75" i="9"/>
  <c r="AN42" i="9"/>
  <c r="AN28" i="9"/>
  <c r="AN62" i="9"/>
  <c r="AN116" i="9"/>
  <c r="AN87" i="9"/>
  <c r="AN258" i="9"/>
  <c r="AN34" i="9"/>
  <c r="AN174" i="9"/>
  <c r="AN252" i="9"/>
  <c r="AN166" i="9"/>
  <c r="AN124" i="9"/>
  <c r="AN307" i="9"/>
  <c r="AN228" i="9"/>
  <c r="AN45" i="9"/>
  <c r="AN109" i="9"/>
  <c r="AN273" i="9"/>
  <c r="AN207" i="9"/>
  <c r="AN74" i="9"/>
  <c r="AN267" i="9"/>
  <c r="AN175" i="9"/>
  <c r="AN143" i="9"/>
  <c r="AN52" i="9"/>
  <c r="AN55" i="9"/>
  <c r="AN254" i="9"/>
  <c r="AN192" i="9"/>
  <c r="AN308" i="9"/>
  <c r="AN103" i="9"/>
  <c r="AN306" i="9"/>
  <c r="AN173" i="9"/>
  <c r="AN199" i="9"/>
  <c r="AN304" i="9"/>
  <c r="AN154" i="9"/>
  <c r="AN66" i="9"/>
  <c r="AN202" i="9"/>
  <c r="AN110" i="9"/>
  <c r="AN105" i="9"/>
  <c r="AN259" i="9"/>
  <c r="AN14" i="9"/>
  <c r="AN253" i="9"/>
  <c r="AN84" i="9"/>
  <c r="AN104" i="9"/>
  <c r="AN122" i="9"/>
  <c r="AN303" i="9"/>
  <c r="AN158" i="9"/>
  <c r="AN135" i="9"/>
  <c r="AN64" i="9"/>
  <c r="AN46" i="9"/>
  <c r="AN93" i="9"/>
  <c r="AN288" i="9"/>
  <c r="AN73" i="9"/>
  <c r="AN106" i="9"/>
  <c r="AN56" i="9"/>
  <c r="AN286" i="9"/>
  <c r="AN209" i="9"/>
  <c r="AN115" i="9"/>
  <c r="AN237" i="9"/>
  <c r="AN178" i="9"/>
  <c r="AN113" i="9"/>
  <c r="AN194" i="9"/>
  <c r="AN137" i="9"/>
  <c r="AN129" i="9"/>
  <c r="AN187" i="9"/>
  <c r="AN248" i="9"/>
  <c r="AN305" i="9"/>
  <c r="AN203" i="9"/>
  <c r="AN177" i="9"/>
  <c r="AN277" i="9"/>
  <c r="AN212" i="9"/>
  <c r="AN95" i="9"/>
  <c r="AN144" i="9"/>
  <c r="AN118" i="9"/>
  <c r="AN127" i="9"/>
  <c r="AN26" i="9"/>
  <c r="AN182" i="9"/>
  <c r="AN188" i="9"/>
  <c r="AN146" i="9"/>
  <c r="AN48" i="9"/>
  <c r="AN83" i="9"/>
  <c r="AN179" i="9"/>
  <c r="AN164" i="9"/>
  <c r="AN153" i="9"/>
  <c r="AN94" i="9"/>
  <c r="AN112" i="9"/>
  <c r="AN102" i="9"/>
  <c r="AN196" i="9"/>
  <c r="AN189" i="9"/>
  <c r="AN47" i="9"/>
  <c r="AN294" i="9"/>
  <c r="AN139" i="9"/>
  <c r="AN265" i="9"/>
  <c r="AN285" i="9"/>
  <c r="AN16" i="9"/>
  <c r="AN63" i="9"/>
  <c r="AN225" i="9"/>
  <c r="AN13" i="9"/>
  <c r="AN282" i="9"/>
  <c r="AN243" i="9"/>
  <c r="AN169" i="9"/>
  <c r="AN218" i="9"/>
  <c r="AN7" i="9"/>
  <c r="AN292" i="9"/>
  <c r="AN309" i="9"/>
  <c r="AN249" i="9"/>
  <c r="AN278" i="9"/>
  <c r="AN23" i="9"/>
  <c r="AN49" i="9"/>
  <c r="AN263" i="9"/>
  <c r="AN223" i="9"/>
  <c r="AN43" i="9"/>
  <c r="AN274" i="9"/>
  <c r="AN214" i="9"/>
  <c r="AN9" i="9"/>
  <c r="AN96" i="9"/>
  <c r="AN25" i="9"/>
  <c r="AN213" i="9"/>
  <c r="AN126" i="9"/>
  <c r="AN256" i="9"/>
  <c r="AN98" i="9"/>
  <c r="AN92" i="9"/>
  <c r="AN97" i="9"/>
  <c r="AN247" i="9"/>
  <c r="AN145" i="9"/>
  <c r="AN245" i="9"/>
  <c r="AN8" i="9"/>
  <c r="AN266" i="9"/>
  <c r="AN185" i="9"/>
  <c r="AN138" i="9"/>
  <c r="AN149" i="9"/>
  <c r="AN155" i="9"/>
  <c r="AN119" i="9"/>
  <c r="AN236" i="9"/>
  <c r="AN205" i="9"/>
  <c r="AN227" i="9"/>
  <c r="AN132" i="9"/>
  <c r="AN262" i="9"/>
  <c r="AN68" i="9"/>
  <c r="AN224" i="9"/>
  <c r="AN242" i="9"/>
  <c r="AN279" i="9"/>
  <c r="AN219" i="9"/>
  <c r="AN33" i="9"/>
  <c r="AN302" i="9"/>
  <c r="AN275" i="9"/>
  <c r="AN197" i="9"/>
  <c r="AN72" i="9"/>
  <c r="AN168" i="9"/>
  <c r="AN269" i="9"/>
  <c r="AN4" i="9"/>
  <c r="AN157" i="9"/>
  <c r="AN216" i="9"/>
  <c r="AN239" i="9"/>
  <c r="AN148" i="9"/>
  <c r="AN204" i="9"/>
  <c r="AN142" i="9"/>
  <c r="AN32" i="9"/>
  <c r="AN167" i="9"/>
  <c r="AN88" i="9"/>
  <c r="AN159" i="9"/>
  <c r="AN39" i="9"/>
  <c r="AN184" i="9"/>
  <c r="AN114" i="9"/>
  <c r="AN77" i="9"/>
  <c r="AN82" i="9"/>
  <c r="AN235" i="9"/>
  <c r="AN298" i="9"/>
  <c r="AN44" i="9"/>
  <c r="AN2" i="9"/>
  <c r="AM2" i="9" s="1"/>
  <c r="AM3" i="9" s="1"/>
  <c r="AN186" i="9"/>
  <c r="AN125" i="9"/>
  <c r="AN133" i="9"/>
  <c r="AN229" i="9"/>
  <c r="AN183" i="9"/>
  <c r="AN208" i="9"/>
  <c r="AN283" i="9"/>
  <c r="AN284" i="9"/>
  <c r="AN59" i="9"/>
  <c r="AN287" i="9"/>
  <c r="AN128" i="9"/>
  <c r="AN85" i="9"/>
  <c r="AN156" i="9"/>
  <c r="AN165" i="9"/>
  <c r="AN36" i="9"/>
  <c r="AN67" i="9"/>
  <c r="AN255" i="9"/>
  <c r="AN297" i="9"/>
  <c r="AN69" i="9"/>
  <c r="AN226" i="9"/>
  <c r="AN152" i="9"/>
  <c r="AN79" i="9"/>
  <c r="AN134" i="9"/>
  <c r="AN15" i="9"/>
  <c r="AN99" i="9"/>
  <c r="AN86" i="9"/>
  <c r="AN296" i="9"/>
  <c r="AN65" i="9"/>
  <c r="AN35" i="9"/>
  <c r="AN54" i="9"/>
  <c r="AN19" i="9"/>
  <c r="AN89" i="9"/>
  <c r="AN299" i="9"/>
  <c r="AN17" i="9"/>
  <c r="AN101" i="9"/>
  <c r="AN37" i="9"/>
  <c r="AN246" i="9"/>
  <c r="AN234" i="9"/>
  <c r="AN38" i="9"/>
  <c r="AN206" i="9"/>
  <c r="AN257" i="9"/>
  <c r="AN24" i="9"/>
  <c r="AN163" i="9"/>
  <c r="AN222" i="9"/>
  <c r="AN100" i="9"/>
  <c r="AN238" i="9"/>
  <c r="AN57" i="9"/>
  <c r="AN193" i="9"/>
  <c r="AN232" i="9"/>
  <c r="AN18" i="9"/>
  <c r="AN162" i="9"/>
  <c r="AN293" i="9"/>
  <c r="AN29" i="9"/>
  <c r="AN276" i="9"/>
  <c r="AN136" i="9"/>
  <c r="AN147" i="9"/>
  <c r="AN244" i="9"/>
  <c r="AN268" i="9"/>
  <c r="AN233" i="9"/>
  <c r="AN6" i="9"/>
  <c r="AN58" i="9"/>
  <c r="AN53" i="9"/>
  <c r="AN172" i="9"/>
  <c r="AN108" i="9"/>
  <c r="AN78" i="9"/>
  <c r="AN12" i="9"/>
  <c r="AN123" i="9"/>
  <c r="AN176" i="9"/>
  <c r="AN76" i="9"/>
  <c r="AN198" i="9"/>
  <c r="AN272" i="9"/>
  <c r="AN289" i="9"/>
  <c r="AN5" i="9"/>
  <c r="AN195" i="9"/>
  <c r="AN27" i="9"/>
  <c r="AN295" i="9"/>
  <c r="AM4" i="9" l="1"/>
  <c r="AM5" i="9" s="1"/>
  <c r="AM6" i="9" s="1"/>
  <c r="AM7" i="9" s="1"/>
  <c r="AM8" i="9" s="1"/>
  <c r="AM9" i="9" s="1"/>
  <c r="AM10" i="9" s="1"/>
  <c r="AM11" i="9" s="1"/>
  <c r="AM12" i="9" l="1"/>
  <c r="AM13" i="9" s="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<sst xmlns="http://schemas.openxmlformats.org/spreadsheetml/2006/main" count="1795" uniqueCount="414">
  <si>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</si>
  <si>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</si>
  <si>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</si>
  <si>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</si>
  <si>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</si>
  <si>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</si>
  <si>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</si>
  <si>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</si>
  <si>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</si>
  <si>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</si>
  <si>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</si>
  <si>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</si>
  <si>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</si>
  <si>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</si>
  <si>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</si>
  <si>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</si>
  <si>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</si>
  <si>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</si>
  <si>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</si>
  <si>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</si>
  <si>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</si>
  <si>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</si>
  <si>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</si>
  <si>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</si>
  <si>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</si>
  <si>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</si>
  <si>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</si>
  <si>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</si>
  <si>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</si>
  <si>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</si>
  <si>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</si>
  <si>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</si>
  <si>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</si>
  <si>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</si>
  <si>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</si>
  <si>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</si>
  <si>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</si>
  <si>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</si>
  <si>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</si>
  <si>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</si>
  <si>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</si>
  <si>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</si>
  <si>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</si>
  <si>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</si>
  <si>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</si>
  <si>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</si>
  <si>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</si>
  <si>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</si>
  <si>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</si>
  <si>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</si>
  <si>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</si>
  <si>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</si>
  <si>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</si>
  <si>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</si>
  <si>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</si>
  <si>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</si>
  <si>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</si>
  <si>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</si>
  <si>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</si>
  <si>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</si>
  <si>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</si>
  <si>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</si>
  <si>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</si>
  <si>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</si>
  <si>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</si>
  <si>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</si>
  <si>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</si>
  <si>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</si>
  <si>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</si>
  <si>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</si>
  <si>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</si>
  <si>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</si>
  <si>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</si>
  <si>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</si>
  <si>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</si>
  <si>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</si>
  <si>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</si>
  <si>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</si>
  <si>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</si>
  <si>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</si>
  <si>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</si>
  <si>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</si>
  <si>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</si>
  <si>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</si>
  <si>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</si>
  <si>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</si>
  <si>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</si>
  <si>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</si>
  <si>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</si>
  <si>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</si>
  <si>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</si>
  <si>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</si>
  <si>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</si>
  <si>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</si>
  <si>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</si>
  <si>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</si>
  <si>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</si>
  <si>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</si>
  <si>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</si>
  <si>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</si>
  <si>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</si>
  <si>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</si>
  <si>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</si>
  <si>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</si>
  <si>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</si>
  <si>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</si>
  <si>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</si>
  <si>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</si>
  <si>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</si>
  <si>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</si>
  <si>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</si>
  <si>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</si>
  <si>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</si>
  <si>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</si>
  <si>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</si>
  <si>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</si>
  <si>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</si>
  <si>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</si>
  <si>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</si>
  <si>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</si>
  <si>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</si>
  <si>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</si>
  <si>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</si>
  <si>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</si>
  <si>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</si>
  <si>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</si>
  <si>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</si>
  <si>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</si>
  <si>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</si>
  <si>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</si>
  <si>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</si>
  <si>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</si>
  <si>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</si>
  <si>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</si>
  <si>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</si>
  <si>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</si>
  <si>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</si>
  <si>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</si>
  <si>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</si>
  <si>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</si>
  <si>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</si>
  <si>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</si>
  <si>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</si>
  <si>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</si>
  <si>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</si>
  <si>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</si>
  <si>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</si>
  <si>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</si>
  <si>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</si>
  <si>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</si>
  <si>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</si>
  <si>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</si>
  <si>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</si>
  <si>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</si>
  <si>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</si>
  <si>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</si>
  <si>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</si>
  <si>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</si>
  <si>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</si>
  <si>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</si>
  <si>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</si>
  <si>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</si>
  <si>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</si>
  <si>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</si>
  <si>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</si>
  <si>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</si>
  <si>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</si>
  <si>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</si>
  <si>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</si>
  <si>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</si>
  <si>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</si>
  <si>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</si>
  <si>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</si>
  <si>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</si>
  <si>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</si>
  <si>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</si>
  <si>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</si>
  <si>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</si>
  <si>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</si>
  <si>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</si>
  <si>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</si>
  <si>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</si>
  <si>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</si>
  <si>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</si>
  <si>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Equip2201</t>
  </si>
  <si>
    <t>Equip6102</t>
  </si>
  <si>
    <t>Equip1302</t>
  </si>
  <si>
    <t>Equip8301</t>
  </si>
  <si>
    <t>Equip7002</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</si>
  <si>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</si>
  <si>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</si>
  <si>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</si>
  <si>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</si>
  <si>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</si>
  <si>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</si>
  <si>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</si>
  <si>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</si>
  <si>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</si>
  <si>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</si>
  <si>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</si>
  <si>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</si>
  <si>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</si>
  <si>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</si>
  <si>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</si>
  <si>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</si>
  <si>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</si>
  <si>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</si>
  <si>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</si>
  <si>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</si>
  <si>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</si>
  <si>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</si>
  <si>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</si>
  <si>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</si>
  <si>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</si>
  <si>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</si>
  <si>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</si>
  <si>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</si>
  <si>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</si>
  <si>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</si>
  <si>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</si>
  <si>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</si>
  <si>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</si>
  <si>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</si>
  <si>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</si>
  <si>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</si>
  <si>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</si>
  <si>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</si>
  <si>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</si>
  <si>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</si>
  <si>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</si>
  <si>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</si>
  <si>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</si>
  <si>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</si>
  <si>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</si>
  <si>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</si>
  <si>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</si>
  <si>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</si>
  <si>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</si>
  <si>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</si>
  <si>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</si>
  <si>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</si>
  <si>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</si>
  <si>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</si>
  <si>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</si>
  <si>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</si>
  <si>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</si>
  <si>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</si>
  <si>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</si>
  <si>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</si>
  <si>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</si>
  <si>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</si>
  <si>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</si>
  <si>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</si>
  <si>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</si>
  <si>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</si>
  <si>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</si>
  <si>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</si>
  <si>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</si>
  <si>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</si>
  <si>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</si>
  <si>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</si>
  <si>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</si>
  <si>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</si>
  <si>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</si>
  <si>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</si>
  <si>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</si>
  <si>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</si>
  <si>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</si>
  <si>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</si>
  <si>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</si>
  <si>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</si>
  <si>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</si>
  <si>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</si>
  <si>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</si>
  <si>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</si>
  <si>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</si>
  <si>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</si>
  <si>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</si>
  <si>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</si>
  <si>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</si>
  <si>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</si>
  <si>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</si>
  <si>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</si>
  <si>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</si>
  <si>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</si>
  <si>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</si>
  <si>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</si>
  <si>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</si>
  <si>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</si>
  <si>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</si>
  <si>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</si>
  <si>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</si>
  <si>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</si>
  <si>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</si>
  <si>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GO</t>
    <phoneticPr fontId="1" type="noConversion"/>
  </si>
  <si>
    <t>보상검증</t>
    <phoneticPr fontId="1" type="noConversion"/>
  </si>
  <si>
    <t>Equip6101</t>
    <phoneticPr fontId="1" type="noConversion"/>
  </si>
  <si>
    <t>Equip2101</t>
  </si>
  <si>
    <t>Equip2101</t>
    <phoneticPr fontId="1" type="noConversion"/>
  </si>
  <si>
    <t>Equip1101</t>
    <phoneticPr fontId="1" type="noConversion"/>
  </si>
  <si>
    <t>Equip4301</t>
    <phoneticPr fontId="1" type="noConversion"/>
  </si>
  <si>
    <t>Equip4102</t>
    <phoneticPr fontId="1" type="noConversion"/>
  </si>
  <si>
    <t>Equip8001</t>
  </si>
  <si>
    <t>Equip5201</t>
    <phoneticPr fontId="1" type="noConversion"/>
  </si>
  <si>
    <t>Equip3202</t>
    <phoneticPr fontId="1" type="noConversion"/>
  </si>
  <si>
    <t>Equip1102</t>
  </si>
  <si>
    <t>Equip4101</t>
    <phoneticPr fontId="1" type="noConversion"/>
  </si>
  <si>
    <t>Equip7001</t>
    <phoneticPr fontId="1" type="noConversion"/>
  </si>
  <si>
    <t>Equip0401</t>
    <phoneticPr fontId="1" type="noConversion"/>
  </si>
  <si>
    <t>Equip4301</t>
    <phoneticPr fontId="1" type="noConversion"/>
  </si>
  <si>
    <t>Equip0202</t>
    <phoneticPr fontId="1" type="noConversion"/>
  </si>
  <si>
    <t>Equip1401</t>
    <phoneticPr fontId="1" type="noConversion"/>
  </si>
  <si>
    <t>DI</t>
    <phoneticPr fontId="1" type="noConversion"/>
  </si>
  <si>
    <t>Equip2401</t>
    <phoneticPr fontId="1" type="noConversion"/>
  </si>
  <si>
    <t>GO</t>
    <phoneticPr fontId="1" type="noConversion"/>
  </si>
  <si>
    <t>Equip2002</t>
    <phoneticPr fontId="1" type="noConversion"/>
  </si>
  <si>
    <t>DI</t>
    <phoneticPr fontId="1" type="noConversion"/>
  </si>
  <si>
    <t>GO</t>
    <phoneticPr fontId="1" type="noConversion"/>
  </si>
  <si>
    <t>DI</t>
    <phoneticPr fontId="1" type="noConversion"/>
  </si>
  <si>
    <t>Equip3301</t>
    <phoneticPr fontId="1" type="noConversion"/>
  </si>
  <si>
    <t>Equip0302</t>
    <phoneticPr fontId="1" type="noConversion"/>
  </si>
  <si>
    <t>Equip3401</t>
    <phoneticPr fontId="1" type="noConversion"/>
  </si>
  <si>
    <t>DI</t>
    <phoneticPr fontId="1" type="noConversion"/>
  </si>
  <si>
    <t>Equip7101</t>
    <phoneticPr fontId="1" type="noConversion"/>
  </si>
  <si>
    <t>Actor1108</t>
  </si>
  <si>
    <t>Actor1108</t>
    <phoneticPr fontId="1" type="noConversion"/>
  </si>
  <si>
    <t>Actor2128</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</si>
  <si>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</si>
  <si>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</si>
  <si>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</si>
  <si>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</si>
  <si>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</si>
  <si>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</si>
  <si>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</si>
  <si>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</si>
  <si>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</si>
  <si>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</si>
  <si>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</si>
  <si>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</si>
  <si>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</si>
  <si>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</si>
  <si>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</si>
  <si>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</si>
  <si>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</si>
  <si>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</si>
  <si>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</si>
  <si>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</si>
  <si>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</si>
  <si>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</si>
  <si>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</si>
  <si>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</si>
  <si>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</si>
  <si>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</si>
  <si>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</si>
  <si>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</si>
  <si>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</si>
  <si>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</si>
  <si>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</si>
  <si>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</si>
  <si>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</si>
  <si>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</si>
  <si>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</si>
  <si>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</si>
  <si>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</si>
  <si>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</si>
  <si>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</si>
  <si>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</si>
  <si>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</si>
  <si>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</si>
  <si>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</si>
  <si>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</si>
  <si>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</si>
  <si>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</si>
  <si>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</si>
  <si>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</si>
  <si>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</si>
  <si>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</si>
  <si>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</si>
  <si>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Actor1216m</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</si>
  <si>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</si>
  <si>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</si>
  <si>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</si>
  <si>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</si>
  <si>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</si>
  <si>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</si>
  <si>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Equip8002</t>
    <phoneticPr fontId="1" type="noConversion"/>
  </si>
  <si>
    <t>Actor0125</t>
  </si>
  <si>
    <t>Actor3117</t>
  </si>
  <si>
    <t>DI</t>
    <phoneticPr fontId="1" type="noConversion"/>
  </si>
  <si>
    <t>Equip4102</t>
    <phoneticPr fontId="1" type="noConversion"/>
  </si>
  <si>
    <t>Equip5301</t>
    <phoneticPr fontId="1" type="noConversion"/>
  </si>
  <si>
    <t>Equip2302</t>
    <phoneticPr fontId="1" type="noConversion"/>
  </si>
  <si>
    <t>Equip0202</t>
    <phoneticPr fontId="1" type="noConversion"/>
  </si>
  <si>
    <t>Actor1005</t>
  </si>
  <si>
    <t>Actor2010</t>
  </si>
  <si>
    <t>Equip1202</t>
    <phoneticPr fontId="1" type="noConversion"/>
  </si>
  <si>
    <t>Equip4302</t>
    <phoneticPr fontId="1" type="noConversion"/>
  </si>
  <si>
    <t>Equip2201</t>
    <phoneticPr fontId="1" type="noConversion"/>
  </si>
  <si>
    <t>Equip0402</t>
  </si>
  <si>
    <t>Equip0402</t>
    <phoneticPr fontId="1" type="noConversion"/>
  </si>
  <si>
    <t>Equip2401</t>
  </si>
  <si>
    <t>Equip8001</t>
    <phoneticPr fontId="1" type="noConversion"/>
  </si>
  <si>
    <t>Actor0125m</t>
    <phoneticPr fontId="1" type="noConversion"/>
  </si>
  <si>
    <t>Actor0240m</t>
    <phoneticPr fontId="1" type="noConversion"/>
  </si>
  <si>
    <t>Actor3231m</t>
    <phoneticPr fontId="1" type="noConversion"/>
  </si>
  <si>
    <t>Actor2238m</t>
    <phoneticPr fontId="1" type="noConversion"/>
  </si>
  <si>
    <t>Actor0201m</t>
    <phoneticPr fontId="1" type="noConversion"/>
  </si>
  <si>
    <t>Actor1216m</t>
    <phoneticPr fontId="1" type="noConversion"/>
  </si>
  <si>
    <t>Actor1108m</t>
    <phoneticPr fontId="1" type="noConversion"/>
  </si>
  <si>
    <t>Actor3114m</t>
    <phoneticPr fontId="1" type="noConversion"/>
  </si>
  <si>
    <t>Actor1141m</t>
    <phoneticPr fontId="1" type="noConversion"/>
  </si>
  <si>
    <t>Actor0104m</t>
    <phoneticPr fontId="1" type="noConversion"/>
  </si>
  <si>
    <t>Actor3117m</t>
    <phoneticPr fontId="1" type="noConversion"/>
  </si>
  <si>
    <t>Actor1005m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</si>
</sst>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W1"/>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7.5455829789516553</v>
          </cell>
          <cell r="W2">
            <v>10.451981594977166</v>
          </cell>
          <cell r="X2">
            <v>11.32</v>
          </cell>
          <cell r="Y2">
            <v>15.68</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7.2753871146342082</v>
          </cell>
          <cell r="W3">
            <v>11.30121615832824</v>
          </cell>
          <cell r="X3">
            <v>10.91</v>
          </cell>
          <cell r="Y3">
            <v>16.95</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7.6807241977155112</v>
          </cell>
          <cell r="W4">
            <v>10.336757447446322</v>
          </cell>
          <cell r="X4">
            <v>16.87</v>
          </cell>
          <cell r="Y4">
            <v>22.7</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7.1776459106985975</v>
          </cell>
          <cell r="W5">
            <v>11.440934196609877</v>
          </cell>
          <cell r="X5">
            <v>15.76</v>
          </cell>
          <cell r="Y5">
            <v>25.13</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7.6377110688429326</v>
          </cell>
          <cell r="W6">
            <v>10.554526761879986</v>
          </cell>
          <cell r="X6">
            <v>27.01</v>
          </cell>
          <cell r="Y6">
            <v>37.33</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6.6926760731955</v>
          </cell>
          <cell r="W7">
            <v>11.395232751758332</v>
          </cell>
          <cell r="X7">
            <v>23.67</v>
          </cell>
          <cell r="Y7">
            <v>40.299999999999997</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7.7441340875648192</v>
          </cell>
          <cell r="W8">
            <v>10.606913831214987</v>
          </cell>
          <cell r="X8">
            <v>53.38</v>
          </cell>
          <cell r="Y8">
            <v>73.11</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6.8226768895557672</v>
          </cell>
          <cell r="W9">
            <v>11.191255110146793</v>
          </cell>
          <cell r="X9">
            <v>47.03</v>
          </cell>
          <cell r="Y9">
            <v>77.14</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7.758954976425751</v>
          </cell>
          <cell r="W10">
            <v>10.595938574524334</v>
          </cell>
          <cell r="X10">
            <v>114.64</v>
          </cell>
          <cell r="Y10">
            <v>156.55000000000001</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6.7084516575715272</v>
          </cell>
          <cell r="W11">
            <v>11.570686699194278</v>
          </cell>
          <cell r="X11">
            <v>99.11</v>
          </cell>
          <cell r="Y11">
            <v>170.95</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7.6191176280086461</v>
          </cell>
          <cell r="W12">
            <v>10.983323997220012</v>
          </cell>
          <cell r="X12">
            <v>146.71</v>
          </cell>
          <cell r="Y12">
            <v>211.49</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7.1881809989567351</v>
          </cell>
          <cell r="W13">
            <v>11.452692980246777</v>
          </cell>
          <cell r="X13">
            <v>138.41</v>
          </cell>
          <cell r="Y13">
            <v>220.53</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7.5749901852286836</v>
          </cell>
          <cell r="W14">
            <v>10.848594159432659</v>
          </cell>
          <cell r="X14">
            <v>190.09</v>
          </cell>
          <cell r="Y14">
            <v>272.25</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7.6983860231461367</v>
          </cell>
          <cell r="W15">
            <v>10.56823680597082</v>
          </cell>
          <cell r="X15">
            <v>11.55</v>
          </cell>
          <cell r="Y15">
            <v>15.85</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7.3201391576480246</v>
          </cell>
          <cell r="W16">
            <v>11.875396630691251</v>
          </cell>
          <cell r="X16">
            <v>10.98</v>
          </cell>
          <cell r="Y16">
            <v>17.809999999999999</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7.6198181880777316</v>
          </cell>
          <cell r="W17">
            <v>10.869007976085291</v>
          </cell>
          <cell r="X17">
            <v>16.73</v>
          </cell>
          <cell r="Y17">
            <v>23.87</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7.130799120092659</v>
          </cell>
          <cell r="W18">
            <v>11.201115333956821</v>
          </cell>
          <cell r="X18">
            <v>15.66</v>
          </cell>
          <cell r="Y18">
            <v>24.6</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7.5898500426346143</v>
          </cell>
          <cell r="W19">
            <v>10.386269408404663</v>
          </cell>
          <cell r="X19">
            <v>26.84</v>
          </cell>
          <cell r="Y19">
            <v>36.74</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6.6083290112443205</v>
          </cell>
          <cell r="W20">
            <v>11.689704686854828</v>
          </cell>
          <cell r="X20">
            <v>23.37</v>
          </cell>
          <cell r="Y20">
            <v>41.35</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7.5656669860207462</v>
          </cell>
          <cell r="W21">
            <v>10.862761006932596</v>
          </cell>
          <cell r="X21">
            <v>52.15</v>
          </cell>
          <cell r="Y21">
            <v>74.87</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6.6112816346204282</v>
          </cell>
          <cell r="W22">
            <v>11.505996269121834</v>
          </cell>
          <cell r="X22">
            <v>45.57</v>
          </cell>
          <cell r="Y22">
            <v>79.3</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7.6127338204228741</v>
          </cell>
          <cell r="W23">
            <v>10.733185084489039</v>
          </cell>
          <cell r="X23">
            <v>112.48</v>
          </cell>
          <cell r="Y23">
            <v>158.58000000000001</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7.2155901461307801</v>
          </cell>
          <cell r="W24">
            <v>11.394603462597326</v>
          </cell>
          <cell r="X24">
            <v>106.61</v>
          </cell>
          <cell r="Y24">
            <v>168.35</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8.2027442866277305</v>
          </cell>
          <cell r="W25">
            <v>10.529457864675402</v>
          </cell>
          <cell r="X25">
            <v>157.94999999999999</v>
          </cell>
          <cell r="Y25">
            <v>202.75</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6.6792936561856315</v>
          </cell>
          <cell r="W26">
            <v>11.880836765002872</v>
          </cell>
          <cell r="X26">
            <v>128.61000000000001</v>
          </cell>
          <cell r="Y26">
            <v>228.77</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7.4131990437220381</v>
          </cell>
          <cell r="W27">
            <v>10.862697319682937</v>
          </cell>
          <cell r="X27">
            <v>186.03</v>
          </cell>
          <cell r="Y27">
            <v>272.60000000000002</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8.0986477664301635</v>
          </cell>
          <cell r="W28">
            <v>10.407318184737843</v>
          </cell>
          <cell r="X28">
            <v>12.15</v>
          </cell>
          <cell r="Y28">
            <v>15.61</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7.0918214324210718</v>
          </cell>
          <cell r="W29">
            <v>11.847270700284176</v>
          </cell>
          <cell r="X29">
            <v>10.64</v>
          </cell>
          <cell r="Y29">
            <v>17.77</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7.4323828428545422</v>
          </cell>
          <cell r="W30">
            <v>10.567021822682328</v>
          </cell>
          <cell r="X30">
            <v>16.32</v>
          </cell>
          <cell r="Y30">
            <v>23.21</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7.1408900147328254</v>
          </cell>
          <cell r="W31">
            <v>11.503740111602687</v>
          </cell>
          <cell r="X31">
            <v>15.68</v>
          </cell>
          <cell r="Y31">
            <v>25.26</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7.8931992115389367</v>
          </cell>
          <cell r="W32">
            <v>11.069415956722802</v>
          </cell>
          <cell r="X32">
            <v>27.92</v>
          </cell>
          <cell r="Y32">
            <v>39.15</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7.1918487544962399</v>
          </cell>
          <cell r="W33">
            <v>11.476367332392204</v>
          </cell>
          <cell r="X33">
            <v>25.44</v>
          </cell>
          <cell r="Y33">
            <v>40.590000000000003</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7.5184919845764515</v>
          </cell>
          <cell r="W34">
            <v>10.573619317556982</v>
          </cell>
          <cell r="X34">
            <v>51.82</v>
          </cell>
          <cell r="Y34">
            <v>72.88</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7.1265440499287891</v>
          </cell>
          <cell r="W35">
            <v>11.242267282658201</v>
          </cell>
          <cell r="X35">
            <v>49.12</v>
          </cell>
          <cell r="Y35">
            <v>77.489999999999995</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8.0561073806478518</v>
          </cell>
          <cell r="W36">
            <v>10.972471512367566</v>
          </cell>
          <cell r="X36">
            <v>119.03</v>
          </cell>
          <cell r="Y36">
            <v>162.11000000000001</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7.2391073194722617</v>
          </cell>
          <cell r="W37">
            <v>11.7217331837358</v>
          </cell>
          <cell r="X37">
            <v>106.95</v>
          </cell>
          <cell r="Y37">
            <v>173.18</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7.7081059459526733</v>
          </cell>
          <cell r="W38">
            <v>10.956798644199344</v>
          </cell>
          <cell r="X38">
            <v>148.41999999999999</v>
          </cell>
          <cell r="Y38">
            <v>210.98</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6.8800416310662493</v>
          </cell>
          <cell r="W39">
            <v>11.720644430865145</v>
          </cell>
          <cell r="X39">
            <v>132.47999999999999</v>
          </cell>
          <cell r="Y39">
            <v>225.69</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8.1613355960051202</v>
          </cell>
          <cell r="W40">
            <v>11.068448414236522</v>
          </cell>
          <cell r="X40">
            <v>204.81</v>
          </cell>
          <cell r="Y40">
            <v>277.76</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7.5678567707806144</v>
          </cell>
          <cell r="W41">
            <v>10.856819361803195</v>
          </cell>
          <cell r="X41">
            <v>11.35</v>
          </cell>
          <cell r="Y41">
            <v>16.29</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7.3185625942559644</v>
          </cell>
          <cell r="W42">
            <v>11.395393581006646</v>
          </cell>
          <cell r="X42">
            <v>10.98</v>
          </cell>
          <cell r="Y42">
            <v>17.09</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7.6649907535016695</v>
          </cell>
          <cell r="W43">
            <v>10.489692374375467</v>
          </cell>
          <cell r="X43">
            <v>16.829999999999998</v>
          </cell>
          <cell r="Y43">
            <v>23.04</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7.0736549839215481</v>
          </cell>
          <cell r="W44">
            <v>11.147235567198397</v>
          </cell>
          <cell r="X44">
            <v>15.53</v>
          </cell>
          <cell r="Y44">
            <v>24.48</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7.4414207444458356</v>
          </cell>
          <cell r="W45">
            <v>10.609643326923388</v>
          </cell>
          <cell r="X45">
            <v>26.32</v>
          </cell>
          <cell r="Y45">
            <v>37.53</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6.7186249540388649</v>
          </cell>
          <cell r="W46">
            <v>11.586467460788791</v>
          </cell>
          <cell r="X46">
            <v>23.76</v>
          </cell>
          <cell r="Y46">
            <v>40.98</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8.0480124418525971</v>
          </cell>
          <cell r="W47">
            <v>10.933026175527276</v>
          </cell>
          <cell r="X47">
            <v>55.47</v>
          </cell>
          <cell r="Y47">
            <v>75.36</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6.8080989821939335</v>
          </cell>
          <cell r="W48">
            <v>11.588154576068877</v>
          </cell>
          <cell r="X48">
            <v>46.92</v>
          </cell>
          <cell r="Y48">
            <v>79.87</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7.6185060817654042</v>
          </cell>
          <cell r="W49">
            <v>10.926155046790361</v>
          </cell>
          <cell r="X49">
            <v>112.56</v>
          </cell>
          <cell r="Y49">
            <v>161.43</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6.9559355663591784</v>
          </cell>
          <cell r="W50">
            <v>11.213935735000941</v>
          </cell>
          <cell r="X50">
            <v>102.77</v>
          </cell>
          <cell r="Y50">
            <v>165.68</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7.9013616452715594</v>
          </cell>
          <cell r="W51">
            <v>10.872566950304542</v>
          </cell>
          <cell r="X51">
            <v>152.13999999999999</v>
          </cell>
          <cell r="Y51">
            <v>209.36</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7.1395263125345405</v>
          </cell>
          <cell r="W52">
            <v>11.85926187704934</v>
          </cell>
          <cell r="X52">
            <v>137.47</v>
          </cell>
          <cell r="Y52">
            <v>228.35</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7.6934957598198794</v>
          </cell>
          <cell r="W53">
            <v>10.870071014741445</v>
          </cell>
          <cell r="X53">
            <v>193.07</v>
          </cell>
          <cell r="Y53">
            <v>272.79000000000002</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8.1839672869599571</v>
          </cell>
          <cell r="W54">
            <v>10.576715558500373</v>
          </cell>
          <cell r="X54">
            <v>12.28</v>
          </cell>
          <cell r="Y54">
            <v>15.87</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6.6867736404084557</v>
          </cell>
          <cell r="W55">
            <v>11.187305407195598</v>
          </cell>
          <cell r="X55">
            <v>10.029999999999999</v>
          </cell>
          <cell r="Y55">
            <v>16.78</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7.5207391145944964</v>
          </cell>
          <cell r="W56">
            <v>10.424599377781053</v>
          </cell>
          <cell r="X56">
            <v>16.52</v>
          </cell>
          <cell r="Y56">
            <v>22.89</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7.2442504087357342</v>
          </cell>
          <cell r="W57">
            <v>11.177430093416397</v>
          </cell>
          <cell r="X57">
            <v>15.91</v>
          </cell>
          <cell r="Y57">
            <v>24.55</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7.8277999498240183</v>
          </cell>
          <cell r="W58">
            <v>10.72606551854029</v>
          </cell>
          <cell r="X58">
            <v>27.69</v>
          </cell>
          <cell r="Y58">
            <v>37.94</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7.005455035549554</v>
          </cell>
          <cell r="W59">
            <v>11.768930785396719</v>
          </cell>
          <cell r="X59">
            <v>24.78</v>
          </cell>
          <cell r="Y59">
            <v>41.63</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8.0664076633149815</v>
          </cell>
          <cell r="W60">
            <v>10.442638897048951</v>
          </cell>
          <cell r="X60">
            <v>55.6</v>
          </cell>
          <cell r="Y60">
            <v>71.98</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7.3917055208160178</v>
          </cell>
          <cell r="W61">
            <v>11.447994518768706</v>
          </cell>
          <cell r="X61">
            <v>50.95</v>
          </cell>
          <cell r="Y61">
            <v>78.900000000000006</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7.9374231998011924</v>
          </cell>
          <cell r="W62">
            <v>10.799410658451006</v>
          </cell>
          <cell r="X62">
            <v>117.27</v>
          </cell>
          <cell r="Y62">
            <v>159.56</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7.0222607543432716</v>
          </cell>
          <cell r="W63">
            <v>11.31383729333538</v>
          </cell>
          <cell r="X63">
            <v>103.75</v>
          </cell>
          <cell r="Y63">
            <v>167.16</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7.4916458620685731</v>
          </cell>
          <cell r="W64">
            <v>10.631848298392812</v>
          </cell>
          <cell r="X64">
            <v>144.25</v>
          </cell>
          <cell r="Y64">
            <v>204.72</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7.2232402159538447</v>
          </cell>
          <cell r="W65">
            <v>11.546649252846473</v>
          </cell>
          <cell r="X65">
            <v>139.09</v>
          </cell>
          <cell r="Y65">
            <v>222.34</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7.5162479435618863</v>
          </cell>
          <cell r="W66">
            <v>10.945283353645038</v>
          </cell>
          <cell r="X66">
            <v>188.62</v>
          </cell>
          <cell r="Y66">
            <v>274.67</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X67"/>
          <cell r="Y67"/>
          <cell r="AD67"/>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7.5494871901060074</v>
          </cell>
          <cell r="W68">
            <v>10.864015621021105</v>
          </cell>
          <cell r="X68">
            <v>11.32</v>
          </cell>
          <cell r="Y68">
            <v>16.3</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7.2280697912018841</v>
          </cell>
          <cell r="W69">
            <v>11.273203324507342</v>
          </cell>
          <cell r="X69">
            <v>10.84</v>
          </cell>
          <cell r="Y69">
            <v>16.91</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7.4147419936400825</v>
          </cell>
          <cell r="W70">
            <v>11.033049322798783</v>
          </cell>
          <cell r="X70">
            <v>16.28</v>
          </cell>
          <cell r="Y70">
            <v>24.23</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6.6323488040337937</v>
          </cell>
          <cell r="W71">
            <v>11.694405970543912</v>
          </cell>
          <cell r="X71">
            <v>14.57</v>
          </cell>
          <cell r="Y71">
            <v>25.68</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7.9040528888238244</v>
          </cell>
          <cell r="W72">
            <v>11.102298838721081</v>
          </cell>
          <cell r="X72">
            <v>27.96</v>
          </cell>
          <cell r="Y72">
            <v>39.270000000000003</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7.3400793278677732</v>
          </cell>
          <cell r="W73">
            <v>11.739164628710824</v>
          </cell>
          <cell r="X73">
            <v>25.96</v>
          </cell>
          <cell r="Y73">
            <v>41.52</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7.8108572576454556</v>
          </cell>
          <cell r="W74">
            <v>10.530135513514164</v>
          </cell>
          <cell r="X74">
            <v>53.84</v>
          </cell>
          <cell r="Y74">
            <v>72.58</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7.0821591276390832</v>
          </cell>
          <cell r="W75">
            <v>11.214238245395697</v>
          </cell>
          <cell r="X75">
            <v>48.81</v>
          </cell>
          <cell r="Y75">
            <v>77.290000000000006</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7.916823757036175</v>
          </cell>
          <cell r="W76">
            <v>10.926895044112554</v>
          </cell>
          <cell r="X76">
            <v>116.97</v>
          </cell>
          <cell r="Y76">
            <v>161.44</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6.7297158009168596</v>
          </cell>
          <cell r="W77">
            <v>11.75940280634803</v>
          </cell>
          <cell r="X77">
            <v>99.43</v>
          </cell>
          <cell r="Y77">
            <v>173.74</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7.8069698833615879</v>
          </cell>
          <cell r="W78">
            <v>10.845284898666046</v>
          </cell>
          <cell r="X78">
            <v>150.33000000000001</v>
          </cell>
          <cell r="Y78">
            <v>208.83</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7.3253556306464684</v>
          </cell>
          <cell r="W79">
            <v>11.290219039179027</v>
          </cell>
          <cell r="X79">
            <v>141.05000000000001</v>
          </cell>
          <cell r="Y79">
            <v>217.4</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8.056898193179924</v>
          </cell>
          <cell r="W80">
            <v>10.732417855337928</v>
          </cell>
          <cell r="X80">
            <v>202.19</v>
          </cell>
          <cell r="Y80">
            <v>269.33</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X81"/>
          <cell r="Y81"/>
          <cell r="AD81"/>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X82"/>
          <cell r="Y82"/>
          <cell r="AD82"/>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X83"/>
          <cell r="Y83"/>
          <cell r="AD83"/>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X84"/>
          <cell r="Y84"/>
          <cell r="AD84"/>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X85"/>
          <cell r="Y85"/>
          <cell r="AD85"/>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X86"/>
          <cell r="Y86"/>
          <cell r="AD86"/>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X87"/>
          <cell r="Y87"/>
          <cell r="AD87"/>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8.1141285488736727</v>
          </cell>
          <cell r="W88">
            <v>10.764984828079276</v>
          </cell>
          <cell r="X88">
            <v>12.17</v>
          </cell>
          <cell r="Y88">
            <v>16.149999999999999</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6.7620753808564187</v>
          </cell>
          <cell r="W89">
            <v>11.567674501231517</v>
          </cell>
          <cell r="X89">
            <v>10.14</v>
          </cell>
          <cell r="Y89">
            <v>17.350000000000001</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7.6281979544684066</v>
          </cell>
          <cell r="W90">
            <v>10.319030099500186</v>
          </cell>
          <cell r="X90">
            <v>16.75</v>
          </cell>
          <cell r="Y90">
            <v>22.66</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7.2220178659864533</v>
          </cell>
          <cell r="W91">
            <v>11.890809045943792</v>
          </cell>
          <cell r="X91">
            <v>15.86</v>
          </cell>
          <cell r="Y91">
            <v>26.11</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7.6753769834051138</v>
          </cell>
          <cell r="W92">
            <v>10.831153356618225</v>
          </cell>
          <cell r="X92">
            <v>27.15</v>
          </cell>
          <cell r="Y92">
            <v>38.31</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6.9984268645226342</v>
          </cell>
          <cell r="W93">
            <v>11.303135616962232</v>
          </cell>
          <cell r="X93">
            <v>24.75</v>
          </cell>
          <cell r="Y93">
            <v>39.979999999999997</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7.9826381871337704</v>
          </cell>
          <cell r="W94">
            <v>10.944702822610326</v>
          </cell>
          <cell r="X94">
            <v>55.02</v>
          </cell>
          <cell r="Y94">
            <v>75.44</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6.6406019756627934</v>
          </cell>
          <cell r="W95">
            <v>11.336284896202102</v>
          </cell>
          <cell r="X95">
            <v>45.77</v>
          </cell>
          <cell r="Y95">
            <v>78.13</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7.4171868922671909</v>
          </cell>
          <cell r="W96">
            <v>10.987437201082097</v>
          </cell>
          <cell r="X96">
            <v>109.59</v>
          </cell>
          <cell r="Y96">
            <v>162.33000000000001</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6.9122553214536371</v>
          </cell>
          <cell r="W97">
            <v>11.398612396774649</v>
          </cell>
          <cell r="X97">
            <v>102.13</v>
          </cell>
          <cell r="Y97">
            <v>168.41</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7.5430233603914951</v>
          </cell>
          <cell r="W98">
            <v>11.046852885717215</v>
          </cell>
          <cell r="X98">
            <v>145.24</v>
          </cell>
          <cell r="Y98">
            <v>212.71</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7.2433174220498069</v>
          </cell>
          <cell r="W99">
            <v>11.405220195254429</v>
          </cell>
          <cell r="X99">
            <v>139.47</v>
          </cell>
          <cell r="Y99">
            <v>219.61</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7.6572992992447357</v>
          </cell>
          <cell r="W100">
            <v>10.804230544866106</v>
          </cell>
          <cell r="X100">
            <v>192.16</v>
          </cell>
          <cell r="Y100">
            <v>271.13</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8.1604787318372072</v>
          </cell>
          <cell r="W101">
            <v>10.814119860154969</v>
          </cell>
          <cell r="X101">
            <v>12.24</v>
          </cell>
          <cell r="Y101">
            <v>16.22</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7.3885990278185121</v>
          </cell>
          <cell r="W102">
            <v>11.429520868231791</v>
          </cell>
          <cell r="X102">
            <v>11.08</v>
          </cell>
          <cell r="Y102">
            <v>17.14</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7.7698409587985831</v>
          </cell>
          <cell r="W103">
            <v>10.96806223013717</v>
          </cell>
          <cell r="X103">
            <v>17.059999999999999</v>
          </cell>
          <cell r="Y103">
            <v>24.09</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7.1811186587662634</v>
          </cell>
          <cell r="W104">
            <v>11.342009965131625</v>
          </cell>
          <cell r="X104">
            <v>15.77</v>
          </cell>
          <cell r="Y104">
            <v>24.91</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7.5476003721192004</v>
          </cell>
          <cell r="W105">
            <v>11.048280539700805</v>
          </cell>
          <cell r="X105">
            <v>26.7</v>
          </cell>
          <cell r="Y105">
            <v>39.08</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7.1589570442168196</v>
          </cell>
          <cell r="W106">
            <v>11.671542652125268</v>
          </cell>
          <cell r="X106">
            <v>25.32</v>
          </cell>
          <cell r="Y106">
            <v>41.28</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7.6151769683633663</v>
          </cell>
          <cell r="W107">
            <v>10.692909540706863</v>
          </cell>
          <cell r="X107">
            <v>52.49</v>
          </cell>
          <cell r="Y107">
            <v>73.7</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7.0176088777899261</v>
          </cell>
          <cell r="W108">
            <v>11.55712692926123</v>
          </cell>
          <cell r="X108">
            <v>48.37</v>
          </cell>
          <cell r="Y108">
            <v>79.66</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7.5680823946671527</v>
          </cell>
          <cell r="W109">
            <v>10.459214513966513</v>
          </cell>
          <cell r="X109">
            <v>111.82</v>
          </cell>
          <cell r="Y109">
            <v>154.53</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7.0584588008923062</v>
          </cell>
          <cell r="W110">
            <v>11.600214490057573</v>
          </cell>
          <cell r="X110">
            <v>104.29</v>
          </cell>
          <cell r="Y110">
            <v>171.39</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7.6372850358863955</v>
          </cell>
          <cell r="W111">
            <v>10.494590133731446</v>
          </cell>
          <cell r="X111">
            <v>147.06</v>
          </cell>
          <cell r="Y111">
            <v>202.08</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6.6727770455854278</v>
          </cell>
          <cell r="W112">
            <v>11.849562003822196</v>
          </cell>
          <cell r="X112">
            <v>128.49</v>
          </cell>
          <cell r="Y112">
            <v>228.17</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8.127926592915891</v>
          </cell>
          <cell r="W113">
            <v>10.793651765775229</v>
          </cell>
          <cell r="X113">
            <v>203.97</v>
          </cell>
          <cell r="Y113">
            <v>270.87</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X114"/>
          <cell r="Y114"/>
          <cell r="AD114"/>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7.6921130458298528</v>
          </cell>
          <cell r="W115">
            <v>10.526706555870057</v>
          </cell>
          <cell r="X115">
            <v>11.54</v>
          </cell>
          <cell r="Y115">
            <v>15.79</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7.1299907889825764</v>
          </cell>
          <cell r="W116">
            <v>11.113026682587419</v>
          </cell>
          <cell r="X116">
            <v>10.69</v>
          </cell>
          <cell r="Y116">
            <v>16.670000000000002</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8.1770841850729852</v>
          </cell>
          <cell r="W117">
            <v>10.657243560456667</v>
          </cell>
          <cell r="X117">
            <v>17.96</v>
          </cell>
          <cell r="Y117">
            <v>23.4</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7.1625415468709788</v>
          </cell>
          <cell r="W118">
            <v>11.485096882101425</v>
          </cell>
          <cell r="X118">
            <v>15.73</v>
          </cell>
          <cell r="Y118">
            <v>25.22</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7.9378676774836983</v>
          </cell>
          <cell r="W119">
            <v>10.717901031544542</v>
          </cell>
          <cell r="X119">
            <v>28.08</v>
          </cell>
          <cell r="Y119">
            <v>37.909999999999997</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6.7431412192825269</v>
          </cell>
          <cell r="W120">
            <v>11.488463490018946</v>
          </cell>
          <cell r="X120">
            <v>23.85</v>
          </cell>
          <cell r="Y120">
            <v>40.630000000000003</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7.5360890175130715</v>
          </cell>
          <cell r="W121">
            <v>10.360319109347424</v>
          </cell>
          <cell r="X121">
            <v>51.94</v>
          </cell>
          <cell r="Y121">
            <v>71.41</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6.7984561931337613</v>
          </cell>
          <cell r="W122">
            <v>11.30465808485414</v>
          </cell>
          <cell r="X122">
            <v>46.86</v>
          </cell>
          <cell r="Y122">
            <v>77.92</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7.9863094442400149</v>
          </cell>
          <cell r="W123">
            <v>10.460382340514574</v>
          </cell>
          <cell r="X123">
            <v>117.99</v>
          </cell>
          <cell r="Y123">
            <v>154.55000000000001</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6.8095122988936225</v>
          </cell>
          <cell r="W124">
            <v>11.666152881206097</v>
          </cell>
          <cell r="X124">
            <v>100.61</v>
          </cell>
          <cell r="Y124">
            <v>172.36</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7.9716435441063602</v>
          </cell>
          <cell r="W125">
            <v>10.798708947340355</v>
          </cell>
          <cell r="X125">
            <v>153.5</v>
          </cell>
          <cell r="Y125">
            <v>207.93</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6.7399104899639521</v>
          </cell>
          <cell r="W126">
            <v>11.133355624870696</v>
          </cell>
          <cell r="X126">
            <v>129.78</v>
          </cell>
          <cell r="Y126">
            <v>214.38</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7.7890524036935913</v>
          </cell>
          <cell r="W127">
            <v>10.714616014651842</v>
          </cell>
          <cell r="X127">
            <v>195.47</v>
          </cell>
          <cell r="Y127">
            <v>268.88</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X128"/>
          <cell r="Y128"/>
          <cell r="AD128"/>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1</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1</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row>
        <row r="2">
          <cell r="A2">
            <v>101</v>
          </cell>
        </row>
        <row r="3">
          <cell r="A3">
            <v>105</v>
          </cell>
        </row>
        <row r="4">
          <cell r="A4">
            <v>109</v>
          </cell>
        </row>
        <row r="5">
          <cell r="A5">
            <v>113</v>
          </cell>
        </row>
        <row r="6">
          <cell r="A6">
            <v>117</v>
          </cell>
        </row>
        <row r="7">
          <cell r="A7">
            <v>121</v>
          </cell>
        </row>
        <row r="8">
          <cell r="A8">
            <v>125</v>
          </cell>
        </row>
        <row r="9">
          <cell r="A9">
            <v>129</v>
          </cell>
        </row>
        <row r="10">
          <cell r="A10">
            <v>133</v>
          </cell>
        </row>
        <row r="11">
          <cell r="A11">
            <v>137</v>
          </cell>
        </row>
        <row r="12">
          <cell r="A12">
            <v>141</v>
          </cell>
        </row>
        <row r="13">
          <cell r="A13">
            <v>145</v>
          </cell>
        </row>
        <row r="14">
          <cell r="A14">
            <v>148</v>
          </cell>
        </row>
        <row r="15">
          <cell r="A15">
            <v>151</v>
          </cell>
        </row>
        <row r="16">
          <cell r="A16">
            <v>154</v>
          </cell>
        </row>
        <row r="17">
          <cell r="A17">
            <v>157</v>
          </cell>
        </row>
        <row r="18">
          <cell r="A18">
            <v>160</v>
          </cell>
        </row>
        <row r="19">
          <cell r="A19">
            <v>163</v>
          </cell>
        </row>
        <row r="20">
          <cell r="A20">
            <v>166</v>
          </cell>
        </row>
        <row r="21">
          <cell r="A21">
            <v>169</v>
          </cell>
        </row>
        <row r="22">
          <cell r="A22">
            <v>172</v>
          </cell>
        </row>
        <row r="23">
          <cell r="A23">
            <v>175</v>
          </cell>
        </row>
        <row r="24">
          <cell r="A24">
            <v>178</v>
          </cell>
        </row>
        <row r="25">
          <cell r="A25">
            <v>181</v>
          </cell>
        </row>
        <row r="26">
          <cell r="A26">
            <v>184</v>
          </cell>
        </row>
        <row r="27">
          <cell r="A27">
            <v>187</v>
          </cell>
        </row>
        <row r="28">
          <cell r="A28">
            <v>190</v>
          </cell>
        </row>
        <row r="29">
          <cell r="A29">
            <v>193</v>
          </cell>
        </row>
        <row r="30">
          <cell r="A30">
            <v>196</v>
          </cell>
        </row>
        <row r="31">
          <cell r="A31">
            <v>199</v>
          </cell>
        </row>
        <row r="32">
          <cell r="A32">
            <v>202</v>
          </cell>
        </row>
        <row r="33">
          <cell r="A33">
            <v>205</v>
          </cell>
        </row>
        <row r="34">
          <cell r="A34">
            <v>208</v>
          </cell>
        </row>
        <row r="35">
          <cell r="A35">
            <v>211</v>
          </cell>
        </row>
        <row r="36">
          <cell r="A36">
            <v>214</v>
          </cell>
        </row>
        <row r="37">
          <cell r="A37">
            <v>217</v>
          </cell>
        </row>
        <row r="38">
          <cell r="A38">
            <v>220</v>
          </cell>
        </row>
        <row r="39">
          <cell r="A39">
            <v>223</v>
          </cell>
        </row>
        <row r="40">
          <cell r="A40">
            <v>226</v>
          </cell>
        </row>
        <row r="41">
          <cell r="A41">
            <v>229</v>
          </cell>
        </row>
        <row r="42">
          <cell r="A42">
            <v>232</v>
          </cell>
        </row>
        <row r="43">
          <cell r="A43">
            <v>236</v>
          </cell>
        </row>
        <row r="44">
          <cell r="A44">
            <v>240</v>
          </cell>
        </row>
        <row r="45">
          <cell r="A45">
            <v>244</v>
          </cell>
        </row>
        <row r="46">
          <cell r="A46">
            <v>248</v>
          </cell>
        </row>
        <row r="47">
          <cell r="A47">
            <v>252</v>
          </cell>
        </row>
        <row r="48">
          <cell r="A48">
            <v>256</v>
          </cell>
        </row>
        <row r="49">
          <cell r="A49">
            <v>260</v>
          </cell>
        </row>
        <row r="50">
          <cell r="A50">
            <v>264</v>
          </cell>
        </row>
        <row r="51">
          <cell r="A51">
            <v>268</v>
          </cell>
        </row>
        <row r="52">
          <cell r="A52">
            <v>272</v>
          </cell>
        </row>
        <row r="53">
          <cell r="A53">
            <v>276</v>
          </cell>
        </row>
        <row r="54">
          <cell r="A54">
            <v>280</v>
          </cell>
        </row>
        <row r="55">
          <cell r="A55">
            <v>284</v>
          </cell>
        </row>
        <row r="56">
          <cell r="A56">
            <v>288</v>
          </cell>
        </row>
        <row r="57">
          <cell r="A57">
            <v>291</v>
          </cell>
        </row>
        <row r="58">
          <cell r="A58">
            <v>294</v>
          </cell>
        </row>
        <row r="59">
          <cell r="A59">
            <v>297</v>
          </cell>
        </row>
        <row r="60">
          <cell r="A60">
            <v>300</v>
          </cell>
        </row>
        <row r="61">
          <cell r="A61">
            <v>303</v>
          </cell>
        </row>
        <row r="62">
          <cell r="A62">
            <v>306</v>
          </cell>
        </row>
        <row r="63">
          <cell r="A63">
            <v>309</v>
          </cell>
        </row>
        <row r="64">
          <cell r="A64">
            <v>312</v>
          </cell>
        </row>
        <row r="65">
          <cell r="A65">
            <v>315</v>
          </cell>
        </row>
        <row r="66">
          <cell r="A66">
            <v>318</v>
          </cell>
        </row>
        <row r="67">
          <cell r="A67">
            <v>321</v>
          </cell>
        </row>
        <row r="68">
          <cell r="A68">
            <v>324</v>
          </cell>
        </row>
        <row r="69">
          <cell r="A69">
            <v>328</v>
          </cell>
        </row>
        <row r="70">
          <cell r="A70">
            <v>332</v>
          </cell>
        </row>
        <row r="71">
          <cell r="A71">
            <v>336</v>
          </cell>
        </row>
        <row r="72">
          <cell r="A72">
            <v>340</v>
          </cell>
        </row>
        <row r="73">
          <cell r="A73">
            <v>344</v>
          </cell>
        </row>
        <row r="74">
          <cell r="A74">
            <v>348</v>
          </cell>
        </row>
        <row r="75">
          <cell r="A75">
            <v>352</v>
          </cell>
        </row>
        <row r="76">
          <cell r="A76">
            <v>356</v>
          </cell>
        </row>
        <row r="77">
          <cell r="A77">
            <v>360</v>
          </cell>
        </row>
        <row r="78">
          <cell r="A78">
            <v>363</v>
          </cell>
        </row>
        <row r="79">
          <cell r="A79">
            <v>366</v>
          </cell>
        </row>
        <row r="80">
          <cell r="A80">
            <v>369</v>
          </cell>
        </row>
        <row r="81">
          <cell r="A81">
            <v>372</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221</v>
      </c>
      <c r="H2">
        <v>35</v>
      </c>
      <c r="I2">
        <v>15000</v>
      </c>
      <c r="M2">
        <v>4</v>
      </c>
      <c r="N2" t="s">
        <v>53</v>
      </c>
      <c r="O2" t="s">
        <v>49</v>
      </c>
    </row>
    <row r="3" spans="1:16">
      <c r="A3">
        <v>5</v>
      </c>
      <c r="D3" s="1">
        <v>1.99</v>
      </c>
      <c r="E3" s="1">
        <v>2500</v>
      </c>
      <c r="F3" t="s">
        <v>35</v>
      </c>
      <c r="G3" t="s">
        <v>222</v>
      </c>
      <c r="H3">
        <v>50</v>
      </c>
      <c r="I3">
        <v>25000</v>
      </c>
      <c r="K3">
        <v>1</v>
      </c>
      <c r="M3">
        <v>4</v>
      </c>
      <c r="N3" t="s">
        <v>54</v>
      </c>
      <c r="O3" t="s">
        <v>49</v>
      </c>
      <c r="P3" t="s">
        <v>45</v>
      </c>
    </row>
    <row r="4" spans="1:16">
      <c r="A4">
        <v>15</v>
      </c>
      <c r="D4" s="1">
        <v>2.99</v>
      </c>
      <c r="E4" s="1">
        <v>3900</v>
      </c>
      <c r="F4" t="s">
        <v>36</v>
      </c>
      <c r="G4" t="s">
        <v>223</v>
      </c>
      <c r="H4">
        <v>65</v>
      </c>
      <c r="I4">
        <v>30000</v>
      </c>
      <c r="L4">
        <v>2</v>
      </c>
      <c r="M4">
        <v>4</v>
      </c>
      <c r="N4" t="s">
        <v>55</v>
      </c>
      <c r="O4" t="s">
        <v>49</v>
      </c>
      <c r="P4" t="s">
        <v>47</v>
      </c>
    </row>
    <row r="5" spans="1:16">
      <c r="A5">
        <v>25</v>
      </c>
      <c r="D5" s="1">
        <v>3.99</v>
      </c>
      <c r="E5" s="1">
        <v>4900</v>
      </c>
      <c r="F5" t="s">
        <v>37</v>
      </c>
      <c r="G5" t="s">
        <v>224</v>
      </c>
      <c r="H5">
        <v>80</v>
      </c>
      <c r="I5">
        <v>30000</v>
      </c>
      <c r="L5">
        <v>2</v>
      </c>
      <c r="M5">
        <v>4</v>
      </c>
      <c r="N5" t="s">
        <v>56</v>
      </c>
      <c r="O5" t="s">
        <v>49</v>
      </c>
      <c r="P5" t="s">
        <v>47</v>
      </c>
    </row>
    <row r="6" spans="1:16">
      <c r="A6">
        <v>35</v>
      </c>
      <c r="D6" s="1">
        <v>4.99</v>
      </c>
      <c r="E6" s="1">
        <v>5900</v>
      </c>
      <c r="F6" t="s">
        <v>38</v>
      </c>
      <c r="G6" t="s">
        <v>225</v>
      </c>
      <c r="H6">
        <v>100</v>
      </c>
      <c r="I6">
        <v>30000</v>
      </c>
      <c r="L6">
        <v>2</v>
      </c>
      <c r="M6">
        <v>4</v>
      </c>
      <c r="N6" t="s">
        <v>57</v>
      </c>
      <c r="O6" t="s">
        <v>49</v>
      </c>
      <c r="P6" t="s">
        <v>47</v>
      </c>
    </row>
    <row r="7" spans="1:16">
      <c r="A7">
        <v>45</v>
      </c>
      <c r="D7" s="1">
        <v>5.99</v>
      </c>
      <c r="E7" s="1">
        <v>7500</v>
      </c>
      <c r="F7" t="s">
        <v>211</v>
      </c>
      <c r="G7" t="s">
        <v>226</v>
      </c>
      <c r="H7">
        <v>100</v>
      </c>
      <c r="I7">
        <v>35000</v>
      </c>
      <c r="L7">
        <v>3</v>
      </c>
      <c r="M7">
        <v>4</v>
      </c>
      <c r="N7" t="s">
        <v>217</v>
      </c>
      <c r="O7" t="s">
        <v>49</v>
      </c>
      <c r="P7" t="s">
        <v>48</v>
      </c>
    </row>
    <row r="8" spans="1:16">
      <c r="A8">
        <v>55</v>
      </c>
      <c r="D8" s="1">
        <v>7.99</v>
      </c>
      <c r="E8" s="1">
        <v>9900</v>
      </c>
      <c r="F8" t="s">
        <v>212</v>
      </c>
      <c r="G8" t="s">
        <v>227</v>
      </c>
      <c r="H8">
        <v>120</v>
      </c>
      <c r="I8">
        <v>35000</v>
      </c>
      <c r="L8">
        <v>3</v>
      </c>
      <c r="M8">
        <v>4</v>
      </c>
      <c r="N8" t="s">
        <v>218</v>
      </c>
      <c r="O8" t="s">
        <v>49</v>
      </c>
      <c r="P8" t="s">
        <v>48</v>
      </c>
    </row>
    <row r="9" spans="1:16">
      <c r="A9">
        <v>65</v>
      </c>
      <c r="D9" s="1">
        <v>8.99</v>
      </c>
      <c r="E9" s="1">
        <v>11000</v>
      </c>
      <c r="F9" t="s">
        <v>213</v>
      </c>
      <c r="G9" t="s">
        <v>228</v>
      </c>
      <c r="H9">
        <v>120</v>
      </c>
      <c r="I9">
        <v>40000</v>
      </c>
      <c r="L9">
        <v>4</v>
      </c>
      <c r="M9">
        <v>4</v>
      </c>
      <c r="N9" t="s">
        <v>219</v>
      </c>
      <c r="O9" t="s">
        <v>49</v>
      </c>
      <c r="P9" t="s">
        <v>215</v>
      </c>
    </row>
    <row r="10" spans="1:16">
      <c r="A10">
        <v>75</v>
      </c>
      <c r="D10" s="1">
        <v>9.99</v>
      </c>
      <c r="E10" s="1">
        <v>12000</v>
      </c>
      <c r="F10" t="s">
        <v>214</v>
      </c>
      <c r="G10" t="s">
        <v>229</v>
      </c>
      <c r="H10">
        <v>135</v>
      </c>
      <c r="I10">
        <v>45000</v>
      </c>
      <c r="L10">
        <v>5</v>
      </c>
      <c r="M10">
        <v>4</v>
      </c>
      <c r="N10" t="s">
        <v>220</v>
      </c>
      <c r="O10" t="s">
        <v>49</v>
      </c>
      <c r="P10" t="s">
        <v>216</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D2" sqref="D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230</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zoomScaleNormal="100" workbookViewId="1">
      <selection activeCell="L2" sqref="L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115</v>
      </c>
      <c r="C1" s="6" t="s">
        <v>116</v>
      </c>
      <c r="D1" s="6" t="s">
        <v>117</v>
      </c>
      <c r="E1" s="6" t="s">
        <v>118</v>
      </c>
      <c r="F1" s="6" t="s">
        <v>146</v>
      </c>
      <c r="G1" s="6" t="s">
        <v>147</v>
      </c>
      <c r="H1" s="3" t="s">
        <v>64</v>
      </c>
      <c r="I1" s="3" t="s">
        <v>65</v>
      </c>
      <c r="J1" s="6" t="s">
        <v>295</v>
      </c>
      <c r="K1" s="8" t="s">
        <v>106</v>
      </c>
      <c r="L1" s="8" t="s">
        <v>105</v>
      </c>
      <c r="N1" t="s">
        <v>136</v>
      </c>
      <c r="P1" t="s">
        <v>99</v>
      </c>
      <c r="Q1" t="s">
        <v>132</v>
      </c>
      <c r="R1" t="s">
        <v>100</v>
      </c>
      <c r="S1" t="s">
        <v>101</v>
      </c>
      <c r="T1" t="s">
        <v>119</v>
      </c>
      <c r="U1" t="s">
        <v>133</v>
      </c>
      <c r="V1" t="s">
        <v>134</v>
      </c>
      <c r="W1" t="s">
        <v>135</v>
      </c>
      <c r="Y1" t="s">
        <v>120</v>
      </c>
      <c r="Z1" t="s">
        <v>125</v>
      </c>
      <c r="AA1" t="s">
        <v>121</v>
      </c>
      <c r="AB1" t="s">
        <v>122</v>
      </c>
      <c r="AC1" t="s">
        <v>123</v>
      </c>
      <c r="AD1" t="s">
        <v>124</v>
      </c>
    </row>
    <row r="2" spans="1:30">
      <c r="A2">
        <v>1</v>
      </c>
      <c r="B2">
        <f ca="1">RAND()</f>
        <v>0.6580702320790639</v>
      </c>
      <c r="C2">
        <f t="shared" ref="C2:C32" ca="1" si="0">RAND()</f>
        <v>0.15980282969623461</v>
      </c>
      <c r="D2" t="str">
        <f ca="1">VLOOKUP($B2
+IF(D1="DI",1,
IF(D1="EN",2,
IF(D1="GO",3,0))),$AC:$AD,MATCH($AD$1,$AC$1:$AD$1,0),1)</f>
        <v>EN</v>
      </c>
      <c r="E2">
        <f ca="1">ROUNDDOWN(VLOOKUP(D2,$P:$W,MATCH($U$1,$P$1:$W$1,0),0)+C2*(VLOOKUP(D2,$P:$W,MATCH($V$1,$P$1:$W$1,0),0)-VLOOKUP(D2,$P:$W,MATCH($U$1,$P$1:$W$1,0),0)+10^ABS(VLOOKUP(D2,$P:$W,MATCH($W$1,$P$1:$W$1,0),0))),VLOOKUP(D2,$P:$W,MATCH($W$1,$P$1:$W$1,0),0))</f>
        <v>6</v>
      </c>
      <c r="F2" t="s">
        <v>128</v>
      </c>
      <c r="G2">
        <v>7</v>
      </c>
      <c r="H2" t="s">
        <v>128</v>
      </c>
      <c r="I2">
        <v>5</v>
      </c>
      <c r="J2" t="str">
        <f>IF(H2="GO",
  IF(I2&lt;100,"골드이상",""),
IF(H2="DI",
  IF(I2&gt;29,"다이아너무많음",
  IF(I2&gt;9,"다이아다소많음","")),""))</f>
        <v/>
      </c>
      <c r="K2" t="str">
        <f ca="1">IF(ROW()=2,L2,OFFSET(K2,-1,0)&amp;","&amp;L2)</f>
        <v>{"dy":1,"cd":"EN","cn":5}</v>
      </c>
      <c r="L2" t="str">
        <f>"{"""&amp;A$1&amp;""":"&amp;A2
&amp;","""&amp;H$1&amp;""":"""&amp;H2&amp;""""
&amp;","""&amp;I$1&amp;""":"&amp;I2&amp;"}"</f>
        <v>{"dy":1,"cd":"EN","cn":5}</v>
      </c>
      <c r="N2" t="str">
        <f ca="1">"["&amp;
IF(LEFT(OFFSET(K1,COUNTA(K:K)-1,0),1)=",",SUBSTITUTE(OFFSET(K1,COUNTA(K:K)-1,0),",","",1),OFFSET(K1,COUNTA(K:K)-1,0))
&amp;"]"</f>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dy":31,"cd":"EN","cn":5}]</v>
      </c>
      <c r="P2" t="s">
        <v>97</v>
      </c>
      <c r="Q2">
        <f ca="1">COUNTIF(D:D,P2)</f>
        <v>14</v>
      </c>
      <c r="R2">
        <f>COUNTIF(H:H,P2)</f>
        <v>14</v>
      </c>
      <c r="S2">
        <f>SUMIF(H:H,P2,I:I)</f>
        <v>105</v>
      </c>
      <c r="T2">
        <f>S2/R2</f>
        <v>7.5</v>
      </c>
      <c r="U2">
        <v>6</v>
      </c>
      <c r="V2">
        <v>9</v>
      </c>
      <c r="W2">
        <v>0</v>
      </c>
      <c r="Y2">
        <v>1</v>
      </c>
      <c r="Z2">
        <v>0</v>
      </c>
      <c r="AA2">
        <v>14</v>
      </c>
      <c r="AB2">
        <f>AA2/SUMIF(Z:Z,Z2,AA:AA)</f>
        <v>0.46666666666666667</v>
      </c>
      <c r="AC2">
        <v>0</v>
      </c>
      <c r="AD2" t="s">
        <v>127</v>
      </c>
    </row>
    <row r="3" spans="1:30">
      <c r="A3">
        <v>2</v>
      </c>
      <c r="B3">
        <f t="shared" ref="B3:B32" ca="1" si="1">RAND()</f>
        <v>0.35150550697059357</v>
      </c>
      <c r="C3">
        <f t="shared" ca="1" si="0"/>
        <v>0.78787277562497204</v>
      </c>
      <c r="D3" t="str">
        <f t="shared" ref="D3:D32" ca="1" si="2">VLOOKUP($B3
+IF(D2="DI",1,
IF(D2="EN",2,
IF(D2="GO",3,0))),$AC:$AD,MATCH($AD$1,$AC$1:$AD$1,0),1)</f>
        <v>GO</v>
      </c>
      <c r="E3">
        <f t="shared" ref="E3:E32" ca="1" si="3">ROUNDDOWN(VLOOKUP(D3,$P:$W,MATCH($U$1,$P$1:$W$1,0),0)+C3*(VLOOKUP(D3,$P:$W,MATCH($V$1,$P$1:$W$1,0),0)-VLOOKUP(D3,$P:$W,MATCH($U$1,$P$1:$W$1,0),0)+10^ABS(VLOOKUP(D3,$P:$W,MATCH($W$1,$P$1:$W$1,0),0))),VLOOKUP(D3,$P:$W,MATCH($W$1,$P$1:$W$1,0),0))</f>
        <v>2900</v>
      </c>
      <c r="F3" t="s">
        <v>126</v>
      </c>
      <c r="G3">
        <v>800</v>
      </c>
      <c r="H3" t="s">
        <v>126</v>
      </c>
      <c r="I3">
        <v>1900</v>
      </c>
      <c r="J3" t="str">
        <f t="shared" ref="J3:J32" si="4">IF(H3="GO",
  IF(I3&lt;100,"골드이상",""),
IF(H3="DI",
  IF(I3&gt;29,"다이아너무많음",
  IF(I3&gt;9,"다이아다소많음","")),""))</f>
        <v/>
      </c>
      <c r="K3" t="str">
        <f t="shared" ref="K3:K32" ca="1" si="5">IF(ROW()=2,L3,OFFSET(K3,-1,0)&amp;","&amp;L3)</f>
        <v>{"dy":1,"cd":"EN","cn":5},{"dy":2,"cd":"GO","cn":1900}</v>
      </c>
      <c r="L3" t="str">
        <f t="shared" ref="L3:L32" si="6">"{"""&amp;A$1&amp;""":"&amp;A3
&amp;","""&amp;H$1&amp;""":"""&amp;H3&amp;""""
&amp;","""&amp;I$1&amp;""":"&amp;I3&amp;"}"</f>
        <v>{"dy":2,"cd":"GO","cn":1900}</v>
      </c>
      <c r="P3" t="s">
        <v>68</v>
      </c>
      <c r="Q3">
        <f t="shared" ref="Q3:Q4" ca="1" si="7">COUNTIF(D:D,P3)</f>
        <v>15</v>
      </c>
      <c r="R3">
        <f t="shared" ref="R3:R4" si="8">COUNTIF(H:H,P3)</f>
        <v>14</v>
      </c>
      <c r="S3">
        <f t="shared" ref="S3:S4" si="9">SUMIF(H:H,P3,I:I)</f>
        <v>28400</v>
      </c>
      <c r="T3">
        <f>S3/R3</f>
        <v>2028.5714285714287</v>
      </c>
      <c r="U3">
        <v>500</v>
      </c>
      <c r="V3">
        <v>3500</v>
      </c>
      <c r="W3">
        <v>-2</v>
      </c>
      <c r="Y3">
        <v>2</v>
      </c>
      <c r="Z3">
        <v>0</v>
      </c>
      <c r="AA3">
        <v>14</v>
      </c>
      <c r="AB3">
        <f t="shared" ref="AB3:AB10" si="10">AA3/SUMIF(Z:Z,Z3,AA:AA)</f>
        <v>0.46666666666666667</v>
      </c>
      <c r="AC3">
        <f>AC2+AB2</f>
        <v>0.46666666666666667</v>
      </c>
      <c r="AD3" t="s">
        <v>129</v>
      </c>
    </row>
    <row r="4" spans="1:30">
      <c r="A4">
        <v>3</v>
      </c>
      <c r="B4">
        <f t="shared" ca="1" si="1"/>
        <v>0.16868156309882376</v>
      </c>
      <c r="C4">
        <f t="shared" ca="1" si="0"/>
        <v>0.60762019206350515</v>
      </c>
      <c r="D4" t="str">
        <f t="shared" ca="1" si="2"/>
        <v>EN</v>
      </c>
      <c r="E4">
        <f t="shared" ca="1" si="3"/>
        <v>8</v>
      </c>
      <c r="F4" t="s">
        <v>128</v>
      </c>
      <c r="G4">
        <v>12</v>
      </c>
      <c r="H4" t="s">
        <v>128</v>
      </c>
      <c r="I4">
        <v>7</v>
      </c>
      <c r="J4" t="str">
        <f t="shared" si="4"/>
        <v/>
      </c>
      <c r="K4" t="str">
        <f t="shared" ca="1" si="5"/>
        <v>{"dy":1,"cd":"EN","cn":5},{"dy":2,"cd":"GO","cn":1900},{"dy":3,"cd":"EN","cn":7}</v>
      </c>
      <c r="L4" t="str">
        <f t="shared" si="6"/>
        <v>{"dy":3,"cd":"EN","cn":7}</v>
      </c>
      <c r="P4" t="s">
        <v>98</v>
      </c>
      <c r="Q4">
        <f t="shared" ca="1" si="7"/>
        <v>2</v>
      </c>
      <c r="R4">
        <f t="shared" si="8"/>
        <v>3</v>
      </c>
      <c r="S4">
        <f t="shared" si="9"/>
        <v>12</v>
      </c>
      <c r="T4">
        <f>S4/R4</f>
        <v>4</v>
      </c>
      <c r="U4">
        <v>3</v>
      </c>
      <c r="V4">
        <v>6</v>
      </c>
      <c r="W4">
        <v>0</v>
      </c>
      <c r="Y4">
        <v>3</v>
      </c>
      <c r="Z4">
        <v>0</v>
      </c>
      <c r="AA4">
        <v>2</v>
      </c>
      <c r="AB4">
        <f t="shared" si="10"/>
        <v>6.6666666666666666E-2</v>
      </c>
      <c r="AC4">
        <f>AC3+AB3</f>
        <v>0.93333333333333335</v>
      </c>
      <c r="AD4" t="s">
        <v>131</v>
      </c>
    </row>
    <row r="5" spans="1:30">
      <c r="A5">
        <v>4</v>
      </c>
      <c r="B5">
        <f t="shared" ca="1" si="1"/>
        <v>0.34313331641911837</v>
      </c>
      <c r="C5">
        <f t="shared" ca="1" si="0"/>
        <v>0.3397365804995699</v>
      </c>
      <c r="D5" t="str">
        <f t="shared" ca="1" si="2"/>
        <v>GO</v>
      </c>
      <c r="E5">
        <f t="shared" ca="1" si="3"/>
        <v>1500</v>
      </c>
      <c r="F5" t="s">
        <v>126</v>
      </c>
      <c r="G5">
        <v>1000</v>
      </c>
      <c r="H5" t="s">
        <v>126</v>
      </c>
      <c r="I5">
        <v>1800</v>
      </c>
      <c r="J5" t="str">
        <f t="shared" si="4"/>
        <v/>
      </c>
      <c r="K5" t="str">
        <f t="shared" ca="1" si="5"/>
        <v>{"dy":1,"cd":"EN","cn":5},{"dy":2,"cd":"GO","cn":1900},{"dy":3,"cd":"EN","cn":7},{"dy":4,"cd":"GO","cn":1800}</v>
      </c>
      <c r="L5" t="str">
        <f t="shared" si="6"/>
        <v>{"dy":4,"cd":"GO","cn":1800}</v>
      </c>
      <c r="Y5">
        <v>1</v>
      </c>
      <c r="Z5">
        <v>1</v>
      </c>
      <c r="AA5">
        <f>VLOOKUP($Y5,$Y:$AD,MATCH(AA$1,$Y$1:$AD$1,0),0)</f>
        <v>14</v>
      </c>
      <c r="AB5">
        <f t="shared" si="10"/>
        <v>0.5</v>
      </c>
      <c r="AC5">
        <f>AC4+AB4</f>
        <v>1</v>
      </c>
      <c r="AD5" t="str">
        <f>VLOOKUP($Y5,$Y:$AD,MATCH(AD$1,$Y$1:$AD$1,0),0)</f>
        <v>GO</v>
      </c>
    </row>
    <row r="6" spans="1:30">
      <c r="A6">
        <v>5</v>
      </c>
      <c r="B6">
        <f t="shared" ca="1" si="1"/>
        <v>0.21725134055190087</v>
      </c>
      <c r="C6">
        <f t="shared" ca="1" si="0"/>
        <v>0.88455071268801688</v>
      </c>
      <c r="D6" t="str">
        <f t="shared" ca="1" si="2"/>
        <v>EN</v>
      </c>
      <c r="E6">
        <f t="shared" ca="1" si="3"/>
        <v>9</v>
      </c>
      <c r="F6" t="s">
        <v>128</v>
      </c>
      <c r="G6">
        <v>5</v>
      </c>
      <c r="H6" t="s">
        <v>128</v>
      </c>
      <c r="I6">
        <v>9</v>
      </c>
      <c r="J6" t="str">
        <f t="shared" si="4"/>
        <v/>
      </c>
      <c r="K6" t="str">
        <f t="shared" ca="1" si="5"/>
        <v>{"dy":1,"cd":"EN","cn":5},{"dy":2,"cd":"GO","cn":1900},{"dy":3,"cd":"EN","cn":7},{"dy":4,"cd":"GO","cn":1800},{"dy":5,"cd":"EN","cn":9}</v>
      </c>
      <c r="L6" t="str">
        <f t="shared" si="6"/>
        <v>{"dy":5,"cd":"EN","cn":9}</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0.87181324178754882</v>
      </c>
      <c r="C7">
        <f t="shared" ca="1" si="0"/>
        <v>0.63024052586323354</v>
      </c>
      <c r="D7" t="str">
        <f t="shared" ca="1" si="2"/>
        <v>GO</v>
      </c>
      <c r="E7">
        <f t="shared" ca="1" si="3"/>
        <v>2400</v>
      </c>
      <c r="F7" t="s">
        <v>126</v>
      </c>
      <c r="G7">
        <v>900</v>
      </c>
      <c r="H7" t="s">
        <v>126</v>
      </c>
      <c r="I7">
        <v>2000</v>
      </c>
      <c r="J7" t="str">
        <f t="shared" si="4"/>
        <v/>
      </c>
      <c r="K7" t="str">
        <f t="shared" ca="1" si="5"/>
        <v>{"dy":1,"cd":"EN","cn":5},{"dy":2,"cd":"GO","cn":1900},{"dy":3,"cd":"EN","cn":7},{"dy":4,"cd":"GO","cn":1800},{"dy":5,"cd":"EN","cn":9},{"dy":6,"cd":"GO","cn":2000}</v>
      </c>
      <c r="L7" t="str">
        <f t="shared" si="6"/>
        <v>{"dy":6,"cd":"GO","cn":2000}</v>
      </c>
      <c r="Y7">
        <v>1</v>
      </c>
      <c r="Z7">
        <v>2</v>
      </c>
      <c r="AA7">
        <f t="shared" si="11"/>
        <v>14</v>
      </c>
      <c r="AB7">
        <f t="shared" si="10"/>
        <v>0.875</v>
      </c>
      <c r="AC7">
        <f t="shared" si="12"/>
        <v>2</v>
      </c>
      <c r="AD7" t="str">
        <f t="shared" si="13"/>
        <v>GO</v>
      </c>
    </row>
    <row r="8" spans="1:30">
      <c r="A8">
        <v>7</v>
      </c>
      <c r="B8">
        <f t="shared" ca="1" si="1"/>
        <v>0.97854615791131672</v>
      </c>
      <c r="C8">
        <f t="shared" ca="1" si="0"/>
        <v>0.97263168958318402</v>
      </c>
      <c r="D8" t="str">
        <f t="shared" ca="1" si="2"/>
        <v>DI</v>
      </c>
      <c r="E8">
        <f t="shared" ca="1" si="3"/>
        <v>6</v>
      </c>
      <c r="F8" t="s">
        <v>128</v>
      </c>
      <c r="G8">
        <v>6</v>
      </c>
      <c r="H8" t="s">
        <v>130</v>
      </c>
      <c r="I8">
        <v>3</v>
      </c>
      <c r="J8" t="str">
        <f t="shared" si="4"/>
        <v/>
      </c>
      <c r="K8" t="str">
        <f t="shared" ca="1" si="5"/>
        <v>{"dy":1,"cd":"EN","cn":5},{"dy":2,"cd":"GO","cn":1900},{"dy":3,"cd":"EN","cn":7},{"dy":4,"cd":"GO","cn":1800},{"dy":5,"cd":"EN","cn":9},{"dy":6,"cd":"GO","cn":2000},{"dy":7,"cd":"DI","cn":3}</v>
      </c>
      <c r="L8" t="str">
        <f t="shared" si="6"/>
        <v>{"dy":7,"cd":"DI","cn":3}</v>
      </c>
      <c r="Y8">
        <v>3</v>
      </c>
      <c r="Z8">
        <v>2</v>
      </c>
      <c r="AA8">
        <f t="shared" si="11"/>
        <v>2</v>
      </c>
      <c r="AB8">
        <f t="shared" si="10"/>
        <v>0.125</v>
      </c>
      <c r="AC8">
        <f t="shared" si="12"/>
        <v>2.875</v>
      </c>
      <c r="AD8" t="str">
        <f t="shared" si="13"/>
        <v>DI</v>
      </c>
    </row>
    <row r="9" spans="1:30">
      <c r="A9">
        <v>8</v>
      </c>
      <c r="B9">
        <f t="shared" ca="1" si="1"/>
        <v>0.28609740041204768</v>
      </c>
      <c r="C9">
        <f t="shared" ca="1" si="0"/>
        <v>0.95190992144734743</v>
      </c>
      <c r="D9" t="str">
        <f t="shared" ca="1" si="2"/>
        <v>GO</v>
      </c>
      <c r="E9">
        <f t="shared" ca="1" si="3"/>
        <v>3400</v>
      </c>
      <c r="F9" t="s">
        <v>130</v>
      </c>
      <c r="G9">
        <v>3</v>
      </c>
      <c r="H9" t="s">
        <v>128</v>
      </c>
      <c r="I9">
        <v>8</v>
      </c>
      <c r="J9" t="str">
        <f t="shared" si="4"/>
        <v/>
      </c>
      <c r="K9" t="str">
        <f t="shared" ca="1" si="5"/>
        <v>{"dy":1,"cd":"EN","cn":5},{"dy":2,"cd":"GO","cn":1900},{"dy":3,"cd":"EN","cn":7},{"dy":4,"cd":"GO","cn":1800},{"dy":5,"cd":"EN","cn":9},{"dy":6,"cd":"GO","cn":2000},{"dy":7,"cd":"DI","cn":3},{"dy":8,"cd":"EN","cn":8}</v>
      </c>
      <c r="L9" t="str">
        <f t="shared" si="6"/>
        <v>{"dy":8,"cd":"EN","cn":8}</v>
      </c>
      <c r="Y9">
        <v>2</v>
      </c>
      <c r="Z9">
        <v>3</v>
      </c>
      <c r="AA9">
        <f t="shared" si="11"/>
        <v>14</v>
      </c>
      <c r="AB9">
        <f t="shared" si="10"/>
        <v>0.875</v>
      </c>
      <c r="AC9">
        <f t="shared" si="12"/>
        <v>3</v>
      </c>
      <c r="AD9" t="str">
        <f t="shared" si="13"/>
        <v>EN</v>
      </c>
    </row>
    <row r="10" spans="1:30">
      <c r="A10">
        <v>9</v>
      </c>
      <c r="B10">
        <f t="shared" ca="1" si="1"/>
        <v>0.76348129318817171</v>
      </c>
      <c r="C10">
        <f t="shared" ca="1" si="0"/>
        <v>0.94101152054953618</v>
      </c>
      <c r="D10" t="str">
        <f t="shared" ca="1" si="2"/>
        <v>EN</v>
      </c>
      <c r="E10">
        <f t="shared" ca="1" si="3"/>
        <v>9</v>
      </c>
      <c r="F10" t="s">
        <v>126</v>
      </c>
      <c r="G10">
        <v>700</v>
      </c>
      <c r="H10" t="s">
        <v>126</v>
      </c>
      <c r="I10">
        <v>1300</v>
      </c>
      <c r="J10" t="str">
        <f t="shared" si="4"/>
        <v/>
      </c>
      <c r="K10" t="str">
        <f t="shared" ca="1" si="5"/>
        <v>{"dy":1,"cd":"EN","cn":5},{"dy":2,"cd":"GO","cn":1900},{"dy":3,"cd":"EN","cn":7},{"dy":4,"cd":"GO","cn":1800},{"dy":5,"cd":"EN","cn":9},{"dy":6,"cd":"GO","cn":2000},{"dy":7,"cd":"DI","cn":3},{"dy":8,"cd":"EN","cn":8},{"dy":9,"cd":"GO","cn":1300}</v>
      </c>
      <c r="L10" t="str">
        <f t="shared" si="6"/>
        <v>{"dy":9,"cd":"GO","cn":1300}</v>
      </c>
      <c r="Y10">
        <v>3</v>
      </c>
      <c r="Z10">
        <v>3</v>
      </c>
      <c r="AA10">
        <f t="shared" si="11"/>
        <v>2</v>
      </c>
      <c r="AB10">
        <f t="shared" si="10"/>
        <v>0.125</v>
      </c>
      <c r="AC10">
        <f t="shared" si="12"/>
        <v>3.875</v>
      </c>
      <c r="AD10" t="str">
        <f t="shared" si="13"/>
        <v>DI</v>
      </c>
    </row>
    <row r="11" spans="1:30">
      <c r="A11">
        <v>10</v>
      </c>
      <c r="B11">
        <f t="shared" ca="1" si="1"/>
        <v>0.30133827754737175</v>
      </c>
      <c r="C11">
        <f t="shared" ca="1" si="0"/>
        <v>0.18036961917632421</v>
      </c>
      <c r="D11" t="str">
        <f t="shared" ca="1" si="2"/>
        <v>GO</v>
      </c>
      <c r="E11">
        <f t="shared" ca="1" si="3"/>
        <v>1000</v>
      </c>
      <c r="F11" t="s">
        <v>128</v>
      </c>
      <c r="G11">
        <v>10</v>
      </c>
      <c r="H11" t="s">
        <v>128</v>
      </c>
      <c r="I11">
        <v>8</v>
      </c>
      <c r="J11" t="str">
        <f t="shared" si="4"/>
        <v/>
      </c>
      <c r="K11" t="str">
        <f t="shared" ca="1" si="5"/>
        <v>{"dy":1,"cd":"EN","cn":5},{"dy":2,"cd":"GO","cn":1900},{"dy":3,"cd":"EN","cn":7},{"dy":4,"cd":"GO","cn":1800},{"dy":5,"cd":"EN","cn":9},{"dy":6,"cd":"GO","cn":2000},{"dy":7,"cd":"DI","cn":3},{"dy":8,"cd":"EN","cn":8},{"dy":9,"cd":"GO","cn":1300},{"dy":10,"cd":"EN","cn":8}</v>
      </c>
      <c r="L11" t="str">
        <f t="shared" si="6"/>
        <v>{"dy":10,"cd":"EN","cn":8}</v>
      </c>
    </row>
    <row r="12" spans="1:30">
      <c r="A12">
        <v>11</v>
      </c>
      <c r="B12">
        <f t="shared" ca="1" si="1"/>
        <v>0.66634513301617859</v>
      </c>
      <c r="C12">
        <f t="shared" ca="1" si="0"/>
        <v>0.77025734589135098</v>
      </c>
      <c r="D12" t="str">
        <f t="shared" ca="1" si="2"/>
        <v>EN</v>
      </c>
      <c r="E12">
        <f t="shared" ca="1" si="3"/>
        <v>9</v>
      </c>
      <c r="F12" t="s">
        <v>126</v>
      </c>
      <c r="G12">
        <v>1300</v>
      </c>
      <c r="H12" t="s">
        <v>126</v>
      </c>
      <c r="I12">
        <v>3200</v>
      </c>
      <c r="J12" t="str">
        <f t="shared" si="4"/>
        <v/>
      </c>
      <c r="K12" t="str">
        <f t="shared" ca="1" si="5"/>
        <v>{"dy":1,"cd":"EN","cn":5},{"dy":2,"cd":"GO","cn":1900},{"dy":3,"cd":"EN","cn":7},{"dy":4,"cd":"GO","cn":1800},{"dy":5,"cd":"EN","cn":9},{"dy":6,"cd":"GO","cn":2000},{"dy":7,"cd":"DI","cn":3},{"dy":8,"cd":"EN","cn":8},{"dy":9,"cd":"GO","cn":1300},{"dy":10,"cd":"EN","cn":8},{"dy":11,"cd":"GO","cn":3200}</v>
      </c>
      <c r="L12" t="str">
        <f t="shared" si="6"/>
        <v>{"dy":11,"cd":"GO","cn":3200}</v>
      </c>
    </row>
    <row r="13" spans="1:30">
      <c r="A13">
        <v>12</v>
      </c>
      <c r="B13">
        <f t="shared" ca="1" si="1"/>
        <v>0.84617981123010544</v>
      </c>
      <c r="C13">
        <f t="shared" ca="1" si="0"/>
        <v>0.70974590832672313</v>
      </c>
      <c r="D13" t="str">
        <f t="shared" ca="1" si="2"/>
        <v>GO</v>
      </c>
      <c r="E13">
        <f t="shared" ca="1" si="3"/>
        <v>2700</v>
      </c>
      <c r="F13" t="s">
        <v>128</v>
      </c>
      <c r="G13">
        <v>6</v>
      </c>
      <c r="H13" t="s">
        <v>128</v>
      </c>
      <c r="I13">
        <v>9</v>
      </c>
      <c r="J13" t="str">
        <f t="shared" si="4"/>
        <v/>
      </c>
      <c r="K13" t="str">
        <f t="shared" ca="1" si="5"/>
        <v>{"dy":1,"cd":"EN","cn":5},{"dy":2,"cd":"GO","cn":1900},{"dy":3,"cd":"EN","cn":7},{"dy":4,"cd":"GO","cn":1800},{"dy":5,"cd":"EN","cn":9},{"dy":6,"cd":"GO","cn":2000},{"dy":7,"cd":"DI","cn":3},{"dy":8,"cd":"EN","cn":8},{"dy":9,"cd":"GO","cn":1300},{"dy":10,"cd":"EN","cn":8},{"dy":11,"cd":"GO","cn":3200},{"dy":12,"cd":"EN","cn":9}</v>
      </c>
      <c r="L13" t="str">
        <f t="shared" si="6"/>
        <v>{"dy":12,"cd":"EN","cn":9}</v>
      </c>
    </row>
    <row r="14" spans="1:30">
      <c r="A14">
        <v>13</v>
      </c>
      <c r="B14">
        <f t="shared" ca="1" si="1"/>
        <v>0.64510802251822374</v>
      </c>
      <c r="C14">
        <f t="shared" ca="1" si="0"/>
        <v>0.19458557752251615</v>
      </c>
      <c r="D14" t="str">
        <f t="shared" ca="1" si="2"/>
        <v>EN</v>
      </c>
      <c r="E14">
        <f t="shared" ca="1" si="3"/>
        <v>6</v>
      </c>
      <c r="F14" t="s">
        <v>126</v>
      </c>
      <c r="G14">
        <v>1200</v>
      </c>
      <c r="H14" t="s">
        <v>126</v>
      </c>
      <c r="I14">
        <v>1200</v>
      </c>
      <c r="J14" t="str">
        <f t="shared" si="4"/>
        <v/>
      </c>
      <c r="K14" t="str">
        <f t="shared" ca="1" si="5"/>
        <v>{"dy":1,"cd":"EN","cn":5},{"dy":2,"cd":"GO","cn":1900},{"dy":3,"cd":"EN","cn":7},{"dy":4,"cd":"GO","cn":1800},{"dy":5,"cd":"EN","cn":9},{"dy":6,"cd":"GO","cn":2000},{"dy":7,"cd":"DI","cn":3},{"dy":8,"cd":"EN","cn":8},{"dy":9,"cd":"GO","cn":1300},{"dy":10,"cd":"EN","cn":8},{"dy":11,"cd":"GO","cn":3200},{"dy":12,"cd":"EN","cn":9},{"dy":13,"cd":"GO","cn":1200}</v>
      </c>
      <c r="L14" t="str">
        <f t="shared" si="6"/>
        <v>{"dy":13,"cd":"GO","cn":1200}</v>
      </c>
    </row>
    <row r="15" spans="1:30">
      <c r="A15">
        <v>14</v>
      </c>
      <c r="B15">
        <f t="shared" ca="1" si="1"/>
        <v>0.10719009221934539</v>
      </c>
      <c r="C15">
        <f t="shared" ca="1" si="0"/>
        <v>0.90416592623591774</v>
      </c>
      <c r="D15" t="str">
        <f t="shared" ca="1" si="2"/>
        <v>GO</v>
      </c>
      <c r="E15">
        <f t="shared" ca="1" si="3"/>
        <v>3300</v>
      </c>
      <c r="F15" t="s">
        <v>128</v>
      </c>
      <c r="G15">
        <v>10</v>
      </c>
      <c r="H15" t="s">
        <v>128</v>
      </c>
      <c r="I15">
        <v>8</v>
      </c>
      <c r="J15" t="str">
        <f t="shared" si="4"/>
        <v/>
      </c>
      <c r="K15" t="str">
        <f t="shared" ca="1" si="5"/>
        <v>{"dy":1,"cd":"EN","cn":5},{"dy":2,"cd":"GO","cn":1900},{"dy":3,"cd":"EN","cn":7},{"dy":4,"cd":"GO","cn":1800},{"dy":5,"cd":"EN","cn":9},{"dy":6,"cd":"GO","cn":2000},{"dy":7,"cd":"DI","cn":3},{"dy":8,"cd":"EN","cn":8},{"dy":9,"cd":"GO","cn":1300},{"dy":10,"cd":"EN","cn":8},{"dy":11,"cd":"GO","cn":3200},{"dy":12,"cd":"EN","cn":9},{"dy":13,"cd":"GO","cn":1200},{"dy":14,"cd":"EN","cn":8}</v>
      </c>
      <c r="L15" t="str">
        <f t="shared" si="6"/>
        <v>{"dy":14,"cd":"EN","cn":8}</v>
      </c>
    </row>
    <row r="16" spans="1:30">
      <c r="A16">
        <v>15</v>
      </c>
      <c r="B16">
        <f t="shared" ca="1" si="1"/>
        <v>0.23792772915715033</v>
      </c>
      <c r="C16">
        <f t="shared" ca="1" si="0"/>
        <v>0.57135650998447884</v>
      </c>
      <c r="D16" t="str">
        <f t="shared" ca="1" si="2"/>
        <v>EN</v>
      </c>
      <c r="E16">
        <f t="shared" ca="1" si="3"/>
        <v>8</v>
      </c>
      <c r="F16" t="s">
        <v>126</v>
      </c>
      <c r="G16">
        <v>1000</v>
      </c>
      <c r="H16" t="s">
        <v>130</v>
      </c>
      <c r="I16">
        <v>5</v>
      </c>
      <c r="J16" t="str">
        <f t="shared" si="4"/>
        <v/>
      </c>
      <c r="K16" t="str">
        <f t="shared" ca="1" si="5"/>
        <v>{"dy":1,"cd":"EN","cn":5},{"dy":2,"cd":"GO","cn":1900},{"dy":3,"cd":"EN","cn":7},{"dy":4,"cd":"GO","cn":1800},{"dy":5,"cd":"EN","cn":9},{"dy":6,"cd":"GO","cn":2000},{"dy":7,"cd":"DI","cn":3},{"dy":8,"cd":"EN","cn":8},{"dy":9,"cd":"GO","cn":1300},{"dy":10,"cd":"EN","cn":8},{"dy":11,"cd":"GO","cn":3200},{"dy":12,"cd":"EN","cn":9},{"dy":13,"cd":"GO","cn":1200},{"dy":14,"cd":"EN","cn":8},{"dy":15,"cd":"DI","cn":5}</v>
      </c>
      <c r="L16" t="str">
        <f t="shared" si="6"/>
        <v>{"dy":15,"cd":"DI","cn":5}</v>
      </c>
    </row>
    <row r="17" spans="1:12">
      <c r="A17">
        <v>16</v>
      </c>
      <c r="B17">
        <f t="shared" ca="1" si="1"/>
        <v>0.71654546920037687</v>
      </c>
      <c r="C17">
        <f t="shared" ca="1" si="0"/>
        <v>0.36609072100853868</v>
      </c>
      <c r="D17" t="str">
        <f t="shared" ca="1" si="2"/>
        <v>GO</v>
      </c>
      <c r="E17">
        <f t="shared" ca="1" si="3"/>
        <v>1600</v>
      </c>
      <c r="F17" t="s">
        <v>128</v>
      </c>
      <c r="G17">
        <v>8</v>
      </c>
      <c r="H17" t="s">
        <v>126</v>
      </c>
      <c r="I17">
        <v>3500</v>
      </c>
      <c r="J17" t="str">
        <f t="shared" si="4"/>
        <v/>
      </c>
      <c r="K17" t="str">
        <f t="shared" ca="1" si="5"/>
        <v>{"dy":1,"cd":"EN","cn":5},{"dy":2,"cd":"GO","cn":1900},{"dy":3,"cd":"EN","cn":7},{"dy":4,"cd":"GO","cn":1800},{"dy":5,"cd":"EN","cn":9},{"dy":6,"cd":"GO","cn":2000},{"dy":7,"cd":"DI","cn":3},{"dy":8,"cd":"EN","cn":8},{"dy":9,"cd":"GO","cn":1300},{"dy":10,"cd":"EN","cn":8},{"dy":11,"cd":"GO","cn":3200},{"dy":12,"cd":"EN","cn":9},{"dy":13,"cd":"GO","cn":1200},{"dy":14,"cd":"EN","cn":8},{"dy":15,"cd":"DI","cn":5},{"dy":16,"cd":"GO","cn":3500}</v>
      </c>
      <c r="L17" t="str">
        <f t="shared" si="6"/>
        <v>{"dy":16,"cd":"GO","cn":3500}</v>
      </c>
    </row>
    <row r="18" spans="1:12">
      <c r="A18">
        <v>17</v>
      </c>
      <c r="B18">
        <f t="shared" ca="1" si="1"/>
        <v>0.65349357670083152</v>
      </c>
      <c r="C18">
        <f t="shared" ca="1" si="0"/>
        <v>0.36093001221087628</v>
      </c>
      <c r="D18" t="str">
        <f t="shared" ca="1" si="2"/>
        <v>EN</v>
      </c>
      <c r="E18">
        <f t="shared" ca="1" si="3"/>
        <v>7</v>
      </c>
      <c r="F18" t="s">
        <v>126</v>
      </c>
      <c r="G18">
        <v>800</v>
      </c>
      <c r="H18" t="s">
        <v>128</v>
      </c>
      <c r="I18">
        <v>6</v>
      </c>
      <c r="J18" t="str">
        <f t="shared" si="4"/>
        <v/>
      </c>
      <c r="K18" t="str">
        <f t="shared" ca="1" si="5"/>
        <v>{"dy":1,"cd":"EN","cn":5},{"dy":2,"cd":"GO","cn":1900},{"dy":3,"cd":"EN","cn":7},{"dy":4,"cd":"GO","cn":1800},{"dy":5,"cd":"EN","cn":9},{"dy":6,"cd":"GO","cn":2000},{"dy":7,"cd":"DI","cn":3},{"dy":8,"cd":"EN","cn":8},{"dy":9,"cd":"GO","cn":1300},{"dy":10,"cd":"EN","cn":8},{"dy":11,"cd":"GO","cn":3200},{"dy":12,"cd":"EN","cn":9},{"dy":13,"cd":"GO","cn":1200},{"dy":14,"cd":"EN","cn":8},{"dy":15,"cd":"DI","cn":5},{"dy":16,"cd":"GO","cn":3500},{"dy":17,"cd":"EN","cn":6}</v>
      </c>
      <c r="L18" t="str">
        <f t="shared" si="6"/>
        <v>{"dy":17,"cd":"EN","cn":6}</v>
      </c>
    </row>
    <row r="19" spans="1:12">
      <c r="A19">
        <v>18</v>
      </c>
      <c r="B19">
        <f t="shared" ca="1" si="1"/>
        <v>0.91998219407004911</v>
      </c>
      <c r="C19">
        <f t="shared" ca="1" si="0"/>
        <v>0.90718881547874619</v>
      </c>
      <c r="D19" t="str">
        <f t="shared" ca="1" si="2"/>
        <v>DI</v>
      </c>
      <c r="E19">
        <f t="shared" ca="1" si="3"/>
        <v>6</v>
      </c>
      <c r="F19" t="s">
        <v>128</v>
      </c>
      <c r="G19">
        <v>6</v>
      </c>
      <c r="H19" t="s">
        <v>126</v>
      </c>
      <c r="I19">
        <v>2900</v>
      </c>
      <c r="J19" t="str">
        <f t="shared" si="4"/>
        <v/>
      </c>
      <c r="K19" t="str">
        <f t="shared" ca="1" si="5"/>
        <v>{"dy":1,"cd":"EN","cn":5},{"dy":2,"cd":"GO","cn":1900},{"dy":3,"cd":"EN","cn":7},{"dy":4,"cd":"GO","cn":1800},{"dy":5,"cd":"EN","cn":9},{"dy":6,"cd":"GO","cn":2000},{"dy":7,"cd":"DI","cn":3},{"dy":8,"cd":"EN","cn":8},{"dy":9,"cd":"GO","cn":1300},{"dy":10,"cd":"EN","cn":8},{"dy":11,"cd":"GO","cn":3200},{"dy":12,"cd":"EN","cn":9},{"dy":13,"cd":"GO","cn":1200},{"dy":14,"cd":"EN","cn":8},{"dy":15,"cd":"DI","cn":5},{"dy":16,"cd":"GO","cn":3500},{"dy":17,"cd":"EN","cn":6},{"dy":18,"cd":"GO","cn":2900}</v>
      </c>
      <c r="L19" t="str">
        <f t="shared" si="6"/>
        <v>{"dy":18,"cd":"GO","cn":2900}</v>
      </c>
    </row>
    <row r="20" spans="1:12">
      <c r="A20">
        <v>19</v>
      </c>
      <c r="B20">
        <f t="shared" ca="1" si="1"/>
        <v>0.40133398898013806</v>
      </c>
      <c r="C20">
        <f t="shared" ca="1" si="0"/>
        <v>0.21883121747303513</v>
      </c>
      <c r="D20" t="str">
        <f t="shared" ca="1" si="2"/>
        <v>GO</v>
      </c>
      <c r="E20">
        <f t="shared" ca="1" si="3"/>
        <v>1100</v>
      </c>
      <c r="F20" t="s">
        <v>126</v>
      </c>
      <c r="G20">
        <v>900</v>
      </c>
      <c r="H20" t="s">
        <v>128</v>
      </c>
      <c r="I20">
        <v>9</v>
      </c>
      <c r="J20" t="str">
        <f t="shared" si="4"/>
        <v/>
      </c>
      <c r="K20" t="str">
        <f t="shared" ca="1" si="5"/>
        <v>{"dy":1,"cd":"EN","cn":5},{"dy":2,"cd":"GO","cn":1900},{"dy":3,"cd":"EN","cn":7},{"dy":4,"cd":"GO","cn":1800},{"dy":5,"cd":"EN","cn":9},{"dy":6,"cd":"GO","cn":2000},{"dy":7,"cd":"DI","cn":3},{"dy":8,"cd":"EN","cn":8},{"dy":9,"cd":"GO","cn":1300},{"dy":10,"cd":"EN","cn":8},{"dy":11,"cd":"GO","cn":3200},{"dy":12,"cd":"EN","cn":9},{"dy":13,"cd":"GO","cn":1200},{"dy":14,"cd":"EN","cn":8},{"dy":15,"cd":"DI","cn":5},{"dy":16,"cd":"GO","cn":3500},{"dy":17,"cd":"EN","cn":6},{"dy":18,"cd":"GO","cn":2900},{"dy":19,"cd":"EN","cn":9}</v>
      </c>
      <c r="L20" t="str">
        <f t="shared" si="6"/>
        <v>{"dy":19,"cd":"EN","cn":9}</v>
      </c>
    </row>
    <row r="21" spans="1:12">
      <c r="A21">
        <v>20</v>
      </c>
      <c r="B21">
        <f t="shared" ca="1" si="1"/>
        <v>0.74768009519444911</v>
      </c>
      <c r="C21">
        <f t="shared" ca="1" si="0"/>
        <v>0.82446721927905797</v>
      </c>
      <c r="D21" t="str">
        <f t="shared" ca="1" si="2"/>
        <v>EN</v>
      </c>
      <c r="E21">
        <f t="shared" ca="1" si="3"/>
        <v>9</v>
      </c>
      <c r="F21" t="s">
        <v>128</v>
      </c>
      <c r="G21">
        <v>7</v>
      </c>
      <c r="H21" t="s">
        <v>126</v>
      </c>
      <c r="I21">
        <v>1500</v>
      </c>
      <c r="J21" t="str">
        <f t="shared" si="4"/>
        <v/>
      </c>
      <c r="K21" t="str">
        <f t="shared" ca="1" si="5"/>
        <v>{"dy":1,"cd":"EN","cn":5},{"dy":2,"cd":"GO","cn":1900},{"dy":3,"cd":"EN","cn":7},{"dy":4,"cd":"GO","cn":1800},{"dy":5,"cd":"EN","cn":9},{"dy":6,"cd":"GO","cn":2000},{"dy":7,"cd":"DI","cn":3},{"dy":8,"cd":"EN","cn":8},{"dy":9,"cd":"GO","cn":1300},{"dy":10,"cd":"EN","cn":8},{"dy":11,"cd":"GO","cn":3200},{"dy":12,"cd":"EN","cn":9},{"dy":13,"cd":"GO","cn":1200},{"dy":14,"cd":"EN","cn":8},{"dy":15,"cd":"DI","cn":5},{"dy":16,"cd":"GO","cn":3500},{"dy":17,"cd":"EN","cn":6},{"dy":18,"cd":"GO","cn":2900},{"dy":19,"cd":"EN","cn":9},{"dy":20,"cd":"GO","cn":1500}</v>
      </c>
      <c r="L21" t="str">
        <f t="shared" si="6"/>
        <v>{"dy":20,"cd":"GO","cn":1500}</v>
      </c>
    </row>
    <row r="22" spans="1:12">
      <c r="A22">
        <v>21</v>
      </c>
      <c r="B22">
        <f t="shared" ca="1" si="1"/>
        <v>0.61178258121996953</v>
      </c>
      <c r="C22">
        <f t="shared" ca="1" si="0"/>
        <v>0.60532163791782623</v>
      </c>
      <c r="D22" t="str">
        <f t="shared" ca="1" si="2"/>
        <v>GO</v>
      </c>
      <c r="E22">
        <f t="shared" ca="1" si="3"/>
        <v>2300</v>
      </c>
      <c r="F22" t="s">
        <v>130</v>
      </c>
      <c r="G22">
        <v>4</v>
      </c>
      <c r="H22" t="s">
        <v>130</v>
      </c>
      <c r="I22">
        <v>4</v>
      </c>
      <c r="J22" t="str">
        <f t="shared" si="4"/>
        <v/>
      </c>
      <c r="K22" t="str">
        <f t="shared" ca="1" si="5"/>
        <v>{"dy":1,"cd":"EN","cn":5},{"dy":2,"cd":"GO","cn":1900},{"dy":3,"cd":"EN","cn":7},{"dy":4,"cd":"GO","cn":1800},{"dy":5,"cd":"EN","cn":9},{"dy":6,"cd":"GO","cn":2000},{"dy":7,"cd":"DI","cn":3},{"dy":8,"cd":"EN","cn":8},{"dy":9,"cd":"GO","cn":1300},{"dy":10,"cd":"EN","cn":8},{"dy":11,"cd":"GO","cn":3200},{"dy":12,"cd":"EN","cn":9},{"dy":13,"cd":"GO","cn":1200},{"dy":14,"cd":"EN","cn":8},{"dy":15,"cd":"DI","cn":5},{"dy":16,"cd":"GO","cn":3500},{"dy":17,"cd":"EN","cn":6},{"dy":18,"cd":"GO","cn":2900},{"dy":19,"cd":"EN","cn":9},{"dy":20,"cd":"GO","cn":1500},{"dy":21,"cd":"DI","cn":4}</v>
      </c>
      <c r="L22" t="str">
        <f t="shared" si="6"/>
        <v>{"dy":21,"cd":"DI","cn":4}</v>
      </c>
    </row>
    <row r="23" spans="1:12">
      <c r="A23">
        <v>22</v>
      </c>
      <c r="B23">
        <f t="shared" ca="1" si="1"/>
        <v>0.79293382318491268</v>
      </c>
      <c r="C23">
        <f t="shared" ca="1" si="0"/>
        <v>0.86869583138835815</v>
      </c>
      <c r="D23" t="str">
        <f t="shared" ca="1" si="2"/>
        <v>EN</v>
      </c>
      <c r="E23">
        <f t="shared" ca="1" si="3"/>
        <v>9</v>
      </c>
      <c r="F23" t="s">
        <v>128</v>
      </c>
      <c r="G23">
        <v>10</v>
      </c>
      <c r="H23" t="s">
        <v>126</v>
      </c>
      <c r="I23">
        <v>3400</v>
      </c>
      <c r="J23" t="str">
        <f t="shared" si="4"/>
        <v/>
      </c>
      <c r="K23"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v>
      </c>
      <c r="L23" t="str">
        <f t="shared" si="6"/>
        <v>{"dy":22,"cd":"GO","cn":3400}</v>
      </c>
    </row>
    <row r="24" spans="1:12">
      <c r="A24">
        <v>23</v>
      </c>
      <c r="B24">
        <f t="shared" ca="1" si="1"/>
        <v>0.56776939498691736</v>
      </c>
      <c r="C24">
        <f t="shared" ca="1" si="0"/>
        <v>0.27675949431785096</v>
      </c>
      <c r="D24" t="str">
        <f t="shared" ca="1" si="2"/>
        <v>GO</v>
      </c>
      <c r="E24">
        <f t="shared" ca="1" si="3"/>
        <v>1300</v>
      </c>
      <c r="F24" t="s">
        <v>126</v>
      </c>
      <c r="G24">
        <v>800</v>
      </c>
      <c r="H24" t="s">
        <v>128</v>
      </c>
      <c r="I24">
        <v>9</v>
      </c>
      <c r="J24" t="str">
        <f t="shared" si="4"/>
        <v/>
      </c>
      <c r="K24"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v>
      </c>
      <c r="L24" t="str">
        <f t="shared" si="6"/>
        <v>{"dy":23,"cd":"EN","cn":9}</v>
      </c>
    </row>
    <row r="25" spans="1:12">
      <c r="A25">
        <v>24</v>
      </c>
      <c r="B25">
        <f t="shared" ca="1" si="1"/>
        <v>0.71535457640270017</v>
      </c>
      <c r="C25">
        <f t="shared" ca="1" si="0"/>
        <v>0.55600336366280045</v>
      </c>
      <c r="D25" t="str">
        <f t="shared" ca="1" si="2"/>
        <v>EN</v>
      </c>
      <c r="E25">
        <f t="shared" ca="1" si="3"/>
        <v>8</v>
      </c>
      <c r="F25" t="s">
        <v>128</v>
      </c>
      <c r="G25">
        <v>6</v>
      </c>
      <c r="H25" t="s">
        <v>126</v>
      </c>
      <c r="I25">
        <v>700</v>
      </c>
      <c r="J25" t="str">
        <f t="shared" si="4"/>
        <v/>
      </c>
      <c r="K25"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v>
      </c>
      <c r="L25" t="str">
        <f t="shared" si="6"/>
        <v>{"dy":24,"cd":"GO","cn":700}</v>
      </c>
    </row>
    <row r="26" spans="1:12">
      <c r="A26">
        <v>25</v>
      </c>
      <c r="B26">
        <f t="shared" ca="1" si="1"/>
        <v>0.15751648361161663</v>
      </c>
      <c r="C26">
        <f t="shared" ca="1" si="0"/>
        <v>0.80688531193895829</v>
      </c>
      <c r="D26" t="str">
        <f t="shared" ca="1" si="2"/>
        <v>GO</v>
      </c>
      <c r="E26">
        <f t="shared" ca="1" si="3"/>
        <v>3000</v>
      </c>
      <c r="F26" t="s">
        <v>126</v>
      </c>
      <c r="G26">
        <v>700</v>
      </c>
      <c r="H26" t="s">
        <v>128</v>
      </c>
      <c r="I26">
        <v>8</v>
      </c>
      <c r="J26" t="str">
        <f t="shared" si="4"/>
        <v/>
      </c>
      <c r="K26"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v>
      </c>
      <c r="L26" t="str">
        <f t="shared" si="6"/>
        <v>{"dy":25,"cd":"EN","cn":8}</v>
      </c>
    </row>
    <row r="27" spans="1:12">
      <c r="A27">
        <v>26</v>
      </c>
      <c r="B27">
        <f t="shared" ca="1" si="1"/>
        <v>0.68606016835598582</v>
      </c>
      <c r="C27">
        <f t="shared" ca="1" si="0"/>
        <v>0.69664196812118551</v>
      </c>
      <c r="D27" t="str">
        <f t="shared" ca="1" si="2"/>
        <v>EN</v>
      </c>
      <c r="E27">
        <f t="shared" ca="1" si="3"/>
        <v>8</v>
      </c>
      <c r="F27" t="s">
        <v>128</v>
      </c>
      <c r="G27">
        <v>9</v>
      </c>
      <c r="H27" t="s">
        <v>126</v>
      </c>
      <c r="I27">
        <v>1700</v>
      </c>
      <c r="J27" t="str">
        <f t="shared" si="4"/>
        <v/>
      </c>
      <c r="K27"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v>
      </c>
      <c r="L27" t="str">
        <f t="shared" si="6"/>
        <v>{"dy":26,"cd":"GO","cn":1700}</v>
      </c>
    </row>
    <row r="28" spans="1:12">
      <c r="A28">
        <v>27</v>
      </c>
      <c r="B28">
        <f t="shared" ca="1" si="1"/>
        <v>0.53804866052533085</v>
      </c>
      <c r="C28">
        <f t="shared" ca="1" si="0"/>
        <v>0.74856733575821355</v>
      </c>
      <c r="D28" t="str">
        <f t="shared" ca="1" si="2"/>
        <v>GO</v>
      </c>
      <c r="E28">
        <f t="shared" ca="1" si="3"/>
        <v>2800</v>
      </c>
      <c r="F28" t="s">
        <v>126</v>
      </c>
      <c r="G28">
        <v>900</v>
      </c>
      <c r="H28" t="s">
        <v>128</v>
      </c>
      <c r="I28">
        <v>7</v>
      </c>
      <c r="J28" t="str">
        <f t="shared" si="4"/>
        <v/>
      </c>
      <c r="K28"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v>
      </c>
      <c r="L28" t="str">
        <f t="shared" si="6"/>
        <v>{"dy":27,"cd":"EN","cn":7}</v>
      </c>
    </row>
    <row r="29" spans="1:12">
      <c r="A29">
        <v>28</v>
      </c>
      <c r="B29">
        <f t="shared" ca="1" si="1"/>
        <v>0.24884617424584132</v>
      </c>
      <c r="C29">
        <f t="shared" ca="1" si="0"/>
        <v>0.50795916325644341</v>
      </c>
      <c r="D29" t="str">
        <f t="shared" ca="1" si="2"/>
        <v>EN</v>
      </c>
      <c r="E29">
        <f t="shared" ca="1" si="3"/>
        <v>8</v>
      </c>
      <c r="F29" t="s">
        <v>128</v>
      </c>
      <c r="G29">
        <v>5</v>
      </c>
      <c r="H29" t="s">
        <v>294</v>
      </c>
      <c r="I29">
        <v>1900</v>
      </c>
      <c r="J29" t="str">
        <f t="shared" si="4"/>
        <v/>
      </c>
      <c r="K29"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v>
      </c>
      <c r="L29" t="str">
        <f t="shared" si="6"/>
        <v>{"dy":28,"cd":"GO","cn":1900}</v>
      </c>
    </row>
    <row r="30" spans="1:12">
      <c r="A30">
        <v>29</v>
      </c>
      <c r="B30">
        <f t="shared" ca="1" si="1"/>
        <v>0.41842825755980628</v>
      </c>
      <c r="C30">
        <f t="shared" ca="1" si="0"/>
        <v>0.43954658122222767</v>
      </c>
      <c r="D30" t="str">
        <f t="shared" ca="1" si="2"/>
        <v>GO</v>
      </c>
      <c r="E30">
        <f t="shared" ca="1" si="3"/>
        <v>1800</v>
      </c>
      <c r="F30" t="s">
        <v>126</v>
      </c>
      <c r="G30">
        <v>1000</v>
      </c>
      <c r="H30" t="s">
        <v>128</v>
      </c>
      <c r="I30">
        <v>7</v>
      </c>
      <c r="J30" t="str">
        <f t="shared" si="4"/>
        <v/>
      </c>
      <c r="K30"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v>
      </c>
      <c r="L30" t="str">
        <f t="shared" si="6"/>
        <v>{"dy":29,"cd":"EN","cn":7}</v>
      </c>
    </row>
    <row r="31" spans="1:12">
      <c r="A31">
        <v>30</v>
      </c>
      <c r="B31">
        <f t="shared" ca="1" si="1"/>
        <v>9.063975716108108E-2</v>
      </c>
      <c r="C31">
        <f t="shared" ca="1" si="0"/>
        <v>0.79534826731352359</v>
      </c>
      <c r="D31" t="str">
        <f t="shared" ca="1" si="2"/>
        <v>EN</v>
      </c>
      <c r="E31">
        <f t="shared" ca="1" si="3"/>
        <v>9</v>
      </c>
      <c r="F31" t="s">
        <v>128</v>
      </c>
      <c r="G31">
        <v>6</v>
      </c>
      <c r="H31" t="s">
        <v>126</v>
      </c>
      <c r="I31">
        <v>1400</v>
      </c>
      <c r="J31" t="str">
        <f t="shared" si="4"/>
        <v/>
      </c>
      <c r="K31"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v>
      </c>
      <c r="L31" t="str">
        <f t="shared" si="6"/>
        <v>{"dy":30,"cd":"GO","cn":1400}</v>
      </c>
    </row>
    <row r="32" spans="1:12">
      <c r="A32">
        <v>31</v>
      </c>
      <c r="B32">
        <f t="shared" ca="1" si="1"/>
        <v>9.5319412713769092E-3</v>
      </c>
      <c r="C32">
        <f t="shared" ca="1" si="0"/>
        <v>0.95988492153719507</v>
      </c>
      <c r="D32" t="str">
        <f t="shared" ca="1" si="2"/>
        <v>GO</v>
      </c>
      <c r="E32">
        <f t="shared" ca="1" si="3"/>
        <v>3400</v>
      </c>
      <c r="F32" t="s">
        <v>126</v>
      </c>
      <c r="G32">
        <v>800</v>
      </c>
      <c r="H32" t="s">
        <v>128</v>
      </c>
      <c r="I32">
        <v>5</v>
      </c>
      <c r="J32" t="str">
        <f t="shared" si="4"/>
        <v/>
      </c>
      <c r="K32"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dy":31,"cd":"EN","cn":5}</v>
      </c>
      <c r="L32" t="str">
        <f t="shared" si="6"/>
        <v>{"dy":31,"cd":"EN","cn":5}</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workbookViewId="0">
      <pane xSplit="2" ySplit="1" topLeftCell="U134" activePane="bottomRight" state="frozen"/>
      <selection pane="topRight" activeCell="C1" sqref="C1"/>
      <selection pane="bottomLeft" activeCell="A2" sqref="A2"/>
      <selection pane="bottomRight" activeCell="AJ156" sqref="AJ156"/>
    </sheetView>
    <sheetView workbookViewId="1">
      <pane xSplit="2" ySplit="1" topLeftCell="P152" activePane="bottomRight" state="frozen"/>
      <selection pane="topRight" activeCell="C1" sqref="C1"/>
      <selection pane="bottomLeft" activeCell="A2" sqref="A2"/>
      <selection pane="bottomRight" activeCell="AB159" sqref="AB159"/>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108</v>
      </c>
      <c r="D1" s="6" t="s">
        <v>137</v>
      </c>
      <c r="E1" s="6" t="s">
        <v>149</v>
      </c>
      <c r="F1" s="6" t="s">
        <v>154</v>
      </c>
      <c r="G1" s="6" t="s">
        <v>161</v>
      </c>
      <c r="H1" s="6" t="s">
        <v>177</v>
      </c>
      <c r="I1" s="6" t="s">
        <v>178</v>
      </c>
      <c r="J1" s="6" t="s">
        <v>159</v>
      </c>
      <c r="K1" s="6" t="s">
        <v>160</v>
      </c>
      <c r="L1" s="6" t="s">
        <v>281</v>
      </c>
      <c r="M1" s="6" t="s">
        <v>158</v>
      </c>
      <c r="N1" s="6" t="s">
        <v>148</v>
      </c>
      <c r="O1" s="6" t="s">
        <v>153</v>
      </c>
      <c r="P1" s="6" t="s">
        <v>155</v>
      </c>
      <c r="Q1" s="6" t="s">
        <v>156</v>
      </c>
      <c r="R1" s="6" t="s">
        <v>157</v>
      </c>
      <c r="S1" s="6" t="s">
        <v>173</v>
      </c>
      <c r="T1" s="9" t="e">
        <f t="array" aca="1" ref="T1" ca="1">IF(SUM(IF(S:S="업데이트순번이상",1,0))&gt;0,"순번이상","")</f>
        <v>#VALUE!</v>
      </c>
      <c r="U1" s="6" t="s">
        <v>152</v>
      </c>
      <c r="V1" s="6" t="s">
        <v>147</v>
      </c>
      <c r="W1" s="6" t="s">
        <v>162</v>
      </c>
      <c r="X1" s="6" t="s">
        <v>163</v>
      </c>
      <c r="Y1" s="6" t="s">
        <v>164</v>
      </c>
      <c r="Z1" s="6" t="s">
        <v>165</v>
      </c>
      <c r="AA1" s="3" t="s">
        <v>93</v>
      </c>
      <c r="AB1" t="s">
        <v>62</v>
      </c>
      <c r="AC1" s="3" t="str">
        <f t="array" ref="AC1">IF(SUM(IF(AJ:AJ="슬롯타입이상",1,0))&gt;0,"타입확인","vl")</f>
        <v>vl</v>
      </c>
      <c r="AD1" s="3" t="str">
        <f t="array" ref="AD1">IF(SUM(IF(OR(AK:AK="밸류불필요",AK:AK="숫자필요",AK:AK="캐릭터없음",AK:AK="장비없음"),1,0))&gt;0,"밸류이상","cn")</f>
        <v>cn</v>
      </c>
      <c r="AE1" s="3" t="s">
        <v>67</v>
      </c>
      <c r="AF1" s="2" t="s">
        <v>81</v>
      </c>
      <c r="AG1" s="2" t="s">
        <v>69</v>
      </c>
      <c r="AH1" s="6" t="s">
        <v>173</v>
      </c>
      <c r="AI1" s="9" t="str">
        <f t="array" ref="AI1">IF(SUM(IF(AH:AH="업데이트순번이상",1,0))&gt;0,"순번이상","")</f>
        <v/>
      </c>
      <c r="AJ1" t="s">
        <v>96</v>
      </c>
      <c r="AK1" t="s">
        <v>104</v>
      </c>
      <c r="AL1" t="s">
        <v>103</v>
      </c>
      <c r="AM1" s="8" t="s">
        <v>106</v>
      </c>
      <c r="AN1" s="8" t="s">
        <v>105</v>
      </c>
      <c r="AP1" t="s">
        <v>94</v>
      </c>
      <c r="AQ1" t="s">
        <v>95</v>
      </c>
      <c r="AR1" t="s">
        <v>109</v>
      </c>
      <c r="AS1" t="s">
        <v>110</v>
      </c>
      <c r="AT1" t="s">
        <v>140</v>
      </c>
      <c r="AU1" t="s">
        <v>141</v>
      </c>
      <c r="AV1" t="s">
        <v>172</v>
      </c>
      <c r="AW1" t="s">
        <v>151</v>
      </c>
      <c r="AX1" t="s">
        <v>170</v>
      </c>
      <c r="AY1" t="s">
        <v>171</v>
      </c>
      <c r="AZ1" s="6" t="s">
        <v>174</v>
      </c>
      <c r="BA1" t="s">
        <v>169</v>
      </c>
      <c r="BB1" t="s">
        <v>175</v>
      </c>
      <c r="BC1" t="s">
        <v>176</v>
      </c>
      <c r="BE1" t="s">
        <v>107</v>
      </c>
      <c r="BG1" t="s">
        <v>138</v>
      </c>
      <c r="BH1" t="s">
        <v>121</v>
      </c>
      <c r="BI1" t="s">
        <v>122</v>
      </c>
      <c r="BJ1" t="s">
        <v>123</v>
      </c>
      <c r="BK1" t="s">
        <v>124</v>
      </c>
      <c r="BM1" t="s">
        <v>121</v>
      </c>
      <c r="BN1" t="s">
        <v>263</v>
      </c>
      <c r="BO1" t="s">
        <v>264</v>
      </c>
      <c r="BP1">
        <v>0</v>
      </c>
      <c r="BQ1" t="s">
        <v>267</v>
      </c>
      <c r="BR1" t="s">
        <v>268</v>
      </c>
      <c r="BS1" t="str">
        <f ca="1">IF(COUNTA(BV:BV)&lt;&gt;COUNTA([1]EquipTable!$A:$A),"수량이상","누적")</f>
        <v>누적</v>
      </c>
      <c r="BT1" t="s">
        <v>265</v>
      </c>
      <c r="BU1" t="s">
        <v>266</v>
      </c>
      <c r="BV1" t="s">
        <v>145</v>
      </c>
      <c r="BX1" t="s">
        <v>121</v>
      </c>
      <c r="BY1">
        <v>0</v>
      </c>
      <c r="BZ1" t="str">
        <f ca="1">IF(COUNTA(CA:CA)&lt;&gt;COUNTA([2]ActorTable!$A:$A),"수량이상","누적")</f>
        <v>수량이상</v>
      </c>
      <c r="CA1" t="s">
        <v>167</v>
      </c>
      <c r="CB1" t="s">
        <v>150</v>
      </c>
      <c r="CD1" t="s">
        <v>166</v>
      </c>
    </row>
    <row r="2" spans="1:82">
      <c r="A2">
        <v>1</v>
      </c>
      <c r="B2">
        <v>0</v>
      </c>
      <c r="C2">
        <f t="shared" ref="C2:C65" si="0">IF(B2&lt;=9,0,
IF(B2=10,1,2))</f>
        <v>0</v>
      </c>
      <c r="D2">
        <f t="shared" ref="D2:I11" ca="1" si="1">RAND()</f>
        <v>0.8344519181264437</v>
      </c>
      <c r="E2">
        <f t="shared" ca="1" si="1"/>
        <v>0.33114744261881313</v>
      </c>
      <c r="F2">
        <f t="shared" ca="1" si="1"/>
        <v>0.28055136406109604</v>
      </c>
      <c r="G2">
        <f t="shared" ca="1" si="1"/>
        <v>0.86346840148535509</v>
      </c>
      <c r="H2">
        <f t="shared" ca="1" si="1"/>
        <v>2.3304572591979156E-2</v>
      </c>
      <c r="I2">
        <f t="shared" ca="1" si="1"/>
        <v>0.54970478700305203</v>
      </c>
      <c r="M2" t="str">
        <f t="shared" ref="M2:M65" ca="1" si="2">IF(LEN(J2)&lt;&gt;0,J2,VLOOKUP(D2+$B2,$BJ:$BK,MATCH($BK$1,$BJ$1:$BK$1,0),1))</f>
        <v>지정 장비</v>
      </c>
      <c r="N2" t="e">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#VALUE!</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GO</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t="e">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#VALUE!</v>
      </c>
      <c r="S2" t="e">
        <f ca="1">IF(OR(ISNUMBER(N2),N2="삭제",ISBLANK(N2)),"",
IF(LEFT(N2,5)="Equip",
  IF($BP$1&lt;VLOOKUP(N2,[1]EquipTable!$1:$1048576,MATCH("업데이트순번",[1]EquipTable!$1:$1,0),0),"업데이트순번이상",""),
IF(LEFT(N2,5)="Actor",
  IF($BY$1&lt;VLOOKUP(N2,[2]ActorTable!$1:$1048576,MATCH("업데이트순번",[2]ActorTable!$1:$1,0),0),"업데이트순번이상",""),
"그외없음")))</f>
        <v>#VALUE!</v>
      </c>
      <c r="T2" t="e">
        <f t="shared" ref="T2:T65" ca="1" si="5">IF(OR(ISNUMBER(N2),N2="삭제",ISBLANK(N2)),"",
IF(LEFT(N2,5)="Equip",IF(MID(N2,7,1)="4","전설",""),
IF(LEFT(N2,5)="Actor",IF(MID(N2,7,1)="2","전설",""),
"그외없음")))</f>
        <v>#VALUE!</v>
      </c>
      <c r="U2" t="s">
        <v>82</v>
      </c>
      <c r="V2" t="s">
        <v>102</v>
      </c>
      <c r="W2">
        <v>1</v>
      </c>
      <c r="X2" t="s">
        <v>130</v>
      </c>
      <c r="Z2">
        <v>11</v>
      </c>
      <c r="AA2" t="str">
        <f t="shared" ref="AA2:AA65" ca="1" si="6">IF(ISBLANK(AB2),"",
VLOOKUP(AB2,OFFSET(INDIRECT("$A:$B"),0,MATCH(AB$1&amp;"_Verify",INDIRECT("$1:$1"),0)-1),2,0)
)</f>
        <v>fe</v>
      </c>
      <c r="AB2" t="s">
        <v>82</v>
      </c>
      <c r="AC2" t="s">
        <v>102</v>
      </c>
      <c r="AD2">
        <v>1</v>
      </c>
      <c r="AE2" t="s">
        <v>130</v>
      </c>
      <c r="AG2">
        <v>11</v>
      </c>
      <c r="AH2" t="str">
        <f>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뿔과 뼈</v>
      </c>
      <c r="AL2">
        <v>1</v>
      </c>
      <c r="AM2" t="str">
        <f t="shared" ref="AM2:AM65" ca="1" si="9">IF(ROW()=2,AN2,OFFSET(AM2,-1,0)&amp;IF(LEN(AN2)=0,"",","&amp;AN2))</f>
        <v>{"dy":1,"sl":0,"tp":"fe","vl":"Equip2301","cn":1,"pt":"DI","pr":11}</v>
      </c>
      <c r="AN2" t="str">
        <f t="shared" ref="AN2:AN65" ca="1" si="10">IF(AL2&lt;&gt;1,"",
"{"""&amp;A$1&amp;""":"&amp;A2
&amp;","""&amp;B$1&amp;""":"&amp;B2
&amp;IF(LEN(AA2)=0,"",","""&amp;AA$1&amp;""":"""&amp;AA2&amp;"""")
&amp;IF(LEN(AC2)=0,"",","""&amp;AC$1&amp;""":"""&amp;AC2&amp;"""")
&amp;IF(LEN(AD2)=0,"",","""&amp;AD$1&amp;""":"&amp;AD2)
&amp;IF(LEN(AE2)=0,"",","""&amp;AE$1&amp;""":"""&amp;AE2&amp;"""")
&amp;IF(LEN(AF2)=0,"",","""&amp;AF$1&amp;""":"&amp;AF2)
&amp;IF(LEN(AG2)=0,"",","""&amp;AG$1&amp;""":"&amp;AG2)&amp;"}")</f>
        <v>{"dy":1,"sl":0,"tp":"fe","vl":"Equip2301","cn":1,"pt":"DI","pr":11}</v>
      </c>
      <c r="AP2" t="s">
        <v>82</v>
      </c>
      <c r="AQ2" t="s">
        <v>70</v>
      </c>
      <c r="AR2">
        <v>0</v>
      </c>
      <c r="AS2">
        <v>7</v>
      </c>
      <c r="AT2">
        <f t="shared" ref="AT2:AT15" ca="1" si="11">COUNTIF(M:M,AP2)</f>
        <v>136</v>
      </c>
      <c r="AU2">
        <f t="shared" ref="AU2:AU15" si="12">COUNTIF(AB:AB,AP2)</f>
        <v>154</v>
      </c>
      <c r="AV2">
        <f ca="1">COUNTIFS(M:M,AP2,T:T,"전설")</f>
        <v>1</v>
      </c>
      <c r="AW2">
        <f>COUNTIFS(AB:AB,AP2,AI:AI,"전설")</f>
        <v>6</v>
      </c>
      <c r="BE2" t="str">
        <f ca="1">"["&amp;
IF(LEFT(OFFSET(AM1,COUNTA(AM:AM)-1,0),1)=",",SUBSTITUTE(OFFSET(AM1,COUNTA(AM:AM)-1,0),",","",1),OFFSET(AM1,COUNTA(AM:AM)-1,0))
&amp;"]"</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dy":22,"sl":11},{"dy":23,"sl":11},{"dy":24,"sl":11},{"dy":25,"sl":11},{"dy":26,"sl":11},{"dy":27,"sl":11},{"dy":28,"sl":11},{"dy":29,"sl":11},{"dy":30,"sl":11},{"dy":31,"sl":11}]</v>
      </c>
      <c r="BG2">
        <v>0</v>
      </c>
      <c r="BH2">
        <v>15</v>
      </c>
      <c r="BI2">
        <f t="shared" ref="BI2:BI14" si="13">BH2/SUMIF(BG:BG,BG2,BH:BH)</f>
        <v>0.88235294117647056</v>
      </c>
      <c r="BJ2">
        <v>0</v>
      </c>
      <c r="BK2" t="s">
        <v>82</v>
      </c>
      <c r="BM2" t="e">
        <f ca="1">IF(VLOOKUP($BV2,[1]EquipTable!$1:$1048576,MATCH("업데이트순번",[1]EquipTable!$1:$1,0),0)&lt;=$BP$1,1,0)
*IF(MID(BV2,7,1)="4",0.1,1)</f>
        <v>#VALUE!</v>
      </c>
      <c r="BN2" t="e">
        <f ca="1">IF(VLOOKUP($BV2,[1]EquipTable!$1:$1048576,MATCH("업데이트순번",[1]EquipTable!$1:$1,0),0)&lt;=$BP$1,1,0)
*IF(MID(BV2,7,1)="4",0.1,1)
*IF(AND(MID(BV2,7,1)&lt;&gt;"4",OR(MID(BV2,6,1)="6",MID(BV2,6,1)="7")),3,1)</f>
        <v>#VALUE!</v>
      </c>
      <c r="BO2" t="e">
        <f ca="1">IF(VLOOKUP($BV2,[1]EquipTable!$1:$1048576,MATCH("업데이트순번",[1]EquipTable!$1:$1,0),0)&lt;=$BP$1,1,0)
*IF(MID(BV2,7,1)="4",0.1,1)
*IF(AND(MID(BV2,7,1)&lt;&gt;"4",MID(BV2,6,1)="8"),4,1)</f>
        <v>#VALUE!</v>
      </c>
      <c r="BP2" t="e">
        <f ca="1">BM2/SUM(BM:BM)</f>
        <v>#VALUE!</v>
      </c>
      <c r="BQ2" t="e">
        <f ca="1">BN2/SUM(BN:BN)</f>
        <v>#VALUE!</v>
      </c>
      <c r="BR2" t="e">
        <f ca="1">BO2/SUM(BO:BO)</f>
        <v>#VALUE!</v>
      </c>
      <c r="BS2">
        <v>0</v>
      </c>
      <c r="BT2">
        <v>0</v>
      </c>
      <c r="BU2">
        <v>0</v>
      </c>
      <c r="BV2" t="e">
        <f ca="1">OFFSET([1]EquipTable!$A$1,ROW()-1,0)</f>
        <v>#VALUE!</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168</v>
      </c>
    </row>
    <row r="3" spans="1:82">
      <c r="A3">
        <v>1</v>
      </c>
      <c r="B3">
        <v>1</v>
      </c>
      <c r="C3">
        <f t="shared" si="0"/>
        <v>0</v>
      </c>
      <c r="D3">
        <f t="shared" ca="1" si="1"/>
        <v>0.21606117844990003</v>
      </c>
      <c r="E3">
        <f t="shared" ca="1" si="1"/>
        <v>0.60924332423012828</v>
      </c>
      <c r="F3">
        <f t="shared" ca="1" si="1"/>
        <v>0.13263052649970197</v>
      </c>
      <c r="G3">
        <f t="shared" ca="1" si="1"/>
        <v>6.1786533952949974E-2</v>
      </c>
      <c r="H3">
        <f t="shared" ca="1" si="1"/>
        <v>0.9086604255357511</v>
      </c>
      <c r="I3">
        <f t="shared" ca="1" si="1"/>
        <v>0.44887445491748301</v>
      </c>
      <c r="M3" t="str">
        <f t="shared" ca="1" si="2"/>
        <v>지정 장비</v>
      </c>
      <c r="N3" t="e">
        <f t="shared" ca="1" si="3"/>
        <v>#VALUE!</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DI</v>
      </c>
      <c r="Q3" t="e">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#VALUE!</v>
      </c>
      <c r="R3" t="e">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#VALUE!</v>
      </c>
      <c r="S3" t="e">
        <f ca="1">IF(OR(ISNUMBER(N3),N3="삭제",ISBLANK(N3)),"",
IF(LEFT(N3,5)="Equip",
  IF($BP$1&lt;VLOOKUP(N3,[1]EquipTable!$1:$1048576,MATCH("업데이트순번",[1]EquipTable!$1:$1,0),0),"업데이트순번이상",""),
IF(LEFT(N3,5)="Actor",
  IF($BY$1&lt;VLOOKUP(N3,[2]ActorTable!$1:$1048576,MATCH("업데이트순번",[2]ActorTable!$1:$1,0),0),"업데이트순번이상",""),
"그외없음")))</f>
        <v>#VALUE!</v>
      </c>
      <c r="T3" t="e">
        <f t="shared" ca="1" si="5"/>
        <v>#VALUE!</v>
      </c>
      <c r="U3" t="s">
        <v>82</v>
      </c>
      <c r="V3" t="s">
        <v>245</v>
      </c>
      <c r="W3">
        <v>1</v>
      </c>
      <c r="X3" t="s">
        <v>126</v>
      </c>
      <c r="Z3">
        <v>7300</v>
      </c>
      <c r="AA3" t="str">
        <f t="shared" ca="1" si="6"/>
        <v>fe</v>
      </c>
      <c r="AB3" t="s">
        <v>82</v>
      </c>
      <c r="AC3" t="s">
        <v>245</v>
      </c>
      <c r="AD3">
        <v>1</v>
      </c>
      <c r="AE3" t="s">
        <v>126</v>
      </c>
      <c r="AG3">
        <v>7300</v>
      </c>
      <c r="AH3" t="str">
        <f>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
      </c>
      <c r="AJ3" t="str">
        <f t="shared" si="8"/>
        <v/>
      </c>
      <c r="AK3" t="str">
        <f>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영롱한 반증</v>
      </c>
      <c r="AL3">
        <v>1</v>
      </c>
      <c r="AM3" t="str">
        <f t="shared" ca="1" si="9"/>
        <v>{"dy":1,"sl":0,"tp":"fe","vl":"Equip2301","cn":1,"pt":"DI","pr":11},{"dy":1,"sl":1,"tp":"fe","vl":"Equip5301","cn":1,"pt":"GO","pr":7300}</v>
      </c>
      <c r="AN3" t="str">
        <f t="shared" ca="1" si="10"/>
        <v>{"dy":1,"sl":1,"tp":"fe","vl":"Equip5301","cn":1,"pt":"GO","pr":7300}</v>
      </c>
      <c r="AP3" t="s">
        <v>83</v>
      </c>
      <c r="AQ3" t="s">
        <v>71</v>
      </c>
      <c r="AR3">
        <v>0</v>
      </c>
      <c r="AS3">
        <v>7</v>
      </c>
      <c r="AT3">
        <f t="shared" ca="1" si="11"/>
        <v>2</v>
      </c>
      <c r="AU3">
        <f t="shared" si="12"/>
        <v>3</v>
      </c>
      <c r="AV3">
        <f t="shared" ref="AV3:AV15" ca="1" si="14">COUNTIFS(M:M,AP3,T:T,"전설")</f>
        <v>0</v>
      </c>
      <c r="AW3">
        <f t="shared" ref="AW3:AW15" si="15">COUNTIFS(AB:AB,AP3,AI:AI,"전설")</f>
        <v>0</v>
      </c>
      <c r="AZ3">
        <v>29</v>
      </c>
      <c r="BG3">
        <v>0</v>
      </c>
      <c r="BH3">
        <v>1</v>
      </c>
      <c r="BI3">
        <f t="shared" si="13"/>
        <v>5.8823529411764705E-2</v>
      </c>
      <c r="BJ3">
        <f>BJ2+BI2</f>
        <v>0.88235294117647056</v>
      </c>
      <c r="BK3" t="s">
        <v>83</v>
      </c>
      <c r="BM3" t="e">
        <f ca="1">IF(VLOOKUP($BV3,[1]EquipTable!$1:$1048576,MATCH("업데이트순번",[1]EquipTable!$1:$1,0),0)&lt;=$BP$1,1,0)
*IF(MID(BV3,7,1)="4",0.1,1)</f>
        <v>#VALUE!</v>
      </c>
      <c r="BN3" t="e">
        <f ca="1">IF(VLOOKUP($BV3,[1]EquipTable!$1:$1048576,MATCH("업데이트순번",[1]EquipTable!$1:$1,0),0)&lt;=$BP$1,1,0)
*IF(MID(BV3,7,1)="4",0.1,1)
*IF(AND(MID(BV3,7,1)&lt;&gt;"4",OR(MID(BV3,6,1)="6",MID(BV3,6,1)="7")),3,1)</f>
        <v>#VALUE!</v>
      </c>
      <c r="BO3" t="e">
        <f ca="1">IF(VLOOKUP($BV3,[1]EquipTable!$1:$1048576,MATCH("업데이트순번",[1]EquipTable!$1:$1,0),0)&lt;=$BP$1,1,0)
*IF(MID(BV3,7,1)="4",0.1,1)
*IF(AND(MID(BV3,7,1)&lt;&gt;"4",MID(BV3,6,1)="8"),4,1)</f>
        <v>#VALUE!</v>
      </c>
      <c r="BP3" t="e">
        <f t="shared" ref="BP3:BP66" ca="1" si="16">BM3/SUM(BM:BM)</f>
        <v>#VALUE!</v>
      </c>
      <c r="BQ3" t="e">
        <f t="shared" ref="BQ3:BQ66" ca="1" si="17">BN3/SUM(BN:BN)</f>
        <v>#VALUE!</v>
      </c>
      <c r="BR3" t="e">
        <f t="shared" ref="BR3:BR66" ca="1" si="18">BO3/SUM(BO:BO)</f>
        <v>#VALUE!</v>
      </c>
      <c r="BS3" t="e">
        <f t="shared" ref="BS3:BU66" ca="1" si="19">BS2+BP2</f>
        <v>#VALUE!</v>
      </c>
      <c r="BT3" t="e">
        <f t="shared" ca="1" si="19"/>
        <v>#VALUE!</v>
      </c>
      <c r="BU3" t="e">
        <f t="shared" ca="1" si="19"/>
        <v>#VALUE!</v>
      </c>
      <c r="BV3" t="e">
        <f ca="1">OFFSET([1]EquipTable!$A$1,ROW()-1,0)</f>
        <v>#VALUE!</v>
      </c>
      <c r="BX3">
        <f ca="1">IF(VLOOKUP($CA3,[2]ActorTable!$1:$1048576,MATCH("업데이트순번",[2]ActorTable!$1:$1,0),0)&lt;=$BY$1,1,0)
*IF(MID(CA3,7,1)="2",0.1,1)</f>
        <v>1</v>
      </c>
      <c r="BY3">
        <f t="shared" ref="BY3:BY45" ca="1" si="20">BX3/SUM(BX:BX)</f>
        <v>3.9215686274509796E-2</v>
      </c>
      <c r="BZ3">
        <f t="shared" ref="BZ3:BZ45" ca="1" si="21">BZ2+BY2</f>
        <v>3.9215686274509803E-3</v>
      </c>
      <c r="CA3" t="str">
        <f ca="1">OFFSET([2]ActorTable!$A$1,ROW()-1,0)</f>
        <v>Actor1002</v>
      </c>
      <c r="CB3" t="str">
        <f ca="1">VLOOKUP($CA3,[2]ActorTable!$1:$1048576,MATCH("이름참고",[2]ActorTable!$1:$1,0),0)</f>
        <v>소하</v>
      </c>
    </row>
    <row r="4" spans="1:82">
      <c r="A4">
        <v>1</v>
      </c>
      <c r="B4">
        <v>2</v>
      </c>
      <c r="C4">
        <f t="shared" si="0"/>
        <v>0</v>
      </c>
      <c r="D4">
        <f t="shared" ca="1" si="1"/>
        <v>0.74724594265727728</v>
      </c>
      <c r="E4">
        <f t="shared" ca="1" si="1"/>
        <v>0.3054448590162463</v>
      </c>
      <c r="F4">
        <f t="shared" ca="1" si="1"/>
        <v>0.47105779196950259</v>
      </c>
      <c r="G4">
        <f t="shared" ca="1" si="1"/>
        <v>0.76993214638058238</v>
      </c>
      <c r="H4">
        <f t="shared" ca="1" si="1"/>
        <v>0.9507029402678927</v>
      </c>
      <c r="I4">
        <f t="shared" ca="1" si="1"/>
        <v>0.99679059457992647</v>
      </c>
      <c r="M4" t="str">
        <f t="shared" ca="1" si="2"/>
        <v>안 지정 캐릭터 PP 영웅등급</v>
      </c>
      <c r="N4">
        <f t="shared" ca="1" si="3"/>
        <v>30544</v>
      </c>
      <c r="O4">
        <f t="shared" ca="1" si="4"/>
        <v>6</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1800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91</v>
      </c>
      <c r="V4">
        <v>99358</v>
      </c>
      <c r="W4">
        <v>14</v>
      </c>
      <c r="X4" t="s">
        <v>126</v>
      </c>
      <c r="Z4">
        <v>1400</v>
      </c>
      <c r="AA4" t="str">
        <f t="shared" ca="1" si="6"/>
        <v>fe</v>
      </c>
      <c r="AB4" t="s">
        <v>82</v>
      </c>
      <c r="AC4" t="s">
        <v>207</v>
      </c>
      <c r="AD4">
        <v>1</v>
      </c>
      <c r="AE4" t="s">
        <v>126</v>
      </c>
      <c r="AG4">
        <v>2800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야만인의 분노</v>
      </c>
      <c r="AL4">
        <v>1</v>
      </c>
      <c r="AM4" t="str">
        <f t="shared" ca="1" si="9"/>
        <v>{"dy":1,"sl":0,"tp":"fe","vl":"Equip2301","cn":1,"pt":"DI","pr":11},{"dy":1,"sl":1,"tp":"fe","vl":"Equip5301","cn":1,"pt":"GO","pr":7300},{"dy":1,"sl":2,"tp":"fe","vl":"Equip0201","cn":1,"pt":"GO","pr":2800}</v>
      </c>
      <c r="AN4" t="str">
        <f t="shared" ca="1" si="10"/>
        <v>{"dy":1,"sl":2,"tp":"fe","vl":"Equip0201","cn":1,"pt":"GO","pr":2800}</v>
      </c>
      <c r="AP4" t="s">
        <v>84</v>
      </c>
      <c r="AQ4" t="s">
        <v>72</v>
      </c>
      <c r="AR4">
        <v>0</v>
      </c>
      <c r="AS4">
        <v>7</v>
      </c>
      <c r="AT4">
        <f t="shared" ca="1" si="11"/>
        <v>1</v>
      </c>
      <c r="AU4">
        <f t="shared" si="12"/>
        <v>1</v>
      </c>
      <c r="AV4">
        <f t="shared" ca="1" si="14"/>
        <v>0</v>
      </c>
      <c r="AW4">
        <f t="shared" si="15"/>
        <v>0</v>
      </c>
      <c r="AZ4">
        <v>149</v>
      </c>
      <c r="BE4" t="s">
        <v>192</v>
      </c>
      <c r="BG4">
        <v>0</v>
      </c>
      <c r="BH4">
        <v>1</v>
      </c>
      <c r="BI4">
        <f t="shared" si="13"/>
        <v>5.8823529411764705E-2</v>
      </c>
      <c r="BJ4">
        <f>BJ3+BI3</f>
        <v>0.94117647058823528</v>
      </c>
      <c r="BK4" t="s">
        <v>84</v>
      </c>
      <c r="BM4" t="e">
        <f ca="1">IF(VLOOKUP($BV4,[1]EquipTable!$1:$1048576,MATCH("업데이트순번",[1]EquipTable!$1:$1,0),0)&lt;=$BP$1,1,0)
*IF(MID(BV4,7,1)="4",0.1,1)</f>
        <v>#VALUE!</v>
      </c>
      <c r="BN4" t="e">
        <f ca="1">IF(VLOOKUP($BV4,[1]EquipTable!$1:$1048576,MATCH("업데이트순번",[1]EquipTable!$1:$1,0),0)&lt;=$BP$1,1,0)
*IF(MID(BV4,7,1)="4",0.1,1)
*IF(AND(MID(BV4,7,1)&lt;&gt;"4",OR(MID(BV4,6,1)="6",MID(BV4,6,1)="7")),3,1)</f>
        <v>#VALUE!</v>
      </c>
      <c r="BO4" t="e">
        <f ca="1">IF(VLOOKUP($BV4,[1]EquipTable!$1:$1048576,MATCH("업데이트순번",[1]EquipTable!$1:$1,0),0)&lt;=$BP$1,1,0)
*IF(MID(BV4,7,1)="4",0.1,1)
*IF(AND(MID(BV4,7,1)&lt;&gt;"4",MID(BV4,6,1)="8"),4,1)</f>
        <v>#VALUE!</v>
      </c>
      <c r="BP4" t="e">
        <f t="shared" ca="1" si="16"/>
        <v>#VALUE!</v>
      </c>
      <c r="BQ4" t="e">
        <f t="shared" ca="1" si="17"/>
        <v>#VALUE!</v>
      </c>
      <c r="BR4" t="e">
        <f t="shared" ca="1" si="18"/>
        <v>#VALUE!</v>
      </c>
      <c r="BS4" t="e">
        <f t="shared" ca="1" si="19"/>
        <v>#VALUE!</v>
      </c>
      <c r="BT4" t="e">
        <f t="shared" ref="BT4:BT67" ca="1" si="22">BT3+BQ3</f>
        <v>#VALUE!</v>
      </c>
      <c r="BU4" t="e">
        <f t="shared" ref="BU4:BU67" ca="1" si="23">BU3+BR3</f>
        <v>#VALUE!</v>
      </c>
      <c r="BV4" t="e">
        <f ca="1">OFFSET([1]EquipTable!$A$1,ROW()-1,0)</f>
        <v>#VALUE!</v>
      </c>
      <c r="BX4">
        <f ca="1">IF(VLOOKUP($CA4,[2]ActorTable!$1:$1048576,MATCH("업데이트순번",[2]ActorTable!$1:$1,0),0)&lt;=$BY$1,1,0)
*IF(MID(CA4,7,1)="2",0.1,1)</f>
        <v>1</v>
      </c>
      <c r="BY4">
        <f t="shared" ca="1" si="20"/>
        <v>3.9215686274509796E-2</v>
      </c>
      <c r="BZ4">
        <f t="shared" ca="1" si="21"/>
        <v>4.3137254901960777E-2</v>
      </c>
      <c r="CA4" t="str">
        <f ca="1">OFFSET([2]ActorTable!$A$1,ROW()-1,0)</f>
        <v>Actor2103</v>
      </c>
      <c r="CB4" t="str">
        <f ca="1">VLOOKUP($CA4,[2]ActorTable!$1:$1048576,MATCH("이름참고",[2]ActorTable!$1:$1,0),0)</f>
        <v>데브샤</v>
      </c>
    </row>
    <row r="5" spans="1:82">
      <c r="A5">
        <v>1</v>
      </c>
      <c r="B5">
        <v>3</v>
      </c>
      <c r="C5">
        <f t="shared" si="0"/>
        <v>0</v>
      </c>
      <c r="D5">
        <f t="shared" ca="1" si="1"/>
        <v>0.2527501519305011</v>
      </c>
      <c r="E5">
        <f t="shared" ca="1" si="1"/>
        <v>0.32337899532365944</v>
      </c>
      <c r="F5">
        <f t="shared" ca="1" si="1"/>
        <v>0.51638587764333399</v>
      </c>
      <c r="G5">
        <f t="shared" ca="1" si="1"/>
        <v>0.32543930395803367</v>
      </c>
      <c r="H5">
        <f t="shared" ca="1" si="1"/>
        <v>0.32911972946156032</v>
      </c>
      <c r="I5">
        <f t="shared" ca="1" si="1"/>
        <v>0.21812996907598692</v>
      </c>
      <c r="M5" t="str">
        <f t="shared" ca="1" si="2"/>
        <v>안 지정 캐릭터 PP 일반등급</v>
      </c>
      <c r="N5">
        <f t="shared" ca="1" si="3"/>
        <v>32337</v>
      </c>
      <c r="O5">
        <f t="shared" ca="1" si="4"/>
        <v>6</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1800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91</v>
      </c>
      <c r="V5">
        <v>91869</v>
      </c>
      <c r="W5">
        <v>14</v>
      </c>
      <c r="X5" t="s">
        <v>126</v>
      </c>
      <c r="Z5">
        <v>1400</v>
      </c>
      <c r="AA5" t="str">
        <f t="shared" ca="1" si="6"/>
        <v>fe</v>
      </c>
      <c r="AB5" t="s">
        <v>82</v>
      </c>
      <c r="AC5" t="s">
        <v>308</v>
      </c>
      <c r="AD5">
        <v>1</v>
      </c>
      <c r="AE5" t="s">
        <v>130</v>
      </c>
      <c r="AF5">
        <v>139</v>
      </c>
      <c r="AG5">
        <v>59</v>
      </c>
      <c r="AH5" t="str">
        <f>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전설</v>
      </c>
      <c r="AJ5" t="str">
        <f t="shared" si="8"/>
        <v/>
      </c>
      <c r="AK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악인의 최후</v>
      </c>
      <c r="AL5">
        <v>1</v>
      </c>
      <c r="AM5" t="str">
        <f t="shared" ca="1" si="9"/>
        <v>{"dy":1,"sl":0,"tp":"fe","vl":"Equip2301","cn":1,"pt":"DI","pr":11},{"dy":1,"sl":1,"tp":"fe","vl":"Equip5301","cn":1,"pt":"GO","pr":7300},{"dy":1,"sl":2,"tp":"fe","vl":"Equip0201","cn":1,"pt":"GO","pr":2800},{"dy":1,"sl":3,"tp":"fe","vl":"Equip0401","cn":1,"pt":"DI","pp":139,"pr":59}</v>
      </c>
      <c r="AN5" t="str">
        <f t="shared" ca="1" si="10"/>
        <v>{"dy":1,"sl":3,"tp":"fe","vl":"Equip0401","cn":1,"pt":"DI","pp":139,"pr":59}</v>
      </c>
      <c r="AP5" t="s">
        <v>85</v>
      </c>
      <c r="AQ5" t="s">
        <v>73</v>
      </c>
      <c r="AR5">
        <v>8</v>
      </c>
      <c r="AS5">
        <v>11</v>
      </c>
      <c r="AT5">
        <f t="shared" ca="1" si="11"/>
        <v>0</v>
      </c>
      <c r="AU5">
        <f t="shared" si="12"/>
        <v>6</v>
      </c>
      <c r="AV5">
        <f t="shared" ca="1" si="14"/>
        <v>0</v>
      </c>
      <c r="AW5">
        <f t="shared" si="15"/>
        <v>0</v>
      </c>
      <c r="AZ5">
        <v>1</v>
      </c>
      <c r="BE5">
        <f ca="1">LEN(BE2)</f>
        <v>20202</v>
      </c>
      <c r="BG5">
        <v>1</v>
      </c>
      <c r="BH5">
        <v>1</v>
      </c>
      <c r="BI5">
        <f t="shared" si="13"/>
        <v>1</v>
      </c>
      <c r="BJ5">
        <f t="shared" ref="BJ5:BJ18" si="24">BJ4+BI4</f>
        <v>1</v>
      </c>
      <c r="BK5" t="s">
        <v>139</v>
      </c>
      <c r="BM5" t="e">
        <f ca="1">IF(VLOOKUP($BV5,[1]EquipTable!$1:$1048576,MATCH("업데이트순번",[1]EquipTable!$1:$1,0),0)&lt;=$BP$1,1,0)
*IF(MID(BV5,7,1)="4",0.1,1)</f>
        <v>#VALUE!</v>
      </c>
      <c r="BN5" t="e">
        <f ca="1">IF(VLOOKUP($BV5,[1]EquipTable!$1:$1048576,MATCH("업데이트순번",[1]EquipTable!$1:$1,0),0)&lt;=$BP$1,1,0)
*IF(MID(BV5,7,1)="4",0.1,1)
*IF(AND(MID(BV5,7,1)&lt;&gt;"4",OR(MID(BV5,6,1)="6",MID(BV5,6,1)="7")),3,1)</f>
        <v>#VALUE!</v>
      </c>
      <c r="BO5" t="e">
        <f ca="1">IF(VLOOKUP($BV5,[1]EquipTable!$1:$1048576,MATCH("업데이트순번",[1]EquipTable!$1:$1,0),0)&lt;=$BP$1,1,0)
*IF(MID(BV5,7,1)="4",0.1,1)
*IF(AND(MID(BV5,7,1)&lt;&gt;"4",MID(BV5,6,1)="8"),4,1)</f>
        <v>#VALUE!</v>
      </c>
      <c r="BP5" t="e">
        <f t="shared" ca="1" si="16"/>
        <v>#VALUE!</v>
      </c>
      <c r="BQ5" t="e">
        <f t="shared" ca="1" si="17"/>
        <v>#VALUE!</v>
      </c>
      <c r="BR5" t="e">
        <f t="shared" ca="1" si="18"/>
        <v>#VALUE!</v>
      </c>
      <c r="BS5" t="e">
        <f t="shared" ca="1" si="19"/>
        <v>#VALUE!</v>
      </c>
      <c r="BT5" t="e">
        <f t="shared" ca="1" si="22"/>
        <v>#VALUE!</v>
      </c>
      <c r="BU5" t="e">
        <f t="shared" ca="1" si="23"/>
        <v>#VALUE!</v>
      </c>
      <c r="BV5" t="e">
        <f ca="1">OFFSET([1]EquipTable!$A$1,ROW()-1,0)</f>
        <v>#VALUE!</v>
      </c>
      <c r="BX5">
        <f ca="1">IF(VLOOKUP($CA5,[2]ActorTable!$1:$1048576,MATCH("업데이트순번",[2]ActorTable!$1:$1,0),0)&lt;=$BY$1,1,0)
*IF(MID(CA5,7,1)="2",0.1,1)</f>
        <v>1</v>
      </c>
      <c r="BY5">
        <f t="shared" ca="1" si="20"/>
        <v>3.9215686274509796E-2</v>
      </c>
      <c r="BZ5">
        <f t="shared" ca="1" si="21"/>
        <v>8.2352941176470573E-2</v>
      </c>
      <c r="CA5" t="str">
        <f ca="1">OFFSET([2]ActorTable!$A$1,ROW()-1,0)</f>
        <v>Actor0104</v>
      </c>
      <c r="CB5" t="str">
        <f ca="1">VLOOKUP($CA5,[2]ActorTable!$1:$1048576,MATCH("이름참고",[2]ActorTable!$1:$1,0),0)</f>
        <v>베이</v>
      </c>
    </row>
    <row r="6" spans="1:82">
      <c r="A6">
        <v>1</v>
      </c>
      <c r="B6">
        <v>4</v>
      </c>
      <c r="C6">
        <f t="shared" si="0"/>
        <v>0</v>
      </c>
      <c r="D6">
        <f t="shared" ca="1" si="1"/>
        <v>0.27579191754243571</v>
      </c>
      <c r="E6">
        <f t="shared" ca="1" si="1"/>
        <v>0.87430754772238339</v>
      </c>
      <c r="F6">
        <f t="shared" ca="1" si="1"/>
        <v>0.99442183098336046</v>
      </c>
      <c r="G6">
        <f t="shared" ca="1" si="1"/>
        <v>0.23995617514489964</v>
      </c>
      <c r="H6">
        <f t="shared" ca="1" si="1"/>
        <v>0.97442785152335487</v>
      </c>
      <c r="I6">
        <f t="shared" ca="1" si="1"/>
        <v>0.43823718043072701</v>
      </c>
      <c r="M6" t="str">
        <f t="shared" ca="1" si="2"/>
        <v>안 지정 캐릭터 PP 일반등급</v>
      </c>
      <c r="N6">
        <f t="shared" ca="1" si="3"/>
        <v>87430</v>
      </c>
      <c r="O6">
        <f t="shared" ca="1" si="4"/>
        <v>13</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3900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92</v>
      </c>
      <c r="V6">
        <v>18038</v>
      </c>
      <c r="W6">
        <v>10</v>
      </c>
      <c r="X6" t="s">
        <v>126</v>
      </c>
      <c r="Z6">
        <v>1000</v>
      </c>
      <c r="AA6" t="str">
        <f t="shared" ca="1" si="6"/>
        <v>fe</v>
      </c>
      <c r="AB6" t="s">
        <v>82</v>
      </c>
      <c r="AC6" t="s">
        <v>197</v>
      </c>
      <c r="AD6">
        <v>1</v>
      </c>
      <c r="AE6" t="s">
        <v>130</v>
      </c>
      <c r="AG6">
        <v>12</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전투마법사의 지팡이</v>
      </c>
      <c r="AL6">
        <v>1</v>
      </c>
      <c r="AM6" t="str">
        <f t="shared" ca="1" si="9"/>
        <v>{"dy":1,"sl":0,"tp":"fe","vl":"Equip2301","cn":1,"pt":"DI","pr":11},{"dy":1,"sl":1,"tp":"fe","vl":"Equip5301","cn":1,"pt":"GO","pr":7300},{"dy":1,"sl":2,"tp":"fe","vl":"Equip0201","cn":1,"pt":"GO","pr":2800},{"dy":1,"sl":3,"tp":"fe","vl":"Equip0401","cn":1,"pt":"DI","pp":139,"pr":59},{"dy":1,"sl":4,"tp":"fe","vl":"Equip3301","cn":1,"pt":"DI","pr":12}</v>
      </c>
      <c r="AN6" t="str">
        <f t="shared" ca="1" si="10"/>
        <v>{"dy":1,"sl":4,"tp":"fe","vl":"Equip3301","cn":1,"pt":"DI","pr":12}</v>
      </c>
      <c r="AP6" t="s">
        <v>86</v>
      </c>
      <c r="AQ6" t="s">
        <v>75</v>
      </c>
      <c r="AR6">
        <v>8</v>
      </c>
      <c r="AS6">
        <v>11</v>
      </c>
      <c r="AT6">
        <f t="shared" ca="1" si="11"/>
        <v>0</v>
      </c>
      <c r="AU6">
        <f t="shared" si="12"/>
        <v>6</v>
      </c>
      <c r="AV6">
        <f t="shared" ca="1" si="14"/>
        <v>0</v>
      </c>
      <c r="AW6">
        <f t="shared" si="15"/>
        <v>0</v>
      </c>
      <c r="AX6">
        <v>45</v>
      </c>
      <c r="AY6">
        <v>175</v>
      </c>
      <c r="AZ6">
        <f>300*1/320</f>
        <v>0.9375</v>
      </c>
      <c r="BA6">
        <v>0.25</v>
      </c>
      <c r="BB6">
        <v>0.35</v>
      </c>
      <c r="BG6">
        <v>2</v>
      </c>
      <c r="BH6">
        <v>1</v>
      </c>
      <c r="BI6">
        <f t="shared" si="13"/>
        <v>1</v>
      </c>
      <c r="BJ6">
        <f t="shared" si="24"/>
        <v>2</v>
      </c>
      <c r="BK6" t="s">
        <v>143</v>
      </c>
      <c r="BM6" t="e">
        <f ca="1">IF(VLOOKUP($BV6,[1]EquipTable!$1:$1048576,MATCH("업데이트순번",[1]EquipTable!$1:$1,0),0)&lt;=$BP$1,1,0)
*IF(MID(BV6,7,1)="4",0.1,1)</f>
        <v>#VALUE!</v>
      </c>
      <c r="BN6" t="e">
        <f ca="1">IF(VLOOKUP($BV6,[1]EquipTable!$1:$1048576,MATCH("업데이트순번",[1]EquipTable!$1:$1,0),0)&lt;=$BP$1,1,0)
*IF(MID(BV6,7,1)="4",0.1,1)
*IF(AND(MID(BV6,7,1)&lt;&gt;"4",OR(MID(BV6,6,1)="6",MID(BV6,6,1)="7")),3,1)</f>
        <v>#VALUE!</v>
      </c>
      <c r="BO6" t="e">
        <f ca="1">IF(VLOOKUP($BV6,[1]EquipTable!$1:$1048576,MATCH("업데이트순번",[1]EquipTable!$1:$1,0),0)&lt;=$BP$1,1,0)
*IF(MID(BV6,7,1)="4",0.1,1)
*IF(AND(MID(BV6,7,1)&lt;&gt;"4",MID(BV6,6,1)="8"),4,1)</f>
        <v>#VALUE!</v>
      </c>
      <c r="BP6" t="e">
        <f t="shared" ca="1" si="16"/>
        <v>#VALUE!</v>
      </c>
      <c r="BQ6" t="e">
        <f t="shared" ca="1" si="17"/>
        <v>#VALUE!</v>
      </c>
      <c r="BR6" t="e">
        <f t="shared" ca="1" si="18"/>
        <v>#VALUE!</v>
      </c>
      <c r="BS6" t="e">
        <f t="shared" ca="1" si="19"/>
        <v>#VALUE!</v>
      </c>
      <c r="BT6" t="e">
        <f t="shared" ca="1" si="22"/>
        <v>#VALUE!</v>
      </c>
      <c r="BU6" t="e">
        <f t="shared" ca="1" si="23"/>
        <v>#VALUE!</v>
      </c>
      <c r="BV6" t="e">
        <f ca="1">OFFSET([1]EquipTable!$A$1,ROW()-1,0)</f>
        <v>#VALUE!</v>
      </c>
      <c r="BX6">
        <f ca="1">IF(VLOOKUP($CA6,[2]ActorTable!$1:$1048576,MATCH("업데이트순번",[2]ActorTable!$1:$1,0),0)&lt;=$BY$1,1,0)
*IF(MID(CA6,7,1)="2",0.1,1)</f>
        <v>1</v>
      </c>
      <c r="BY6">
        <f t="shared" ca="1" si="20"/>
        <v>3.9215686274509796E-2</v>
      </c>
      <c r="BZ6">
        <f t="shared" ca="1" si="21"/>
        <v>0.12156862745098038</v>
      </c>
      <c r="CA6" t="str">
        <f ca="1">OFFSET([2]ActorTable!$A$1,ROW()-1,0)</f>
        <v>Actor1005</v>
      </c>
      <c r="CB6" t="str">
        <f ca="1">VLOOKUP($CA6,[2]ActorTable!$1:$1048576,MATCH("이름참고",[2]ActorTable!$1:$1,0),0)</f>
        <v>젤리아</v>
      </c>
    </row>
    <row r="7" spans="1:82">
      <c r="A7">
        <v>1</v>
      </c>
      <c r="B7">
        <v>5</v>
      </c>
      <c r="C7">
        <f t="shared" si="0"/>
        <v>0</v>
      </c>
      <c r="D7">
        <f t="shared" ca="1" si="1"/>
        <v>5.4009478159954272E-3</v>
      </c>
      <c r="E7">
        <f t="shared" ca="1" si="1"/>
        <v>0.59074580847626346</v>
      </c>
      <c r="F7">
        <f t="shared" ca="1" si="1"/>
        <v>0.80706111534927494</v>
      </c>
      <c r="G7">
        <f t="shared" ca="1" si="1"/>
        <v>0.69430382285136738</v>
      </c>
      <c r="H7">
        <f t="shared" ca="1" si="1"/>
        <v>0.77364368025407171</v>
      </c>
      <c r="I7">
        <f t="shared" ca="1" si="1"/>
        <v>0.78040366890981916</v>
      </c>
      <c r="M7" t="str">
        <f t="shared" ca="1" si="2"/>
        <v>지정 장비</v>
      </c>
      <c r="N7" t="e">
        <f t="shared" ca="1" si="3"/>
        <v>#VALUE!</v>
      </c>
      <c r="O7">
        <f t="shared" ca="1" si="4"/>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t="e">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#VALUE!</v>
      </c>
      <c r="S7" t="e">
        <f ca="1">IF(OR(ISNUMBER(N7),N7="삭제",ISBLANK(N7)),"",
IF(LEFT(N7,5)="Equip",
  IF($BP$1&lt;VLOOKUP(N7,[1]EquipTable!$1:$1048576,MATCH("업데이트순번",[1]EquipTable!$1:$1,0),0),"업데이트순번이상",""),
IF(LEFT(N7,5)="Actor",
  IF($BY$1&lt;VLOOKUP(N7,[2]ActorTable!$1:$1048576,MATCH("업데이트순번",[2]ActorTable!$1:$1,0),0),"업데이트순번이상",""),
"그외없음")))</f>
        <v>#VALUE!</v>
      </c>
      <c r="T7" t="e">
        <f t="shared" ca="1" si="5"/>
        <v>#VALUE!</v>
      </c>
      <c r="U7" t="s">
        <v>82</v>
      </c>
      <c r="V7" t="s">
        <v>206</v>
      </c>
      <c r="W7">
        <v>1</v>
      </c>
      <c r="X7" t="s">
        <v>126</v>
      </c>
      <c r="Z7">
        <v>2900</v>
      </c>
      <c r="AA7" t="str">
        <f t="shared" ca="1" si="6"/>
        <v>fe</v>
      </c>
      <c r="AB7" t="s">
        <v>82</v>
      </c>
      <c r="AC7" t="s">
        <v>206</v>
      </c>
      <c r="AD7">
        <v>1</v>
      </c>
      <c r="AE7" t="s">
        <v>126</v>
      </c>
      <c r="AG7">
        <v>2900</v>
      </c>
      <c r="AH7" t="str">
        <f>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
      </c>
      <c r="AJ7" t="str">
        <f t="shared" si="8"/>
        <v/>
      </c>
      <c r="AK7" t="str">
        <f>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잔혹한 지배자</v>
      </c>
      <c r="AL7">
        <v>1</v>
      </c>
      <c r="AM7" t="str">
        <f t="shared" ca="1" si="9"/>
        <v>{"dy":1,"sl":0,"tp":"fe","vl":"Equip2301","cn":1,"pt":"DI","pr":11},{"dy":1,"sl":1,"tp":"fe","vl":"Equip5301","cn":1,"pt":"GO","pr":7300},{"dy":1,"sl":2,"tp":"fe","vl":"Equip0201","cn":1,"pt":"GO","pr":2800},{"dy":1,"sl":3,"tp":"fe","vl":"Equip0401","cn":1,"pt":"DI","pp":139,"pr":59},{"dy":1,"sl":4,"tp":"fe","vl":"Equip3301","cn":1,"pt":"DI","pr":12},{"dy":1,"sl":5,"tp":"fe","vl":"Equip4201","cn":1,"pt":"GO","pr":2900}</v>
      </c>
      <c r="AN7" t="str">
        <f t="shared" ca="1" si="10"/>
        <v>{"dy":1,"sl":5,"tp":"fe","vl":"Equip4201","cn":1,"pt":"GO","pr":2900}</v>
      </c>
      <c r="AP7" t="s">
        <v>87</v>
      </c>
      <c r="AQ7" t="s">
        <v>78</v>
      </c>
      <c r="AR7">
        <v>8</v>
      </c>
      <c r="AS7">
        <v>11</v>
      </c>
      <c r="AT7">
        <f t="shared" ca="1" si="11"/>
        <v>0</v>
      </c>
      <c r="AU7">
        <f t="shared" si="12"/>
        <v>0</v>
      </c>
      <c r="AV7">
        <f t="shared" ca="1" si="14"/>
        <v>0</v>
      </c>
      <c r="AW7">
        <f t="shared" si="15"/>
        <v>0</v>
      </c>
      <c r="AZ7">
        <v>1</v>
      </c>
      <c r="BG7">
        <v>3</v>
      </c>
      <c r="BH7">
        <v>1</v>
      </c>
      <c r="BI7">
        <f t="shared" si="13"/>
        <v>0.25</v>
      </c>
      <c r="BJ7">
        <f t="shared" si="24"/>
        <v>3</v>
      </c>
      <c r="BK7" t="s">
        <v>143</v>
      </c>
      <c r="BM7" t="e">
        <f ca="1">IF(VLOOKUP($BV7,[1]EquipTable!$1:$1048576,MATCH("업데이트순번",[1]EquipTable!$1:$1,0),0)&lt;=$BP$1,1,0)
*IF(MID(BV7,7,1)="4",0.1,1)</f>
        <v>#VALUE!</v>
      </c>
      <c r="BN7" t="e">
        <f ca="1">IF(VLOOKUP($BV7,[1]EquipTable!$1:$1048576,MATCH("업데이트순번",[1]EquipTable!$1:$1,0),0)&lt;=$BP$1,1,0)
*IF(MID(BV7,7,1)="4",0.1,1)
*IF(AND(MID(BV7,7,1)&lt;&gt;"4",OR(MID(BV7,6,1)="6",MID(BV7,6,1)="7")),3,1)</f>
        <v>#VALUE!</v>
      </c>
      <c r="BO7" t="e">
        <f ca="1">IF(VLOOKUP($BV7,[1]EquipTable!$1:$1048576,MATCH("업데이트순번",[1]EquipTable!$1:$1,0),0)&lt;=$BP$1,1,0)
*IF(MID(BV7,7,1)="4",0.1,1)
*IF(AND(MID(BV7,7,1)&lt;&gt;"4",MID(BV7,6,1)="8"),4,1)</f>
        <v>#VALUE!</v>
      </c>
      <c r="BP7" t="e">
        <f t="shared" ca="1" si="16"/>
        <v>#VALUE!</v>
      </c>
      <c r="BQ7" t="e">
        <f t="shared" ca="1" si="17"/>
        <v>#VALUE!</v>
      </c>
      <c r="BR7" t="e">
        <f t="shared" ca="1" si="18"/>
        <v>#VALUE!</v>
      </c>
      <c r="BS7" t="e">
        <f t="shared" ca="1" si="19"/>
        <v>#VALUE!</v>
      </c>
      <c r="BT7" t="e">
        <f t="shared" ca="1" si="22"/>
        <v>#VALUE!</v>
      </c>
      <c r="BU7" t="e">
        <f t="shared" ca="1" si="23"/>
        <v>#VALUE!</v>
      </c>
      <c r="BV7" t="e">
        <f ca="1">OFFSET([1]EquipTable!$A$1,ROW()-1,0)</f>
        <v>#VALUE!</v>
      </c>
      <c r="BX7">
        <f ca="1">IF(VLOOKUP($CA7,[2]ActorTable!$1:$1048576,MATCH("업데이트순번",[2]ActorTable!$1:$1,0),0)&lt;=$BY$1,1,0)
*IF(MID(CA7,7,1)="2",0.1,1)</f>
        <v>0</v>
      </c>
      <c r="BY7">
        <f t="shared" ca="1" si="20"/>
        <v>0</v>
      </c>
      <c r="BZ7">
        <f t="shared" ca="1" si="21"/>
        <v>0.16078431372549018</v>
      </c>
      <c r="CA7" t="str">
        <f ca="1">OFFSET([2]ActorTable!$A$1,ROW()-1,0)</f>
        <v>Actor9906</v>
      </c>
      <c r="CB7" t="str">
        <f ca="1">VLOOKUP($CA7,[2]ActorTable!$1:$1048576,MATCH("이름참고",[2]ActorTable!$1:$1,0),0)</f>
        <v>스트링없음</v>
      </c>
    </row>
    <row r="8" spans="1:82">
      <c r="A8">
        <v>1</v>
      </c>
      <c r="B8">
        <v>6</v>
      </c>
      <c r="C8">
        <f t="shared" si="0"/>
        <v>0</v>
      </c>
      <c r="D8">
        <f t="shared" ca="1" si="1"/>
        <v>0.52139456207673407</v>
      </c>
      <c r="E8">
        <f t="shared" ca="1" si="1"/>
        <v>0.79771070602906968</v>
      </c>
      <c r="F8">
        <f t="shared" ca="1" si="1"/>
        <v>0.32969246014505882</v>
      </c>
      <c r="G8">
        <f t="shared" ca="1" si="1"/>
        <v>0.66997236882884492</v>
      </c>
      <c r="H8">
        <f t="shared" ca="1" si="1"/>
        <v>0.75958148156190874</v>
      </c>
      <c r="I8">
        <f t="shared" ca="1" si="1"/>
        <v>0.89787566327120294</v>
      </c>
      <c r="M8" t="str">
        <f t="shared" ca="1" si="2"/>
        <v>지정 장비</v>
      </c>
      <c r="N8" t="e">
        <f t="shared" ca="1" si="3"/>
        <v>#VALUE!</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t="e">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#VALUE!</v>
      </c>
      <c r="S8" t="e">
        <f ca="1">IF(OR(ISNUMBER(N8),N8="삭제",ISBLANK(N8)),"",
IF(LEFT(N8,5)="Equip",
  IF($BP$1&lt;VLOOKUP(N8,[1]EquipTable!$1:$1048576,MATCH("업데이트순번",[1]EquipTable!$1:$1,0),0),"업데이트순번이상",""),
IF(LEFT(N8,5)="Actor",
  IF($BY$1&lt;VLOOKUP(N8,[2]ActorTable!$1:$1048576,MATCH("업데이트순번",[2]ActorTable!$1:$1,0),0),"업데이트순번이상",""),
"그외없음")))</f>
        <v>#VALUE!</v>
      </c>
      <c r="T8" t="e">
        <f t="shared" ca="1" si="5"/>
        <v>#VALUE!</v>
      </c>
      <c r="U8" t="s">
        <v>82</v>
      </c>
      <c r="V8" t="s">
        <v>258</v>
      </c>
      <c r="W8">
        <v>1</v>
      </c>
      <c r="X8" t="s">
        <v>126</v>
      </c>
      <c r="Z8">
        <v>2100</v>
      </c>
      <c r="AA8" t="str">
        <f t="shared" ca="1" si="6"/>
        <v>fe</v>
      </c>
      <c r="AB8" t="s">
        <v>82</v>
      </c>
      <c r="AC8" t="s">
        <v>258</v>
      </c>
      <c r="AD8">
        <v>1</v>
      </c>
      <c r="AE8" t="s">
        <v>126</v>
      </c>
      <c r="AG8">
        <v>2100</v>
      </c>
      <c r="AH8" t="str">
        <f>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t="shared" ca="1" si="9"/>
        <v>{"dy":1,"sl":0,"tp":"fe","vl":"Equip2301","cn":1,"pt":"DI","pr":11},{"dy":1,"sl":1,"tp":"fe","vl":"Equip5301","cn":1,"pt":"GO","pr":7300},{"dy":1,"sl":2,"tp":"fe","vl":"Equip0201","cn":1,"pt":"GO","pr":2800},{"dy":1,"sl":3,"tp":"fe","vl":"Equip0401","cn":1,"pt":"DI","pp":139,"pr":59},{"dy":1,"sl":4,"tp":"fe","vl":"Equip3301","cn":1,"pt":"DI","pr":12},{"dy":1,"sl":5,"tp":"fe","vl":"Equip4201","cn":1,"pt":"GO","pr":2900},{"dy":1,"sl":6,"tp":"fe","vl":"Equip6002","cn":1,"pt":"GO","pr":2100}</v>
      </c>
      <c r="AN8" t="str">
        <f t="shared" ca="1" si="10"/>
        <v>{"dy":1,"sl":6,"tp":"fe","vl":"Equip6002","cn":1,"pt":"GO","pr":2100}</v>
      </c>
      <c r="AP8" t="s">
        <v>88</v>
      </c>
      <c r="AQ8" t="s">
        <v>79</v>
      </c>
      <c r="AR8">
        <v>8</v>
      </c>
      <c r="AS8">
        <v>11</v>
      </c>
      <c r="AT8">
        <f t="shared" ca="1" si="11"/>
        <v>0</v>
      </c>
      <c r="AU8">
        <f t="shared" si="12"/>
        <v>0</v>
      </c>
      <c r="AV8">
        <f t="shared" ca="1" si="14"/>
        <v>0</v>
      </c>
      <c r="AW8">
        <f t="shared" si="15"/>
        <v>0</v>
      </c>
      <c r="AZ8">
        <v>1</v>
      </c>
      <c r="BG8">
        <v>3</v>
      </c>
      <c r="BH8">
        <v>3</v>
      </c>
      <c r="BI8">
        <f t="shared" si="13"/>
        <v>0.75</v>
      </c>
      <c r="BJ8">
        <f t="shared" si="24"/>
        <v>3.25</v>
      </c>
      <c r="BK8" t="s">
        <v>144</v>
      </c>
      <c r="BM8" t="e">
        <f ca="1">IF(VLOOKUP($BV8,[1]EquipTable!$1:$1048576,MATCH("업데이트순번",[1]EquipTable!$1:$1,0),0)&lt;=$BP$1,1,0)
*IF(MID(BV8,7,1)="4",0.1,1)</f>
        <v>#VALUE!</v>
      </c>
      <c r="BN8" t="e">
        <f ca="1">IF(VLOOKUP($BV8,[1]EquipTable!$1:$1048576,MATCH("업데이트순번",[1]EquipTable!$1:$1,0),0)&lt;=$BP$1,1,0)
*IF(MID(BV8,7,1)="4",0.1,1)
*IF(AND(MID(BV8,7,1)&lt;&gt;"4",OR(MID(BV8,6,1)="6",MID(BV8,6,1)="7")),3,1)</f>
        <v>#VALUE!</v>
      </c>
      <c r="BO8" t="e">
        <f ca="1">IF(VLOOKUP($BV8,[1]EquipTable!$1:$1048576,MATCH("업데이트순번",[1]EquipTable!$1:$1,0),0)&lt;=$BP$1,1,0)
*IF(MID(BV8,7,1)="4",0.1,1)
*IF(AND(MID(BV8,7,1)&lt;&gt;"4",MID(BV8,6,1)="8"),4,1)</f>
        <v>#VALUE!</v>
      </c>
      <c r="BP8" t="e">
        <f t="shared" ca="1" si="16"/>
        <v>#VALUE!</v>
      </c>
      <c r="BQ8" t="e">
        <f t="shared" ca="1" si="17"/>
        <v>#VALUE!</v>
      </c>
      <c r="BR8" t="e">
        <f t="shared" ca="1" si="18"/>
        <v>#VALUE!</v>
      </c>
      <c r="BS8" t="e">
        <f t="shared" ca="1" si="19"/>
        <v>#VALUE!</v>
      </c>
      <c r="BT8" t="e">
        <f t="shared" ca="1" si="22"/>
        <v>#VALUE!</v>
      </c>
      <c r="BU8" t="e">
        <f t="shared" ca="1" si="23"/>
        <v>#VALUE!</v>
      </c>
      <c r="BV8" t="e">
        <f ca="1">OFFSET([1]EquipTable!$A$1,ROW()-1,0)</f>
        <v>#VALUE!</v>
      </c>
      <c r="BX8">
        <f ca="1">IF(VLOOKUP($CA8,[2]ActorTable!$1:$1048576,MATCH("업데이트순번",[2]ActorTable!$1:$1,0),0)&lt;=$BY$1,1,0)
*IF(MID(CA8,7,1)="2",0.1,1)</f>
        <v>1</v>
      </c>
      <c r="BY8">
        <f t="shared" ca="1" si="20"/>
        <v>3.9215686274509796E-2</v>
      </c>
      <c r="BZ8">
        <f t="shared" ca="1" si="21"/>
        <v>0.16078431372549018</v>
      </c>
      <c r="CA8" t="str">
        <f ca="1">OFFSET([2]ActorTable!$A$1,ROW()-1,0)</f>
        <v>Actor0007</v>
      </c>
      <c r="CB8" t="str">
        <f ca="1">VLOOKUP($CA8,[2]ActorTable!$1:$1048576,MATCH("이름참고",[2]ActorTable!$1:$1,0),0)</f>
        <v>헤르윈</v>
      </c>
    </row>
    <row r="9" spans="1:82">
      <c r="A9">
        <v>1</v>
      </c>
      <c r="B9">
        <v>7</v>
      </c>
      <c r="C9">
        <f t="shared" si="0"/>
        <v>0</v>
      </c>
      <c r="D9">
        <f t="shared" ca="1" si="1"/>
        <v>0.93067885210307399</v>
      </c>
      <c r="E9">
        <f t="shared" ca="1" si="1"/>
        <v>0.60023373367390909</v>
      </c>
      <c r="F9">
        <f t="shared" ca="1" si="1"/>
        <v>0.14938078078606354</v>
      </c>
      <c r="G9">
        <f t="shared" ca="1" si="1"/>
        <v>0.28202815646358381</v>
      </c>
      <c r="H9">
        <f t="shared" ca="1" si="1"/>
        <v>0.18889146092364284</v>
      </c>
      <c r="I9">
        <f t="shared" ca="1" si="1"/>
        <v>0.24301480637678374</v>
      </c>
      <c r="M9" t="str">
        <f t="shared" ca="1" si="2"/>
        <v>지정 장비</v>
      </c>
      <c r="N9" t="e">
        <f t="shared" ca="1" si="3"/>
        <v>#VALUE!</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t="e">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#VALUE!</v>
      </c>
      <c r="S9" t="e">
        <f ca="1">IF(OR(ISNUMBER(N9),N9="삭제",ISBLANK(N9)),"",
IF(LEFT(N9,5)="Equip",
  IF($BP$1&lt;VLOOKUP(N9,[1]EquipTable!$1:$1048576,MATCH("업데이트순번",[1]EquipTable!$1:$1,0),0),"업데이트순번이상",""),
IF(LEFT(N9,5)="Actor",
  IF($BY$1&lt;VLOOKUP(N9,[2]ActorTable!$1:$1048576,MATCH("업데이트순번",[2]ActorTable!$1:$1,0),0),"업데이트순번이상",""),
"그외없음")))</f>
        <v>#VALUE!</v>
      </c>
      <c r="T9" t="e">
        <f t="shared" ca="1" si="5"/>
        <v>#VALUE!</v>
      </c>
      <c r="U9" t="s">
        <v>82</v>
      </c>
      <c r="V9" t="s">
        <v>258</v>
      </c>
      <c r="W9">
        <v>1</v>
      </c>
      <c r="X9" t="s">
        <v>126</v>
      </c>
      <c r="Z9">
        <v>2100</v>
      </c>
      <c r="AA9" t="str">
        <f t="shared" ca="1" si="6"/>
        <v>fe</v>
      </c>
      <c r="AB9" t="s">
        <v>82</v>
      </c>
      <c r="AC9" t="s">
        <v>307</v>
      </c>
      <c r="AD9">
        <v>1</v>
      </c>
      <c r="AE9" t="s">
        <v>126</v>
      </c>
      <c r="AG9">
        <v>2100</v>
      </c>
      <c r="AH9" t="str">
        <f>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v>
      </c>
      <c r="AN9" t="str">
        <f t="shared" ca="1" si="10"/>
        <v>{"dy":1,"sl":7,"tp":"fe","vl":"Equip7001","cn":1,"pt":"GO","pr":2100}</v>
      </c>
      <c r="AP9" t="s">
        <v>89</v>
      </c>
      <c r="AQ9" t="s">
        <v>80</v>
      </c>
      <c r="AR9">
        <v>8</v>
      </c>
      <c r="AS9">
        <v>11</v>
      </c>
      <c r="AT9">
        <f t="shared" ca="1" si="11"/>
        <v>0</v>
      </c>
      <c r="AU9">
        <f t="shared" si="12"/>
        <v>2</v>
      </c>
      <c r="AV9">
        <f t="shared" ca="1" si="14"/>
        <v>0</v>
      </c>
      <c r="AW9">
        <f t="shared" si="15"/>
        <v>0</v>
      </c>
      <c r="AZ9">
        <v>1.1000000000000001</v>
      </c>
      <c r="BG9">
        <v>4</v>
      </c>
      <c r="BH9">
        <v>1</v>
      </c>
      <c r="BI9">
        <f t="shared" si="13"/>
        <v>1</v>
      </c>
      <c r="BJ9">
        <f t="shared" si="24"/>
        <v>4</v>
      </c>
      <c r="BK9" t="s">
        <v>144</v>
      </c>
      <c r="BM9" t="e">
        <f ca="1">IF(VLOOKUP($BV9,[1]EquipTable!$1:$1048576,MATCH("업데이트순번",[1]EquipTable!$1:$1,0),0)&lt;=$BP$1,1,0)
*IF(MID(BV9,7,1)="4",0.1,1)</f>
        <v>#VALUE!</v>
      </c>
      <c r="BN9" t="e">
        <f ca="1">IF(VLOOKUP($BV9,[1]EquipTable!$1:$1048576,MATCH("업데이트순번",[1]EquipTable!$1:$1,0),0)&lt;=$BP$1,1,0)
*IF(MID(BV9,7,1)="4",0.1,1)
*IF(AND(MID(BV9,7,1)&lt;&gt;"4",OR(MID(BV9,6,1)="6",MID(BV9,6,1)="7")),3,1)</f>
        <v>#VALUE!</v>
      </c>
      <c r="BO9" t="e">
        <f ca="1">IF(VLOOKUP($BV9,[1]EquipTable!$1:$1048576,MATCH("업데이트순번",[1]EquipTable!$1:$1,0),0)&lt;=$BP$1,1,0)
*IF(MID(BV9,7,1)="4",0.1,1)
*IF(AND(MID(BV9,7,1)&lt;&gt;"4",MID(BV9,6,1)="8"),4,1)</f>
        <v>#VALUE!</v>
      </c>
      <c r="BP9" t="e">
        <f t="shared" ca="1" si="16"/>
        <v>#VALUE!</v>
      </c>
      <c r="BQ9" t="e">
        <f t="shared" ca="1" si="17"/>
        <v>#VALUE!</v>
      </c>
      <c r="BR9" t="e">
        <f t="shared" ca="1" si="18"/>
        <v>#VALUE!</v>
      </c>
      <c r="BS9" t="e">
        <f t="shared" ca="1" si="19"/>
        <v>#VALUE!</v>
      </c>
      <c r="BT9" t="e">
        <f t="shared" ca="1" si="22"/>
        <v>#VALUE!</v>
      </c>
      <c r="BU9" t="e">
        <f t="shared" ca="1" si="23"/>
        <v>#VALUE!</v>
      </c>
      <c r="BV9" t="e">
        <f ca="1">OFFSET([1]EquipTable!$A$1,ROW()-1,0)</f>
        <v>#VALUE!</v>
      </c>
      <c r="BX9">
        <f ca="1">IF(VLOOKUP($CA9,[2]ActorTable!$1:$1048576,MATCH("업데이트순번",[2]ActorTable!$1:$1,0),0)&lt;=$BY$1,1,0)
*IF(MID(CA9,7,1)="2",0.1,1)</f>
        <v>1</v>
      </c>
      <c r="BY9">
        <f t="shared" ca="1" si="20"/>
        <v>3.9215686274509796E-2</v>
      </c>
      <c r="BZ9">
        <f t="shared" ca="1" si="21"/>
        <v>0.19999999999999998</v>
      </c>
      <c r="CA9" t="str">
        <f ca="1">OFFSET([2]ActorTable!$A$1,ROW()-1,0)</f>
        <v>Actor1108</v>
      </c>
      <c r="CB9" t="str">
        <f ca="1">VLOOKUP($CA9,[2]ActorTable!$1:$1048576,MATCH("이름참고",[2]ActorTable!$1:$1,0),0)</f>
        <v>테이슨</v>
      </c>
    </row>
    <row r="10" spans="1:82">
      <c r="A10">
        <v>1</v>
      </c>
      <c r="B10">
        <v>8</v>
      </c>
      <c r="C10">
        <f t="shared" si="0"/>
        <v>0</v>
      </c>
      <c r="D10">
        <f t="shared" ca="1" si="1"/>
        <v>0.2249881524762124</v>
      </c>
      <c r="E10">
        <f t="shared" ca="1" si="1"/>
        <v>0.87482643298956542</v>
      </c>
      <c r="F10">
        <f t="shared" ca="1" si="1"/>
        <v>0.60965049819849737</v>
      </c>
      <c r="G10">
        <f t="shared" ca="1" si="1"/>
        <v>0.98250994910804346</v>
      </c>
      <c r="H10">
        <f t="shared" ca="1" si="1"/>
        <v>0.36798629641922465</v>
      </c>
      <c r="I10">
        <f t="shared" ca="1" si="1"/>
        <v>0.81902621509709861</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v>
      </c>
      <c r="AN10" t="str">
        <f t="shared" ca="1" si="10"/>
        <v>{"dy":1,"sl":8}</v>
      </c>
      <c r="AP10" t="s">
        <v>288</v>
      </c>
      <c r="AQ10" t="s">
        <v>291</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139</v>
      </c>
      <c r="BM10" t="e">
        <f ca="1">IF(VLOOKUP($BV10,[1]EquipTable!$1:$1048576,MATCH("업데이트순번",[1]EquipTable!$1:$1,0),0)&lt;=$BP$1,1,0)
*IF(MID(BV10,7,1)="4",0.1,1)</f>
        <v>#VALUE!</v>
      </c>
      <c r="BN10" t="e">
        <f ca="1">IF(VLOOKUP($BV10,[1]EquipTable!$1:$1048576,MATCH("업데이트순번",[1]EquipTable!$1:$1,0),0)&lt;=$BP$1,1,0)
*IF(MID(BV10,7,1)="4",0.1,1)
*IF(AND(MID(BV10,7,1)&lt;&gt;"4",OR(MID(BV10,6,1)="6",MID(BV10,6,1)="7")),3,1)</f>
        <v>#VALUE!</v>
      </c>
      <c r="BO10" t="e">
        <f ca="1">IF(VLOOKUP($BV10,[1]EquipTable!$1:$1048576,MATCH("업데이트순번",[1]EquipTable!$1:$1,0),0)&lt;=$BP$1,1,0)
*IF(MID(BV10,7,1)="4",0.1,1)
*IF(AND(MID(BV10,7,1)&lt;&gt;"4",MID(BV10,6,1)="8"),4,1)</f>
        <v>#VALUE!</v>
      </c>
      <c r="BP10" t="e">
        <f t="shared" ca="1" si="16"/>
        <v>#VALUE!</v>
      </c>
      <c r="BQ10" t="e">
        <f t="shared" ca="1" si="17"/>
        <v>#VALUE!</v>
      </c>
      <c r="BR10" t="e">
        <f t="shared" ca="1" si="18"/>
        <v>#VALUE!</v>
      </c>
      <c r="BS10" t="e">
        <f t="shared" ca="1" si="19"/>
        <v>#VALUE!</v>
      </c>
      <c r="BT10" t="e">
        <f t="shared" ca="1" si="22"/>
        <v>#VALUE!</v>
      </c>
      <c r="BU10" t="e">
        <f t="shared" ca="1" si="23"/>
        <v>#VALUE!</v>
      </c>
      <c r="BV10" t="e">
        <f ca="1">OFFSET([1]EquipTable!$A$1,ROW()-1,0)</f>
        <v>#VALUE!</v>
      </c>
      <c r="BX10">
        <f ca="1">IF(VLOOKUP($CA10,[2]ActorTable!$1:$1048576,MATCH("업데이트순번",[2]ActorTable!$1:$1,0),0)&lt;=$BY$1,1,0)
*IF(MID(CA10,7,1)="2",0.1,1)</f>
        <v>1</v>
      </c>
      <c r="BY10">
        <f t="shared" ca="1" si="20"/>
        <v>3.9215686274509796E-2</v>
      </c>
      <c r="BZ10">
        <f t="shared" ca="1" si="21"/>
        <v>0.23921568627450979</v>
      </c>
      <c r="CA10" t="str">
        <f ca="1">OFFSET([2]ActorTable!$A$1,ROW()-1,0)</f>
        <v>Actor1109</v>
      </c>
      <c r="CB10" t="str">
        <f ca="1">VLOOKUP($CA10,[2]ActorTable!$1:$1048576,MATCH("이름참고",[2]ActorTable!$1:$1,0),0)</f>
        <v>닉스</v>
      </c>
    </row>
    <row r="11" spans="1:82">
      <c r="A11">
        <v>1</v>
      </c>
      <c r="B11">
        <v>9</v>
      </c>
      <c r="C11">
        <f t="shared" si="0"/>
        <v>0</v>
      </c>
      <c r="D11">
        <f t="shared" ca="1" si="1"/>
        <v>0.32492773858917123</v>
      </c>
      <c r="E11">
        <f t="shared" ca="1" si="1"/>
        <v>0.22911682472766104</v>
      </c>
      <c r="F11">
        <f t="shared" ca="1" si="1"/>
        <v>0.90171526697442561</v>
      </c>
      <c r="G11">
        <f t="shared" ca="1" si="1"/>
        <v>0.35561844863562597</v>
      </c>
      <c r="H11">
        <f t="shared" ca="1" si="1"/>
        <v>0.66622702586393123</v>
      </c>
      <c r="I11">
        <f t="shared" ca="1" si="1"/>
        <v>0.38556209677855324</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v>
      </c>
      <c r="AN11" t="str">
        <f t="shared" ca="1" si="10"/>
        <v>{"dy":1,"sl":9}</v>
      </c>
      <c r="AP11" t="s">
        <v>289</v>
      </c>
      <c r="AQ11" t="s">
        <v>292</v>
      </c>
      <c r="AR11">
        <v>8</v>
      </c>
      <c r="AS11">
        <v>11</v>
      </c>
      <c r="AT11">
        <f t="shared" ca="1" si="25"/>
        <v>0</v>
      </c>
      <c r="AU11">
        <f t="shared" si="26"/>
        <v>0</v>
      </c>
      <c r="AV11">
        <f t="shared" ca="1" si="14"/>
        <v>0</v>
      </c>
      <c r="AW11">
        <f t="shared" si="15"/>
        <v>0</v>
      </c>
      <c r="AZ11">
        <v>1</v>
      </c>
      <c r="BG11">
        <v>5</v>
      </c>
      <c r="BH11">
        <v>1</v>
      </c>
      <c r="BI11">
        <f t="shared" si="13"/>
        <v>0.25</v>
      </c>
      <c r="BJ11">
        <f t="shared" si="24"/>
        <v>5.5</v>
      </c>
      <c r="BK11" t="s">
        <v>143</v>
      </c>
      <c r="BM11" t="e">
        <f ca="1">IF(VLOOKUP($BV11,[1]EquipTable!$1:$1048576,MATCH("업데이트순번",[1]EquipTable!$1:$1,0),0)&lt;=$BP$1,1,0)
*IF(MID(BV11,7,1)="4",0.1,1)</f>
        <v>#VALUE!</v>
      </c>
      <c r="BN11" t="e">
        <f ca="1">IF(VLOOKUP($BV11,[1]EquipTable!$1:$1048576,MATCH("업데이트순번",[1]EquipTable!$1:$1,0),0)&lt;=$BP$1,1,0)
*IF(MID(BV11,7,1)="4",0.1,1)
*IF(AND(MID(BV11,7,1)&lt;&gt;"4",OR(MID(BV11,6,1)="6",MID(BV11,6,1)="7")),3,1)</f>
        <v>#VALUE!</v>
      </c>
      <c r="BO11" t="e">
        <f ca="1">IF(VLOOKUP($BV11,[1]EquipTable!$1:$1048576,MATCH("업데이트순번",[1]EquipTable!$1:$1,0),0)&lt;=$BP$1,1,0)
*IF(MID(BV11,7,1)="4",0.1,1)
*IF(AND(MID(BV11,7,1)&lt;&gt;"4",MID(BV11,6,1)="8"),4,1)</f>
        <v>#VALUE!</v>
      </c>
      <c r="BP11" t="e">
        <f t="shared" ca="1" si="16"/>
        <v>#VALUE!</v>
      </c>
      <c r="BQ11" t="e">
        <f t="shared" ca="1" si="17"/>
        <v>#VALUE!</v>
      </c>
      <c r="BR11" t="e">
        <f t="shared" ca="1" si="18"/>
        <v>#VALUE!</v>
      </c>
      <c r="BS11" t="e">
        <f t="shared" ca="1" si="19"/>
        <v>#VALUE!</v>
      </c>
      <c r="BT11" t="e">
        <f t="shared" ca="1" si="22"/>
        <v>#VALUE!</v>
      </c>
      <c r="BU11" t="e">
        <f t="shared" ca="1" si="23"/>
        <v>#VALUE!</v>
      </c>
      <c r="BV11" t="e">
        <f ca="1">OFFSET([1]EquipTable!$A$1,ROW()-1,0)</f>
        <v>#VALUE!</v>
      </c>
      <c r="BX11">
        <f ca="1">IF(VLOOKUP($CA11,[2]ActorTable!$1:$1048576,MATCH("업데이트순번",[2]ActorTable!$1:$1,0),0)&lt;=$BY$1,1,0)
*IF(MID(CA11,7,1)="2",0.1,1)</f>
        <v>1</v>
      </c>
      <c r="BY11">
        <f t="shared" ca="1" si="20"/>
        <v>3.9215686274509796E-2</v>
      </c>
      <c r="BZ11">
        <f t="shared" ca="1" si="21"/>
        <v>0.27843137254901956</v>
      </c>
      <c r="CA11" t="str">
        <f ca="1">OFFSET([2]ActorTable!$A$1,ROW()-1,0)</f>
        <v>Actor2010</v>
      </c>
      <c r="CB11" t="str">
        <f ca="1">VLOOKUP($CA11,[2]ActorTable!$1:$1048576,MATCH("이름참고",[2]ActorTable!$1:$1,0),0)</f>
        <v>그루퍼스</v>
      </c>
    </row>
    <row r="12" spans="1:82">
      <c r="A12">
        <v>2</v>
      </c>
      <c r="B12">
        <v>0</v>
      </c>
      <c r="C12">
        <f t="shared" si="0"/>
        <v>0</v>
      </c>
      <c r="D12">
        <f t="shared" ref="D12:I21" ca="1" si="27">RAND()</f>
        <v>4.1775934653722424E-2</v>
      </c>
      <c r="E12">
        <f t="shared" ca="1" si="27"/>
        <v>0.63279105798304824</v>
      </c>
      <c r="F12">
        <f t="shared" ca="1" si="27"/>
        <v>0.32332505596258221</v>
      </c>
      <c r="G12">
        <f t="shared" ca="1" si="27"/>
        <v>0.55856579709475374</v>
      </c>
      <c r="H12">
        <f t="shared" ca="1" si="27"/>
        <v>0.11646143134195397</v>
      </c>
      <c r="I12">
        <f t="shared" ca="1" si="27"/>
        <v>7.0147862910052705E-2</v>
      </c>
      <c r="M12" t="str">
        <f t="shared" ca="1" si="2"/>
        <v>지정 장비</v>
      </c>
      <c r="N12" t="e">
        <f t="shared" ca="1" si="3"/>
        <v>#VALUE!</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t="e">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#VALUE!</v>
      </c>
      <c r="S12" t="e">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#VALUE!</v>
      </c>
      <c r="T12" t="e">
        <f t="shared" ca="1" si="5"/>
        <v>#VALUE!</v>
      </c>
      <c r="U12" t="s">
        <v>84</v>
      </c>
      <c r="W12">
        <v>1</v>
      </c>
      <c r="X12" t="s">
        <v>130</v>
      </c>
      <c r="Z12">
        <v>149</v>
      </c>
      <c r="AA12" t="str">
        <f t="shared" ca="1" si="6"/>
        <v>fe</v>
      </c>
      <c r="AB12" t="s">
        <v>82</v>
      </c>
      <c r="AC12" t="s">
        <v>310</v>
      </c>
      <c r="AD12">
        <v>1</v>
      </c>
      <c r="AE12" t="s">
        <v>126</v>
      </c>
      <c r="AG12">
        <v>3300</v>
      </c>
      <c r="AH12" t="str">
        <f>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은빛 유산</v>
      </c>
      <c r="AL12">
        <v>1</v>
      </c>
      <c r="AM1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v>
      </c>
      <c r="AN12" t="str">
        <f t="shared" ca="1" si="10"/>
        <v>{"dy":2,"sl":0,"tp":"fe","vl":"Equip0202","cn":1,"pt":"GO","pr":3300}</v>
      </c>
      <c r="AP12" t="s">
        <v>290</v>
      </c>
      <c r="AQ12" t="s">
        <v>293</v>
      </c>
      <c r="AR12">
        <v>8</v>
      </c>
      <c r="AS12">
        <v>11</v>
      </c>
      <c r="AT12">
        <f t="shared" ca="1" si="25"/>
        <v>0</v>
      </c>
      <c r="AU12">
        <f t="shared" si="26"/>
        <v>0</v>
      </c>
      <c r="AV12">
        <f t="shared" ca="1" si="14"/>
        <v>0</v>
      </c>
      <c r="AW12">
        <f t="shared" si="15"/>
        <v>0</v>
      </c>
      <c r="AZ12">
        <v>1.2</v>
      </c>
      <c r="BG12">
        <v>5</v>
      </c>
      <c r="BH12">
        <v>1</v>
      </c>
      <c r="BI12">
        <f t="shared" si="13"/>
        <v>0.25</v>
      </c>
      <c r="BJ12">
        <f t="shared" si="24"/>
        <v>5.75</v>
      </c>
      <c r="BK12" t="s">
        <v>144</v>
      </c>
      <c r="BM12" t="e">
        <f ca="1">IF(VLOOKUP($BV12,[1]EquipTable!$1:$1048576,MATCH("업데이트순번",[1]EquipTable!$1:$1,0),0)&lt;=$BP$1,1,0)
*IF(MID(BV12,7,1)="4",0.1,1)</f>
        <v>#VALUE!</v>
      </c>
      <c r="BN12" t="e">
        <f ca="1">IF(VLOOKUP($BV12,[1]EquipTable!$1:$1048576,MATCH("업데이트순번",[1]EquipTable!$1:$1,0),0)&lt;=$BP$1,1,0)
*IF(MID(BV12,7,1)="4",0.1,1)
*IF(AND(MID(BV12,7,1)&lt;&gt;"4",OR(MID(BV12,6,1)="6",MID(BV12,6,1)="7")),3,1)</f>
        <v>#VALUE!</v>
      </c>
      <c r="BO12" t="e">
        <f ca="1">IF(VLOOKUP($BV12,[1]EquipTable!$1:$1048576,MATCH("업데이트순번",[1]EquipTable!$1:$1,0),0)&lt;=$BP$1,1,0)
*IF(MID(BV12,7,1)="4",0.1,1)
*IF(AND(MID(BV12,7,1)&lt;&gt;"4",MID(BV12,6,1)="8"),4,1)</f>
        <v>#VALUE!</v>
      </c>
      <c r="BP12" t="e">
        <f t="shared" ca="1" si="16"/>
        <v>#VALUE!</v>
      </c>
      <c r="BQ12" t="e">
        <f t="shared" ca="1" si="17"/>
        <v>#VALUE!</v>
      </c>
      <c r="BR12" t="e">
        <f t="shared" ca="1" si="18"/>
        <v>#VALUE!</v>
      </c>
      <c r="BS12" t="e">
        <f t="shared" ca="1" si="19"/>
        <v>#VALUE!</v>
      </c>
      <c r="BT12" t="e">
        <f t="shared" ca="1" si="22"/>
        <v>#VALUE!</v>
      </c>
      <c r="BU12" t="e">
        <f t="shared" ca="1" si="23"/>
        <v>#VALUE!</v>
      </c>
      <c r="BV12" t="e">
        <f ca="1">OFFSET([1]EquipTable!$A$1,ROW()-1,0)</f>
        <v>#VALUE!</v>
      </c>
      <c r="BX12">
        <f ca="1">IF(VLOOKUP($CA12,[2]ActorTable!$1:$1048576,MATCH("업데이트순번",[2]ActorTable!$1:$1,0),0)&lt;=$BY$1,1,0)
*IF(MID(CA12,7,1)="2",0.1,1)</f>
        <v>1</v>
      </c>
      <c r="BY12">
        <f t="shared" ca="1" si="20"/>
        <v>3.9215686274509796E-2</v>
      </c>
      <c r="BZ12">
        <f t="shared" ca="1" si="21"/>
        <v>0.31764705882352934</v>
      </c>
      <c r="CA12" t="str">
        <f ca="1">OFFSET([2]ActorTable!$A$1,ROW()-1,0)</f>
        <v>Actor2011</v>
      </c>
      <c r="CB12" t="str">
        <f ca="1">VLOOKUP($CA12,[2]ActorTable!$1:$1048576,MATCH("이름참고",[2]ActorTable!$1:$1,0),0)</f>
        <v>클라크</v>
      </c>
    </row>
    <row r="13" spans="1:82">
      <c r="A13">
        <v>2</v>
      </c>
      <c r="B13">
        <v>1</v>
      </c>
      <c r="C13">
        <f t="shared" si="0"/>
        <v>0</v>
      </c>
      <c r="D13">
        <f t="shared" ca="1" si="27"/>
        <v>0.42296515798217138</v>
      </c>
      <c r="E13">
        <f t="shared" ca="1" si="27"/>
        <v>0.39792590532085936</v>
      </c>
      <c r="F13">
        <f t="shared" ca="1" si="27"/>
        <v>0.80751784503070789</v>
      </c>
      <c r="G13">
        <f t="shared" ca="1" si="27"/>
        <v>0.56704216402831764</v>
      </c>
      <c r="H13">
        <f t="shared" ca="1" si="27"/>
        <v>3.9626295013281965E-3</v>
      </c>
      <c r="I13">
        <f t="shared" ca="1" si="27"/>
        <v>0.99031614524802458</v>
      </c>
      <c r="M13" t="str">
        <f t="shared" ca="1" si="2"/>
        <v>지정 장비</v>
      </c>
      <c r="N13" t="e">
        <f t="shared" ca="1" si="3"/>
        <v>#VALUE!</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t="e">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#VALUE!</v>
      </c>
      <c r="S13" t="e">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#VALUE!</v>
      </c>
      <c r="T13" t="e">
        <f t="shared" ca="1" si="5"/>
        <v>#VALUE!</v>
      </c>
      <c r="U13" t="s">
        <v>82</v>
      </c>
      <c r="V13" t="s">
        <v>187</v>
      </c>
      <c r="W13">
        <v>1</v>
      </c>
      <c r="X13" t="s">
        <v>130</v>
      </c>
      <c r="Z13">
        <v>96</v>
      </c>
      <c r="AA13" t="str">
        <f t="shared" ca="1" si="6"/>
        <v>fe</v>
      </c>
      <c r="AB13" t="s">
        <v>82</v>
      </c>
      <c r="AC13" t="s">
        <v>305</v>
      </c>
      <c r="AD13">
        <v>1</v>
      </c>
      <c r="AE13" t="s">
        <v>126</v>
      </c>
      <c r="AG13">
        <v>1100</v>
      </c>
      <c r="AH13" t="str">
        <f>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그림자 단검</v>
      </c>
      <c r="AL13">
        <v>1</v>
      </c>
      <c r="AM1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v>
      </c>
      <c r="AN13" t="str">
        <f t="shared" ca="1" si="10"/>
        <v>{"dy":2,"sl":1,"tp":"fe","vl":"Equip1102","cn":1,"pt":"GO","pr":1100}</v>
      </c>
      <c r="AP13" t="s">
        <v>90</v>
      </c>
      <c r="AQ13" t="s">
        <v>74</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139</v>
      </c>
      <c r="BM13" t="e">
        <f ca="1">IF(VLOOKUP($BV13,[1]EquipTable!$1:$1048576,MATCH("업데이트순번",[1]EquipTable!$1:$1,0),0)&lt;=$BP$1,1,0)
*IF(MID(BV13,7,1)="4",0.1,1)</f>
        <v>#VALUE!</v>
      </c>
      <c r="BN13" t="e">
        <f ca="1">IF(VLOOKUP($BV13,[1]EquipTable!$1:$1048576,MATCH("업데이트순번",[1]EquipTable!$1:$1,0),0)&lt;=$BP$1,1,0)
*IF(MID(BV13,7,1)="4",0.1,1)
*IF(AND(MID(BV13,7,1)&lt;&gt;"4",OR(MID(BV13,6,1)="6",MID(BV13,6,1)="7")),3,1)</f>
        <v>#VALUE!</v>
      </c>
      <c r="BO13" t="e">
        <f ca="1">IF(VLOOKUP($BV13,[1]EquipTable!$1:$1048576,MATCH("업데이트순번",[1]EquipTable!$1:$1,0),0)&lt;=$BP$1,1,0)
*IF(MID(BV13,7,1)="4",0.1,1)
*IF(AND(MID(BV13,7,1)&lt;&gt;"4",MID(BV13,6,1)="8"),4,1)</f>
        <v>#VALUE!</v>
      </c>
      <c r="BP13" t="e">
        <f t="shared" ca="1" si="16"/>
        <v>#VALUE!</v>
      </c>
      <c r="BQ13" t="e">
        <f t="shared" ca="1" si="17"/>
        <v>#VALUE!</v>
      </c>
      <c r="BR13" t="e">
        <f t="shared" ca="1" si="18"/>
        <v>#VALUE!</v>
      </c>
      <c r="BS13" t="e">
        <f t="shared" ca="1" si="19"/>
        <v>#VALUE!</v>
      </c>
      <c r="BT13" t="e">
        <f t="shared" ca="1" si="22"/>
        <v>#VALUE!</v>
      </c>
      <c r="BU13" t="e">
        <f t="shared" ca="1" si="23"/>
        <v>#VALUE!</v>
      </c>
      <c r="BV13" t="e">
        <f ca="1">OFFSET([1]EquipTable!$A$1,ROW()-1,0)</f>
        <v>#VALUE!</v>
      </c>
      <c r="BX13">
        <f ca="1">IF(VLOOKUP($CA13,[2]ActorTable!$1:$1048576,MATCH("업데이트순번",[2]ActorTable!$1:$1,0),0)&lt;=$BY$1,1,0)
*IF(MID(CA13,7,1)="2",0.1,1)</f>
        <v>0</v>
      </c>
      <c r="BY13">
        <f t="shared" ca="1" si="20"/>
        <v>0</v>
      </c>
      <c r="BZ13">
        <f t="shared" ca="1" si="21"/>
        <v>0.35686274509803911</v>
      </c>
      <c r="CA13" t="str">
        <f ca="1">OFFSET([2]ActorTable!$A$1,ROW()-1,0)</f>
        <v>Actor3212</v>
      </c>
      <c r="CB13" t="str">
        <f ca="1">VLOOKUP($CA13,[2]ActorTable!$1:$1048576,MATCH("이름참고",[2]ActorTable!$1:$1,0),0)</f>
        <v>메릴</v>
      </c>
    </row>
    <row r="14" spans="1:82">
      <c r="A14">
        <v>2</v>
      </c>
      <c r="B14">
        <v>2</v>
      </c>
      <c r="C14">
        <f t="shared" si="0"/>
        <v>0</v>
      </c>
      <c r="D14">
        <f t="shared" ca="1" si="27"/>
        <v>0.41176826432209501</v>
      </c>
      <c r="E14">
        <f t="shared" ca="1" si="27"/>
        <v>0.81091669063371952</v>
      </c>
      <c r="F14">
        <f t="shared" ca="1" si="27"/>
        <v>0.73428708204090953</v>
      </c>
      <c r="G14">
        <f t="shared" ca="1" si="27"/>
        <v>1.9519749477192705E-2</v>
      </c>
      <c r="H14">
        <f t="shared" ca="1" si="27"/>
        <v>0.5911164706669384</v>
      </c>
      <c r="I14">
        <f t="shared" ca="1" si="27"/>
        <v>0.82474561459208884</v>
      </c>
      <c r="M14" t="str">
        <f t="shared" ca="1" si="2"/>
        <v>안 지정 캐릭터 PP 영웅등급</v>
      </c>
      <c r="N14">
        <f t="shared" ca="1" si="3"/>
        <v>81091</v>
      </c>
      <c r="O14">
        <f t="shared" ca="1" si="4"/>
        <v>12</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3600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91</v>
      </c>
      <c r="V14">
        <v>36443</v>
      </c>
      <c r="W14">
        <v>11</v>
      </c>
      <c r="X14" t="s">
        <v>126</v>
      </c>
      <c r="Z14">
        <v>1100</v>
      </c>
      <c r="AA14" t="str">
        <f t="shared" ca="1" si="6"/>
        <v>fe</v>
      </c>
      <c r="AB14" t="s">
        <v>82</v>
      </c>
      <c r="AC14" t="s">
        <v>254</v>
      </c>
      <c r="AD14">
        <v>1</v>
      </c>
      <c r="AE14" t="s">
        <v>126</v>
      </c>
      <c r="AG14">
        <v>600</v>
      </c>
      <c r="AH14" t="str">
        <f>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푸른 보석 지팡이</v>
      </c>
      <c r="AL14">
        <v>1</v>
      </c>
      <c r="AM1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v>
      </c>
      <c r="AN14" t="str">
        <f t="shared" ca="1" si="10"/>
        <v>{"dy":2,"sl":2,"tp":"fe","vl":"Equip3001","cn":1,"pt":"GO","pr":600}</v>
      </c>
      <c r="AP14" t="s">
        <v>92</v>
      </c>
      <c r="AQ14" t="s">
        <v>76</v>
      </c>
      <c r="AR14">
        <v>0</v>
      </c>
      <c r="AS14">
        <v>11</v>
      </c>
      <c r="AT14">
        <f t="shared" ca="1" si="11"/>
        <v>64</v>
      </c>
      <c r="AU14">
        <f t="shared" si="12"/>
        <v>53</v>
      </c>
      <c r="AV14">
        <f t="shared" ca="1" si="14"/>
        <v>0</v>
      </c>
      <c r="AW14">
        <f t="shared" si="15"/>
        <v>0</v>
      </c>
      <c r="AX14">
        <v>3</v>
      </c>
      <c r="AY14">
        <v>14</v>
      </c>
      <c r="AZ14">
        <v>300</v>
      </c>
      <c r="BG14">
        <v>7</v>
      </c>
      <c r="BH14">
        <v>1</v>
      </c>
      <c r="BI14">
        <f t="shared" si="13"/>
        <v>1</v>
      </c>
      <c r="BJ14">
        <f t="shared" si="24"/>
        <v>7</v>
      </c>
      <c r="BK14" t="s">
        <v>139</v>
      </c>
      <c r="BM14" t="e">
        <f ca="1">IF(VLOOKUP($BV14,[1]EquipTable!$1:$1048576,MATCH("업데이트순번",[1]EquipTable!$1:$1,0),0)&lt;=$BP$1,1,0)
*IF(MID(BV14,7,1)="4",0.1,1)</f>
        <v>#VALUE!</v>
      </c>
      <c r="BN14" t="e">
        <f ca="1">IF(VLOOKUP($BV14,[1]EquipTable!$1:$1048576,MATCH("업데이트순번",[1]EquipTable!$1:$1,0),0)&lt;=$BP$1,1,0)
*IF(MID(BV14,7,1)="4",0.1,1)
*IF(AND(MID(BV14,7,1)&lt;&gt;"4",OR(MID(BV14,6,1)="6",MID(BV14,6,1)="7")),3,1)</f>
        <v>#VALUE!</v>
      </c>
      <c r="BO14" t="e">
        <f ca="1">IF(VLOOKUP($BV14,[1]EquipTable!$1:$1048576,MATCH("업데이트순번",[1]EquipTable!$1:$1,0),0)&lt;=$BP$1,1,0)
*IF(MID(BV14,7,1)="4",0.1,1)
*IF(AND(MID(BV14,7,1)&lt;&gt;"4",MID(BV14,6,1)="8"),4,1)</f>
        <v>#VALUE!</v>
      </c>
      <c r="BP14" t="e">
        <f t="shared" ca="1" si="16"/>
        <v>#VALUE!</v>
      </c>
      <c r="BQ14" t="e">
        <f t="shared" ca="1" si="17"/>
        <v>#VALUE!</v>
      </c>
      <c r="BR14" t="e">
        <f t="shared" ca="1" si="18"/>
        <v>#VALUE!</v>
      </c>
      <c r="BS14" t="e">
        <f t="shared" ca="1" si="19"/>
        <v>#VALUE!</v>
      </c>
      <c r="BT14" t="e">
        <f t="shared" ca="1" si="22"/>
        <v>#VALUE!</v>
      </c>
      <c r="BU14" t="e">
        <f t="shared" ca="1" si="23"/>
        <v>#VALUE!</v>
      </c>
      <c r="BV14" t="e">
        <f ca="1">OFFSET([1]EquipTable!$A$1,ROW()-1,0)</f>
        <v>#VALUE!</v>
      </c>
      <c r="BX14">
        <f ca="1">IF(VLOOKUP($CA14,[2]ActorTable!$1:$1048576,MATCH("업데이트순번",[2]ActorTable!$1:$1,0),0)&lt;=$BY$1,1,0)
*IF(MID(CA14,7,1)="2",0.1,1)</f>
        <v>1</v>
      </c>
      <c r="BY14">
        <f t="shared" ca="1" si="20"/>
        <v>3.9215686274509796E-2</v>
      </c>
      <c r="BZ14">
        <f t="shared" ca="1" si="21"/>
        <v>0.35686274509803911</v>
      </c>
      <c r="CA14" t="str">
        <f ca="1">OFFSET([2]ActorTable!$A$1,ROW()-1,0)</f>
        <v>Actor0113</v>
      </c>
      <c r="CB14" t="str">
        <f ca="1">VLOOKUP($CA14,[2]ActorTable!$1:$1048576,MATCH("이름참고",[2]ActorTable!$1:$1,0),0)</f>
        <v>케이저</v>
      </c>
    </row>
    <row r="15" spans="1:82">
      <c r="A15">
        <v>2</v>
      </c>
      <c r="B15">
        <v>3</v>
      </c>
      <c r="C15">
        <f t="shared" si="0"/>
        <v>0</v>
      </c>
      <c r="D15">
        <f t="shared" ca="1" si="27"/>
        <v>0.99330606621684281</v>
      </c>
      <c r="E15">
        <f t="shared" ca="1" si="27"/>
        <v>0.65696673441910747</v>
      </c>
      <c r="F15">
        <f t="shared" ca="1" si="27"/>
        <v>0.569955983171059</v>
      </c>
      <c r="G15">
        <f t="shared" ca="1" si="27"/>
        <v>0.48891292266460273</v>
      </c>
      <c r="H15">
        <f t="shared" ca="1" si="27"/>
        <v>0.94381573273279029</v>
      </c>
      <c r="I15">
        <f t="shared" ca="1" si="27"/>
        <v>0.30591422356399844</v>
      </c>
      <c r="M15" t="str">
        <f t="shared" ca="1" si="2"/>
        <v>안 지정 캐릭터 PP 일반등급</v>
      </c>
      <c r="N15">
        <f t="shared" ca="1" si="3"/>
        <v>65696</v>
      </c>
      <c r="O15">
        <f t="shared" ca="1" si="4"/>
        <v>10</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3000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92</v>
      </c>
      <c r="V15">
        <v>94285</v>
      </c>
      <c r="W15">
        <v>14</v>
      </c>
      <c r="X15" t="s">
        <v>126</v>
      </c>
      <c r="Z15">
        <v>1400</v>
      </c>
      <c r="AA15" t="str">
        <f t="shared" ca="1" si="6"/>
        <v>upn</v>
      </c>
      <c r="AB15" t="s">
        <v>92</v>
      </c>
      <c r="AC15">
        <v>94285</v>
      </c>
      <c r="AD15">
        <v>9</v>
      </c>
      <c r="AE15" t="s">
        <v>126</v>
      </c>
      <c r="AG15">
        <v>2700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v>
      </c>
      <c r="AN15" t="str">
        <f t="shared" ca="1" si="10"/>
        <v>{"dy":2,"sl":3,"tp":"upn","vl":"94285","cn":9,"pt":"GO","pr":2700}</v>
      </c>
      <c r="AP15" t="s">
        <v>91</v>
      </c>
      <c r="AQ15" t="s">
        <v>77</v>
      </c>
      <c r="AR15">
        <v>0</v>
      </c>
      <c r="AS15">
        <v>11</v>
      </c>
      <c r="AT15">
        <f t="shared" ca="1" si="11"/>
        <v>45</v>
      </c>
      <c r="AU15">
        <f t="shared" si="12"/>
        <v>37</v>
      </c>
      <c r="AV15">
        <f t="shared" ca="1" si="14"/>
        <v>0</v>
      </c>
      <c r="AW15">
        <f t="shared" si="15"/>
        <v>0</v>
      </c>
      <c r="AX15">
        <v>3</v>
      </c>
      <c r="AY15">
        <v>14</v>
      </c>
      <c r="AZ15">
        <v>300</v>
      </c>
      <c r="BG15">
        <v>8</v>
      </c>
      <c r="BH15">
        <v>1</v>
      </c>
      <c r="BI15">
        <v>1</v>
      </c>
      <c r="BJ15">
        <f t="shared" si="24"/>
        <v>8</v>
      </c>
      <c r="BK15" t="s">
        <v>142</v>
      </c>
      <c r="BM15" t="e">
        <f ca="1">IF(VLOOKUP($BV15,[1]EquipTable!$1:$1048576,MATCH("업데이트순번",[1]EquipTable!$1:$1,0),0)&lt;=$BP$1,1,0)
*IF(MID(BV15,7,1)="4",0.1,1)</f>
        <v>#VALUE!</v>
      </c>
      <c r="BN15" t="e">
        <f ca="1">IF(VLOOKUP($BV15,[1]EquipTable!$1:$1048576,MATCH("업데이트순번",[1]EquipTable!$1:$1,0),0)&lt;=$BP$1,1,0)
*IF(MID(BV15,7,1)="4",0.1,1)
*IF(AND(MID(BV15,7,1)&lt;&gt;"4",OR(MID(BV15,6,1)="6",MID(BV15,6,1)="7")),3,1)</f>
        <v>#VALUE!</v>
      </c>
      <c r="BO15" t="e">
        <f ca="1">IF(VLOOKUP($BV15,[1]EquipTable!$1:$1048576,MATCH("업데이트순번",[1]EquipTable!$1:$1,0),0)&lt;=$BP$1,1,0)
*IF(MID(BV15,7,1)="4",0.1,1)
*IF(AND(MID(BV15,7,1)&lt;&gt;"4",MID(BV15,6,1)="8"),4,1)</f>
        <v>#VALUE!</v>
      </c>
      <c r="BP15" t="e">
        <f t="shared" ca="1" si="16"/>
        <v>#VALUE!</v>
      </c>
      <c r="BQ15" t="e">
        <f t="shared" ca="1" si="17"/>
        <v>#VALUE!</v>
      </c>
      <c r="BR15" t="e">
        <f t="shared" ca="1" si="18"/>
        <v>#VALUE!</v>
      </c>
      <c r="BS15" t="e">
        <f t="shared" ca="1" si="19"/>
        <v>#VALUE!</v>
      </c>
      <c r="BT15" t="e">
        <f t="shared" ca="1" si="22"/>
        <v>#VALUE!</v>
      </c>
      <c r="BU15" t="e">
        <f t="shared" ca="1" si="23"/>
        <v>#VALUE!</v>
      </c>
      <c r="BV15" t="e">
        <f ca="1">OFFSET([1]EquipTable!$A$1,ROW()-1,0)</f>
        <v>#VALUE!</v>
      </c>
      <c r="BX15">
        <f ca="1">IF(VLOOKUP($CA15,[2]ActorTable!$1:$1048576,MATCH("업데이트순번",[2]ActorTable!$1:$1,0),0)&lt;=$BY$1,1,0)
*IF(MID(CA15,7,1)="2",0.1,1)</f>
        <v>1</v>
      </c>
      <c r="BY15">
        <f t="shared" ca="1" si="20"/>
        <v>3.9215686274509796E-2</v>
      </c>
      <c r="BZ15">
        <f t="shared" ca="1" si="21"/>
        <v>0.39607843137254889</v>
      </c>
      <c r="CA15" t="str">
        <f ca="1">OFFSET([2]ActorTable!$A$1,ROW()-1,0)</f>
        <v>Actor3114</v>
      </c>
      <c r="CB15" t="str">
        <f ca="1">VLOOKUP($CA15,[2]ActorTable!$1:$1048576,MATCH("이름참고",[2]ActorTable!$1:$1,0),0)</f>
        <v>슬로니카</v>
      </c>
    </row>
    <row r="16" spans="1:82">
      <c r="A16">
        <v>2</v>
      </c>
      <c r="B16">
        <v>4</v>
      </c>
      <c r="C16">
        <f t="shared" si="0"/>
        <v>0</v>
      </c>
      <c r="D16">
        <f t="shared" ca="1" si="27"/>
        <v>0.69560040733667183</v>
      </c>
      <c r="E16">
        <f t="shared" ca="1" si="27"/>
        <v>0.61036270696783945</v>
      </c>
      <c r="F16">
        <f t="shared" ca="1" si="27"/>
        <v>0.39057493320660064</v>
      </c>
      <c r="G16">
        <f t="shared" ca="1" si="27"/>
        <v>9.5673086186443879E-2</v>
      </c>
      <c r="H16">
        <f t="shared" ca="1" si="27"/>
        <v>0.36649776107935761</v>
      </c>
      <c r="I16">
        <f t="shared" ca="1" si="27"/>
        <v>0.27167198724545727</v>
      </c>
      <c r="M16" t="str">
        <f t="shared" ca="1" si="2"/>
        <v>안 지정 캐릭터 PP 일반등급</v>
      </c>
      <c r="N16">
        <f t="shared" ca="1" si="3"/>
        <v>61036</v>
      </c>
      <c r="O16">
        <f t="shared" ca="1" si="4"/>
        <v>10</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3000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92</v>
      </c>
      <c r="V16">
        <v>55264</v>
      </c>
      <c r="W16">
        <v>12</v>
      </c>
      <c r="X16" t="s">
        <v>126</v>
      </c>
      <c r="Z16">
        <v>1200</v>
      </c>
      <c r="AA16" t="str">
        <f t="shared" ca="1" si="6"/>
        <v>fe</v>
      </c>
      <c r="AB16" t="s">
        <v>82</v>
      </c>
      <c r="AC16" t="s">
        <v>205</v>
      </c>
      <c r="AD16">
        <v>1</v>
      </c>
      <c r="AE16" t="s">
        <v>126</v>
      </c>
      <c r="AG16">
        <v>9900</v>
      </c>
      <c r="AH16" t="str">
        <f>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더블 이퀄라이저</v>
      </c>
      <c r="AL16">
        <v>1</v>
      </c>
      <c r="AM1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v>
      </c>
      <c r="AN16" t="str">
        <f t="shared" ca="1" si="10"/>
        <v>{"dy":2,"sl":4,"tp":"fe","vl":"Equip6201","cn":1,"pt":"GO","pr":9900}</v>
      </c>
      <c r="BG16">
        <v>9</v>
      </c>
      <c r="BH16">
        <v>1</v>
      </c>
      <c r="BI16">
        <v>1</v>
      </c>
      <c r="BJ16">
        <f t="shared" si="24"/>
        <v>9</v>
      </c>
      <c r="BK16" t="s">
        <v>142</v>
      </c>
      <c r="BM16" t="e">
        <f ca="1">IF(VLOOKUP($BV16,[1]EquipTable!$1:$1048576,MATCH("업데이트순번",[1]EquipTable!$1:$1,0),0)&lt;=$BP$1,1,0)
*IF(MID(BV16,7,1)="4",0.1,1)</f>
        <v>#VALUE!</v>
      </c>
      <c r="BN16" t="e">
        <f ca="1">IF(VLOOKUP($BV16,[1]EquipTable!$1:$1048576,MATCH("업데이트순번",[1]EquipTable!$1:$1,0),0)&lt;=$BP$1,1,0)
*IF(MID(BV16,7,1)="4",0.1,1)
*IF(AND(MID(BV16,7,1)&lt;&gt;"4",OR(MID(BV16,6,1)="6",MID(BV16,6,1)="7")),3,1)</f>
        <v>#VALUE!</v>
      </c>
      <c r="BO16" t="e">
        <f ca="1">IF(VLOOKUP($BV16,[1]EquipTable!$1:$1048576,MATCH("업데이트순번",[1]EquipTable!$1:$1,0),0)&lt;=$BP$1,1,0)
*IF(MID(BV16,7,1)="4",0.1,1)
*IF(AND(MID(BV16,7,1)&lt;&gt;"4",MID(BV16,6,1)="8"),4,1)</f>
        <v>#VALUE!</v>
      </c>
      <c r="BP16" t="e">
        <f t="shared" ca="1" si="16"/>
        <v>#VALUE!</v>
      </c>
      <c r="BQ16" t="e">
        <f t="shared" ca="1" si="17"/>
        <v>#VALUE!</v>
      </c>
      <c r="BR16" t="e">
        <f t="shared" ca="1" si="18"/>
        <v>#VALUE!</v>
      </c>
      <c r="BS16" t="e">
        <f t="shared" ca="1" si="19"/>
        <v>#VALUE!</v>
      </c>
      <c r="BT16" t="e">
        <f t="shared" ca="1" si="22"/>
        <v>#VALUE!</v>
      </c>
      <c r="BU16" t="e">
        <f t="shared" ca="1" si="23"/>
        <v>#VALUE!</v>
      </c>
      <c r="BV16" t="e">
        <f ca="1">OFFSET([1]EquipTable!$A$1,ROW()-1,0)</f>
        <v>#VALUE!</v>
      </c>
      <c r="BX16">
        <f ca="1">IF(VLOOKUP($CA16,[2]ActorTable!$1:$1048576,MATCH("업데이트순번",[2]ActorTable!$1:$1,0),0)&lt;=$BY$1,1,0)
*IF(MID(CA16,7,1)="2",0.1,1)</f>
        <v>1</v>
      </c>
      <c r="BY16">
        <f t="shared" ca="1" si="20"/>
        <v>3.9215686274509796E-2</v>
      </c>
      <c r="BZ16">
        <f t="shared" ca="1" si="21"/>
        <v>0.43529411764705866</v>
      </c>
      <c r="CA16" t="str">
        <f ca="1">OFFSET([2]ActorTable!$A$1,ROW()-1,0)</f>
        <v>Actor2015</v>
      </c>
      <c r="CB16" t="str">
        <f ca="1">VLOOKUP($CA16,[2]ActorTable!$1:$1048576,MATCH("이름참고",[2]ActorTable!$1:$1,0),0)</f>
        <v>솔</v>
      </c>
    </row>
    <row r="17" spans="1:80">
      <c r="A17">
        <v>2</v>
      </c>
      <c r="B17">
        <v>5</v>
      </c>
      <c r="C17">
        <f t="shared" si="0"/>
        <v>0</v>
      </c>
      <c r="D17">
        <f t="shared" ca="1" si="27"/>
        <v>0.62620844288929578</v>
      </c>
      <c r="E17">
        <f t="shared" ca="1" si="27"/>
        <v>0.82498848159469607</v>
      </c>
      <c r="F17">
        <f t="shared" ca="1" si="27"/>
        <v>0.19872131294812334</v>
      </c>
      <c r="G17">
        <f t="shared" ca="1" si="27"/>
        <v>0.27900587105027874</v>
      </c>
      <c r="H17">
        <f t="shared" ca="1" si="27"/>
        <v>6.6526611947644421E-2</v>
      </c>
      <c r="I17">
        <f t="shared" ca="1" si="27"/>
        <v>9.7251800048262282E-2</v>
      </c>
      <c r="M17" t="str">
        <f t="shared" ca="1" si="2"/>
        <v>안 지정 캐릭터 PP 영웅등급</v>
      </c>
      <c r="N17">
        <f t="shared" ca="1" si="3"/>
        <v>82498</v>
      </c>
      <c r="O17">
        <f t="shared" ca="1" si="4"/>
        <v>12</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3600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t="shared" ca="1" si="5"/>
        <v/>
      </c>
      <c r="U17" t="s">
        <v>82</v>
      </c>
      <c r="V17" t="s">
        <v>252</v>
      </c>
      <c r="W17">
        <v>1</v>
      </c>
      <c r="X17" t="s">
        <v>126</v>
      </c>
      <c r="Z17">
        <v>1000</v>
      </c>
      <c r="AA17" t="str">
        <f t="shared" ca="1" si="6"/>
        <v>fe</v>
      </c>
      <c r="AB17" t="s">
        <v>82</v>
      </c>
      <c r="AC17" t="s">
        <v>252</v>
      </c>
      <c r="AD17">
        <v>1</v>
      </c>
      <c r="AE17" t="s">
        <v>126</v>
      </c>
      <c r="AG17">
        <v>1000</v>
      </c>
      <c r="AH17" t="str">
        <f>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노장의 친구</v>
      </c>
      <c r="AL17">
        <v>1</v>
      </c>
      <c r="AM1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v>
      </c>
      <c r="AN17" t="str">
        <f t="shared" ca="1" si="10"/>
        <v>{"dy":2,"sl":5,"tp":"fe","vl":"Equip5101","cn":1,"pt":"GO","pr":1000}</v>
      </c>
      <c r="AQ17" t="s">
        <v>273</v>
      </c>
      <c r="AS17" t="s">
        <v>272</v>
      </c>
      <c r="AT17">
        <f ca="1">(COUNTIFS(B:B,$AQ$18,N:N,"Equip????")-AT19-AT20-AT21)/6</f>
        <v>0.16666666666666666</v>
      </c>
      <c r="AU17">
        <f>(COUNTIFS(B:B,$AQ$18,AC:AC,"Equip????")-AU19-AU20-AU21)/6</f>
        <v>17</v>
      </c>
      <c r="BG17">
        <v>10</v>
      </c>
      <c r="BH17">
        <v>1</v>
      </c>
      <c r="BI17">
        <v>1</v>
      </c>
      <c r="BJ17">
        <f t="shared" si="24"/>
        <v>10</v>
      </c>
      <c r="BK17" t="s">
        <v>142</v>
      </c>
      <c r="BM17" t="e">
        <f ca="1">IF(VLOOKUP($BV17,[1]EquipTable!$1:$1048576,MATCH("업데이트순번",[1]EquipTable!$1:$1,0),0)&lt;=$BP$1,1,0)
*IF(MID(BV17,7,1)="4",0.1,1)</f>
        <v>#VALUE!</v>
      </c>
      <c r="BN17" t="e">
        <f ca="1">IF(VLOOKUP($BV17,[1]EquipTable!$1:$1048576,MATCH("업데이트순번",[1]EquipTable!$1:$1,0),0)&lt;=$BP$1,1,0)
*IF(MID(BV17,7,1)="4",0.1,1)
*IF(AND(MID(BV17,7,1)&lt;&gt;"4",OR(MID(BV17,6,1)="6",MID(BV17,6,1)="7")),3,1)</f>
        <v>#VALUE!</v>
      </c>
      <c r="BO17" t="e">
        <f ca="1">IF(VLOOKUP($BV17,[1]EquipTable!$1:$1048576,MATCH("업데이트순번",[1]EquipTable!$1:$1,0),0)&lt;=$BP$1,1,0)
*IF(MID(BV17,7,1)="4",0.1,1)
*IF(AND(MID(BV17,7,1)&lt;&gt;"4",MID(BV17,6,1)="8"),4,1)</f>
        <v>#VALUE!</v>
      </c>
      <c r="BP17" t="e">
        <f t="shared" ca="1" si="16"/>
        <v>#VALUE!</v>
      </c>
      <c r="BQ17" t="e">
        <f t="shared" ca="1" si="17"/>
        <v>#VALUE!</v>
      </c>
      <c r="BR17" t="e">
        <f t="shared" ca="1" si="18"/>
        <v>#VALUE!</v>
      </c>
      <c r="BS17" t="e">
        <f t="shared" ca="1" si="19"/>
        <v>#VALUE!</v>
      </c>
      <c r="BT17" t="e">
        <f t="shared" ca="1" si="22"/>
        <v>#VALUE!</v>
      </c>
      <c r="BU17" t="e">
        <f t="shared" ca="1" si="23"/>
        <v>#VALUE!</v>
      </c>
      <c r="BV17" t="e">
        <f ca="1">OFFSET([1]EquipTable!$A$1,ROW()-1,0)</f>
        <v>#VALUE!</v>
      </c>
      <c r="BX17">
        <f ca="1">IF(VLOOKUP($CA17,[2]ActorTable!$1:$1048576,MATCH("업데이트순번",[2]ActorTable!$1:$1,0),0)&lt;=$BY$1,1,0)
*IF(MID(CA17,7,1)="2",0.1,1)</f>
        <v>0.1</v>
      </c>
      <c r="BY17">
        <f t="shared" ca="1" si="20"/>
        <v>3.9215686274509803E-3</v>
      </c>
      <c r="BZ17">
        <f t="shared" ca="1" si="21"/>
        <v>0.47450980392156844</v>
      </c>
      <c r="CA17" t="str">
        <f ca="1">OFFSET([2]ActorTable!$A$1,ROW()-1,0)</f>
        <v>Actor1216</v>
      </c>
      <c r="CB17" t="str">
        <f ca="1">VLOOKUP($CA17,[2]ActorTable!$1:$1048576,MATCH("이름참고",[2]ActorTable!$1:$1,0),0)</f>
        <v>프로토27</v>
      </c>
    </row>
    <row r="18" spans="1:80">
      <c r="A18">
        <v>2</v>
      </c>
      <c r="B18">
        <v>6</v>
      </c>
      <c r="C18">
        <f t="shared" si="0"/>
        <v>0</v>
      </c>
      <c r="D18">
        <f t="shared" ca="1" si="27"/>
        <v>0.8072421162435941</v>
      </c>
      <c r="E18">
        <f t="shared" ca="1" si="27"/>
        <v>0.72857204157536415</v>
      </c>
      <c r="F18">
        <f t="shared" ca="1" si="27"/>
        <v>0.40500572829597603</v>
      </c>
      <c r="G18">
        <f t="shared" ca="1" si="27"/>
        <v>0.20523160473248003</v>
      </c>
      <c r="H18">
        <f t="shared" ca="1" si="27"/>
        <v>0.48345833489043122</v>
      </c>
      <c r="I18">
        <f t="shared" ca="1" si="27"/>
        <v>0.36026947493633765</v>
      </c>
      <c r="M18" t="str">
        <f t="shared" ca="1" si="2"/>
        <v>지정 장비</v>
      </c>
      <c r="N18" t="e">
        <f t="shared" ca="1" si="3"/>
        <v>#VALUE!</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DI</v>
      </c>
      <c r="Q18" t="e">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#VALUE!</v>
      </c>
      <c r="R18" t="e">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#VALUE!</v>
      </c>
      <c r="S18" t="e">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#VALUE!</v>
      </c>
      <c r="T18" t="e">
        <f t="shared" ca="1" si="5"/>
        <v>#VALUE!</v>
      </c>
      <c r="U18" t="s">
        <v>82</v>
      </c>
      <c r="V18" t="s">
        <v>245</v>
      </c>
      <c r="W18">
        <v>1</v>
      </c>
      <c r="X18" t="s">
        <v>126</v>
      </c>
      <c r="Z18">
        <v>7400</v>
      </c>
      <c r="AA18" t="str">
        <f t="shared" ca="1" si="6"/>
        <v>fe</v>
      </c>
      <c r="AB18" t="s">
        <v>82</v>
      </c>
      <c r="AC18" t="s">
        <v>309</v>
      </c>
      <c r="AD18">
        <v>1</v>
      </c>
      <c r="AE18" t="s">
        <v>126</v>
      </c>
      <c r="AG18">
        <v>7400</v>
      </c>
      <c r="AH18" t="str">
        <f>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홍연의 해머</v>
      </c>
      <c r="AL18">
        <v>1</v>
      </c>
      <c r="AM1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v>
      </c>
      <c r="AN18" t="str">
        <f t="shared" ca="1" si="10"/>
        <v>{"dy":2,"sl":6,"tp":"fe","vl":"Equip4301","cn":1,"pt":"GO","pr":7400}</v>
      </c>
      <c r="AQ18" t="s">
        <v>274</v>
      </c>
      <c r="AS18" t="s">
        <v>269</v>
      </c>
      <c r="AT18">
        <f ca="1">COUNTIFS(B:B,$AQ$18,N:N,"Equip????")-AT19-AT20-AT21</f>
        <v>1</v>
      </c>
      <c r="AU18">
        <f>COUNTIFS(B:B,$AQ$18,AC:AC,"Equip????")-AU19-AU20-AU21</f>
        <v>102</v>
      </c>
      <c r="BG18">
        <v>11</v>
      </c>
      <c r="BH18">
        <v>1</v>
      </c>
      <c r="BI18">
        <v>1</v>
      </c>
      <c r="BJ18">
        <f t="shared" si="24"/>
        <v>11</v>
      </c>
      <c r="BK18" t="s">
        <v>142</v>
      </c>
      <c r="BM18" t="e">
        <f ca="1">IF(VLOOKUP($BV18,[1]EquipTable!$1:$1048576,MATCH("업데이트순번",[1]EquipTable!$1:$1,0),0)&lt;=$BP$1,1,0)
*IF(MID(BV18,7,1)="4",0.1,1)</f>
        <v>#VALUE!</v>
      </c>
      <c r="BN18" t="e">
        <f ca="1">IF(VLOOKUP($BV18,[1]EquipTable!$1:$1048576,MATCH("업데이트순번",[1]EquipTable!$1:$1,0),0)&lt;=$BP$1,1,0)
*IF(MID(BV18,7,1)="4",0.1,1)
*IF(AND(MID(BV18,7,1)&lt;&gt;"4",OR(MID(BV18,6,1)="6",MID(BV18,6,1)="7")),3,1)</f>
        <v>#VALUE!</v>
      </c>
      <c r="BO18" t="e">
        <f ca="1">IF(VLOOKUP($BV18,[1]EquipTable!$1:$1048576,MATCH("업데이트순번",[1]EquipTable!$1:$1,0),0)&lt;=$BP$1,1,0)
*IF(MID(BV18,7,1)="4",0.1,1)
*IF(AND(MID(BV18,7,1)&lt;&gt;"4",MID(BV18,6,1)="8"),4,1)</f>
        <v>#VALUE!</v>
      </c>
      <c r="BP18" t="e">
        <f t="shared" ca="1" si="16"/>
        <v>#VALUE!</v>
      </c>
      <c r="BQ18" t="e">
        <f t="shared" ca="1" si="17"/>
        <v>#VALUE!</v>
      </c>
      <c r="BR18" t="e">
        <f t="shared" ca="1" si="18"/>
        <v>#VALUE!</v>
      </c>
      <c r="BS18" t="e">
        <f t="shared" ca="1" si="19"/>
        <v>#VALUE!</v>
      </c>
      <c r="BT18" t="e">
        <f t="shared" ca="1" si="22"/>
        <v>#VALUE!</v>
      </c>
      <c r="BU18" t="e">
        <f t="shared" ca="1" si="23"/>
        <v>#VALUE!</v>
      </c>
      <c r="BV18" t="e">
        <f ca="1">OFFSET([1]EquipTable!$A$1,ROW()-1,0)</f>
        <v>#VALUE!</v>
      </c>
      <c r="BX18">
        <f ca="1">IF(VLOOKUP($CA18,[2]ActorTable!$1:$1048576,MATCH("업데이트순번",[2]ActorTable!$1:$1,0),0)&lt;=$BY$1,1,0)
*IF(MID(CA18,7,1)="2",0.1,1)</f>
        <v>1</v>
      </c>
      <c r="BY18">
        <f t="shared" ca="1" si="20"/>
        <v>3.9215686274509796E-2</v>
      </c>
      <c r="BZ18">
        <f t="shared" ca="1" si="21"/>
        <v>0.47843137254901941</v>
      </c>
      <c r="CA18" t="str">
        <f ca="1">OFFSET([2]ActorTable!$A$1,ROW()-1,0)</f>
        <v>Actor3117</v>
      </c>
      <c r="CB18" t="str">
        <f ca="1">VLOOKUP($CA18,[2]ActorTable!$1:$1048576,MATCH("이름참고",[2]ActorTable!$1:$1,0),0)</f>
        <v>카츄진</v>
      </c>
    </row>
    <row r="19" spans="1:80">
      <c r="A19">
        <v>2</v>
      </c>
      <c r="B19">
        <v>7</v>
      </c>
      <c r="C19">
        <f t="shared" si="0"/>
        <v>0</v>
      </c>
      <c r="D19">
        <f t="shared" ca="1" si="27"/>
        <v>0.22247708001981215</v>
      </c>
      <c r="E19">
        <f t="shared" ca="1" si="27"/>
        <v>0.95645298176274463</v>
      </c>
      <c r="F19">
        <f t="shared" ca="1" si="27"/>
        <v>0.44603200816972821</v>
      </c>
      <c r="G19">
        <f t="shared" ca="1" si="27"/>
        <v>0.70896453312931573</v>
      </c>
      <c r="H19">
        <f t="shared" ca="1" si="27"/>
        <v>0.68713248649641989</v>
      </c>
      <c r="I19">
        <f t="shared" ca="1" si="27"/>
        <v>2.883305122455293E-2</v>
      </c>
      <c r="M19" t="str">
        <f t="shared" ca="1" si="2"/>
        <v>지정 장비</v>
      </c>
      <c r="N19" t="e">
        <f t="shared" ca="1" si="3"/>
        <v>#VALUE!</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t="e">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#VALUE!</v>
      </c>
      <c r="S19" t="e">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#VALUE!</v>
      </c>
      <c r="T19" t="e">
        <f t="shared" ca="1" si="5"/>
        <v>#VALUE!</v>
      </c>
      <c r="U19" t="s">
        <v>82</v>
      </c>
      <c r="V19" t="s">
        <v>208</v>
      </c>
      <c r="W19">
        <v>1</v>
      </c>
      <c r="X19" t="s">
        <v>126</v>
      </c>
      <c r="Z19">
        <v>3700</v>
      </c>
      <c r="AA19" t="str">
        <f t="shared" ca="1" si="6"/>
        <v>fe</v>
      </c>
      <c r="AB19" t="s">
        <v>82</v>
      </c>
      <c r="AC19" t="s">
        <v>208</v>
      </c>
      <c r="AD19">
        <v>1</v>
      </c>
      <c r="AE19" t="s">
        <v>126</v>
      </c>
      <c r="AG19">
        <v>3700</v>
      </c>
      <c r="AH19" t="str">
        <f>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v>
      </c>
      <c r="AN19" t="str">
        <f t="shared" ca="1" si="10"/>
        <v>{"dy":2,"sl":7,"tp":"fe","vl":"Equip7102","cn":1,"pt":"GO","pr":3700}</v>
      </c>
      <c r="AS19" t="s">
        <v>270</v>
      </c>
      <c r="AT19">
        <f ca="1">COUNTIFS(B:B,$AQ$18,N:N,"Equip6???")</f>
        <v>0</v>
      </c>
      <c r="AU19">
        <f>COUNTIFS(B:B,$AQ$18,AC:AC,"Equip6???")</f>
        <v>16</v>
      </c>
      <c r="BM19" t="e">
        <f ca="1">IF(VLOOKUP($BV19,[1]EquipTable!$1:$1048576,MATCH("업데이트순번",[1]EquipTable!$1:$1,0),0)&lt;=$BP$1,1,0)
*IF(MID(BV19,7,1)="4",0.1,1)</f>
        <v>#VALUE!</v>
      </c>
      <c r="BN19" t="e">
        <f ca="1">IF(VLOOKUP($BV19,[1]EquipTable!$1:$1048576,MATCH("업데이트순번",[1]EquipTable!$1:$1,0),0)&lt;=$BP$1,1,0)
*IF(MID(BV19,7,1)="4",0.1,1)
*IF(AND(MID(BV19,7,1)&lt;&gt;"4",OR(MID(BV19,6,1)="6",MID(BV19,6,1)="7")),3,1)</f>
        <v>#VALUE!</v>
      </c>
      <c r="BO19" t="e">
        <f ca="1">IF(VLOOKUP($BV19,[1]EquipTable!$1:$1048576,MATCH("업데이트순번",[1]EquipTable!$1:$1,0),0)&lt;=$BP$1,1,0)
*IF(MID(BV19,7,1)="4",0.1,1)
*IF(AND(MID(BV19,7,1)&lt;&gt;"4",MID(BV19,6,1)="8"),4,1)</f>
        <v>#VALUE!</v>
      </c>
      <c r="BP19" t="e">
        <f t="shared" ca="1" si="16"/>
        <v>#VALUE!</v>
      </c>
      <c r="BQ19" t="e">
        <f t="shared" ca="1" si="17"/>
        <v>#VALUE!</v>
      </c>
      <c r="BR19" t="e">
        <f t="shared" ca="1" si="18"/>
        <v>#VALUE!</v>
      </c>
      <c r="BS19" t="e">
        <f t="shared" ca="1" si="19"/>
        <v>#VALUE!</v>
      </c>
      <c r="BT19" t="e">
        <f t="shared" ca="1" si="22"/>
        <v>#VALUE!</v>
      </c>
      <c r="BU19" t="e">
        <f t="shared" ca="1" si="23"/>
        <v>#VALUE!</v>
      </c>
      <c r="BV19" t="e">
        <f ca="1">OFFSET([1]EquipTable!$A$1,ROW()-1,0)</f>
        <v>#VALUE!</v>
      </c>
      <c r="BX19">
        <f ca="1">IF(VLOOKUP($CA19,[2]ActorTable!$1:$1048576,MATCH("업데이트순번",[2]ActorTable!$1:$1,0),0)&lt;=$BY$1,1,0)
*IF(MID(CA19,7,1)="2",0.1,1)</f>
        <v>0</v>
      </c>
      <c r="BY19">
        <f t="shared" ca="1" si="20"/>
        <v>0</v>
      </c>
      <c r="BZ19">
        <f t="shared" ca="1" si="21"/>
        <v>0.51764705882352924</v>
      </c>
      <c r="CA19" t="str">
        <f ca="1">OFFSET([2]ActorTable!$A$1,ROW()-1,0)</f>
        <v>Actor1218</v>
      </c>
      <c r="CB19" t="str">
        <f ca="1">VLOOKUP($CA19,[2]ActorTable!$1:$1048576,MATCH("이름참고",[2]ActorTable!$1:$1,0),0)</f>
        <v>메디아</v>
      </c>
    </row>
    <row r="20" spans="1:80">
      <c r="A20">
        <v>2</v>
      </c>
      <c r="B20">
        <v>8</v>
      </c>
      <c r="C20">
        <f t="shared" si="0"/>
        <v>0</v>
      </c>
      <c r="D20">
        <f t="shared" ca="1" si="27"/>
        <v>0.28997524632476623</v>
      </c>
      <c r="E20">
        <f t="shared" ca="1" si="27"/>
        <v>7.7519603489043409E-2</v>
      </c>
      <c r="F20">
        <f t="shared" ca="1" si="27"/>
        <v>1.6466014099920101E-2</v>
      </c>
      <c r="G20">
        <f t="shared" ca="1" si="27"/>
        <v>0.59855854223300087</v>
      </c>
      <c r="H20">
        <f t="shared" ca="1" si="27"/>
        <v>7.6541753631791276E-2</v>
      </c>
      <c r="I20">
        <f t="shared" ca="1" si="27"/>
        <v>0.1255254941371311</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v>
      </c>
      <c r="AN20" t="str">
        <f t="shared" ca="1" si="10"/>
        <v>{"dy":2,"sl":8}</v>
      </c>
      <c r="AS20" t="s">
        <v>271</v>
      </c>
      <c r="AT20">
        <f ca="1">COUNTIFS(B:B,$AQ$18,N:N,"Equip7???")</f>
        <v>0</v>
      </c>
      <c r="AU20">
        <f>COUNTIFS(B:B,$AQ$18,AC:AC,"Equip7???")</f>
        <v>21</v>
      </c>
      <c r="BM20" t="e">
        <f ca="1">IF(VLOOKUP($BV20,[1]EquipTable!$1:$1048576,MATCH("업데이트순번",[1]EquipTable!$1:$1,0),0)&lt;=$BP$1,1,0)
*IF(MID(BV20,7,1)="4",0.1,1)</f>
        <v>#VALUE!</v>
      </c>
      <c r="BN20" t="e">
        <f ca="1">IF(VLOOKUP($BV20,[1]EquipTable!$1:$1048576,MATCH("업데이트순번",[1]EquipTable!$1:$1,0),0)&lt;=$BP$1,1,0)
*IF(MID(BV20,7,1)="4",0.1,1)
*IF(AND(MID(BV20,7,1)&lt;&gt;"4",OR(MID(BV20,6,1)="6",MID(BV20,6,1)="7")),3,1)</f>
        <v>#VALUE!</v>
      </c>
      <c r="BO20" t="e">
        <f ca="1">IF(VLOOKUP($BV20,[1]EquipTable!$1:$1048576,MATCH("업데이트순번",[1]EquipTable!$1:$1,0),0)&lt;=$BP$1,1,0)
*IF(MID(BV20,7,1)="4",0.1,1)
*IF(AND(MID(BV20,7,1)&lt;&gt;"4",MID(BV20,6,1)="8"),4,1)</f>
        <v>#VALUE!</v>
      </c>
      <c r="BP20" t="e">
        <f t="shared" ca="1" si="16"/>
        <v>#VALUE!</v>
      </c>
      <c r="BQ20" t="e">
        <f t="shared" ca="1" si="17"/>
        <v>#VALUE!</v>
      </c>
      <c r="BR20" t="e">
        <f t="shared" ca="1" si="18"/>
        <v>#VALUE!</v>
      </c>
      <c r="BS20" t="e">
        <f t="shared" ca="1" si="19"/>
        <v>#VALUE!</v>
      </c>
      <c r="BT20" t="e">
        <f t="shared" ca="1" si="22"/>
        <v>#VALUE!</v>
      </c>
      <c r="BU20" t="e">
        <f t="shared" ca="1" si="23"/>
        <v>#VALUE!</v>
      </c>
      <c r="BV20" t="e">
        <f ca="1">OFFSET([1]EquipTable!$A$1,ROW()-1,0)</f>
        <v>#VALUE!</v>
      </c>
      <c r="BX20">
        <f ca="1">IF(VLOOKUP($CA20,[2]ActorTable!$1:$1048576,MATCH("업데이트순번",[2]ActorTable!$1:$1,0),0)&lt;=$BY$1,1,0)
*IF(MID(CA20,7,1)="2",0.1,1)</f>
        <v>1</v>
      </c>
      <c r="BY20">
        <f t="shared" ca="1" si="20"/>
        <v>3.9215686274509796E-2</v>
      </c>
      <c r="BZ20">
        <f t="shared" ca="1" si="21"/>
        <v>0.51764705882352924</v>
      </c>
      <c r="CA20" t="str">
        <f ca="1">OFFSET([2]ActorTable!$A$1,ROW()-1,0)</f>
        <v>Actor3019</v>
      </c>
      <c r="CB20" t="str">
        <f ca="1">VLOOKUP($CA20,[2]ActorTable!$1:$1048576,MATCH("이름참고",[2]ActorTable!$1:$1,0),0)</f>
        <v>롤라</v>
      </c>
    </row>
    <row r="21" spans="1:80">
      <c r="A21">
        <v>2</v>
      </c>
      <c r="B21">
        <v>9</v>
      </c>
      <c r="C21">
        <f t="shared" si="0"/>
        <v>0</v>
      </c>
      <c r="D21">
        <f t="shared" ca="1" si="27"/>
        <v>0.37516130352164079</v>
      </c>
      <c r="E21">
        <f t="shared" ca="1" si="27"/>
        <v>0.59975721519618963</v>
      </c>
      <c r="F21">
        <f t="shared" ca="1" si="27"/>
        <v>0.16264476520728144</v>
      </c>
      <c r="G21">
        <f t="shared" ca="1" si="27"/>
        <v>0.93387988743701722</v>
      </c>
      <c r="H21">
        <f t="shared" ca="1" si="27"/>
        <v>0.18925170735029406</v>
      </c>
      <c r="I21">
        <f t="shared" ca="1" si="27"/>
        <v>0.71771579095328975</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v>
      </c>
      <c r="AN21" t="str">
        <f t="shared" ca="1" si="10"/>
        <v>{"dy":2,"sl":9}</v>
      </c>
      <c r="AS21" t="s">
        <v>268</v>
      </c>
      <c r="AT21">
        <f ca="1">COUNTIFS(B:B,$AQ$18,N:N,"Equip8???")</f>
        <v>0</v>
      </c>
      <c r="AU21">
        <f>COUNTIFS(B:B,$AQ$18,AC:AC,"Equip8???")</f>
        <v>15</v>
      </c>
      <c r="BM21" t="e">
        <f ca="1">IF(VLOOKUP($BV21,[1]EquipTable!$1:$1048576,MATCH("업데이트순번",[1]EquipTable!$1:$1,0),0)&lt;=$BP$1,1,0)
*IF(MID(BV21,7,1)="4",0.1,1)</f>
        <v>#VALUE!</v>
      </c>
      <c r="BN21" t="e">
        <f ca="1">IF(VLOOKUP($BV21,[1]EquipTable!$1:$1048576,MATCH("업데이트순번",[1]EquipTable!$1:$1,0),0)&lt;=$BP$1,1,0)
*IF(MID(BV21,7,1)="4",0.1,1)
*IF(AND(MID(BV21,7,1)&lt;&gt;"4",OR(MID(BV21,6,1)="6",MID(BV21,6,1)="7")),3,1)</f>
        <v>#VALUE!</v>
      </c>
      <c r="BO21" t="e">
        <f ca="1">IF(VLOOKUP($BV21,[1]EquipTable!$1:$1048576,MATCH("업데이트순번",[1]EquipTable!$1:$1,0),0)&lt;=$BP$1,1,0)
*IF(MID(BV21,7,1)="4",0.1,1)
*IF(AND(MID(BV21,7,1)&lt;&gt;"4",MID(BV21,6,1)="8"),4,1)</f>
        <v>#VALUE!</v>
      </c>
      <c r="BP21" t="e">
        <f t="shared" ca="1" si="16"/>
        <v>#VALUE!</v>
      </c>
      <c r="BQ21" t="e">
        <f t="shared" ca="1" si="17"/>
        <v>#VALUE!</v>
      </c>
      <c r="BR21" t="e">
        <f t="shared" ca="1" si="18"/>
        <v>#VALUE!</v>
      </c>
      <c r="BS21" t="e">
        <f t="shared" ca="1" si="19"/>
        <v>#VALUE!</v>
      </c>
      <c r="BT21" t="e">
        <f t="shared" ca="1" si="22"/>
        <v>#VALUE!</v>
      </c>
      <c r="BU21" t="e">
        <f t="shared" ca="1" si="23"/>
        <v>#VALUE!</v>
      </c>
      <c r="BV21" t="e">
        <f ca="1">OFFSET([1]EquipTable!$A$1,ROW()-1,0)</f>
        <v>#VALUE!</v>
      </c>
      <c r="BX21">
        <f ca="1">IF(VLOOKUP($CA21,[2]ActorTable!$1:$1048576,MATCH("업데이트순번",[2]ActorTable!$1:$1,0),0)&lt;=$BY$1,1,0)
*IF(MID(CA21,7,1)="2",0.1,1)</f>
        <v>1</v>
      </c>
      <c r="BY21">
        <f t="shared" ca="1" si="20"/>
        <v>3.9215686274509796E-2</v>
      </c>
      <c r="BZ21">
        <f t="shared" ca="1" si="21"/>
        <v>0.55686274509803901</v>
      </c>
      <c r="CA21" t="str">
        <f ca="1">OFFSET([2]ActorTable!$A$1,ROW()-1,0)</f>
        <v>Actor2120</v>
      </c>
      <c r="CB21" t="str">
        <f ca="1">VLOOKUP($CA21,[2]ActorTable!$1:$1048576,MATCH("이름참고",[2]ActorTable!$1:$1,0),0)</f>
        <v>미네락</v>
      </c>
    </row>
    <row r="22" spans="1:80">
      <c r="A22">
        <v>3</v>
      </c>
      <c r="B22">
        <v>0</v>
      </c>
      <c r="C22">
        <f t="shared" si="0"/>
        <v>0</v>
      </c>
      <c r="D22">
        <f t="shared" ref="D22:I31" ca="1" si="28">RAND()</f>
        <v>0.21732670923405084</v>
      </c>
      <c r="E22">
        <f t="shared" ca="1" si="28"/>
        <v>0.41462261046038129</v>
      </c>
      <c r="F22">
        <f t="shared" ca="1" si="28"/>
        <v>0.67301672807954105</v>
      </c>
      <c r="G22">
        <f t="shared" ca="1" si="28"/>
        <v>0.33087102576248406</v>
      </c>
      <c r="H22">
        <f t="shared" ca="1" si="28"/>
        <v>0.58663089228736209</v>
      </c>
      <c r="I22">
        <f t="shared" ca="1" si="28"/>
        <v>0.25417302376944562</v>
      </c>
      <c r="M22" t="str">
        <f t="shared" ca="1" si="2"/>
        <v>지정 장비</v>
      </c>
      <c r="N22" t="e">
        <f t="shared" ca="1" si="3"/>
        <v>#VALUE!</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DI</v>
      </c>
      <c r="Q22" t="e">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#VALUE!</v>
      </c>
      <c r="R22" t="e">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#VALUE!</v>
      </c>
      <c r="S22" t="e">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#VALUE!</v>
      </c>
      <c r="T22" t="e">
        <f t="shared" ca="1" si="5"/>
        <v>#VALUE!</v>
      </c>
      <c r="U22" t="s">
        <v>82</v>
      </c>
      <c r="V22" t="s">
        <v>240</v>
      </c>
      <c r="W22">
        <v>1</v>
      </c>
      <c r="X22" t="s">
        <v>126</v>
      </c>
      <c r="Z22">
        <v>7800</v>
      </c>
      <c r="AA22" t="str">
        <f t="shared" ca="1" si="6"/>
        <v>fe</v>
      </c>
      <c r="AB22" t="s">
        <v>82</v>
      </c>
      <c r="AC22" t="s">
        <v>305</v>
      </c>
      <c r="AD22">
        <v>1</v>
      </c>
      <c r="AE22" t="s">
        <v>126</v>
      </c>
      <c r="AG22">
        <v>1400</v>
      </c>
      <c r="AH22" t="str">
        <f>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그림자 단검</v>
      </c>
      <c r="AL22">
        <v>1</v>
      </c>
      <c r="AM2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v>
      </c>
      <c r="AN22" t="str">
        <f t="shared" ca="1" si="10"/>
        <v>{"dy":3,"sl":0,"tp":"fe","vl":"Equip1102","cn":1,"pt":"GO","pr":1400}</v>
      </c>
      <c r="BM22" t="e">
        <f ca="1">IF(VLOOKUP($BV22,[1]EquipTable!$1:$1048576,MATCH("업데이트순번",[1]EquipTable!$1:$1,0),0)&lt;=$BP$1,1,0)
*IF(MID(BV22,7,1)="4",0.1,1)</f>
        <v>#VALUE!</v>
      </c>
      <c r="BN22" t="e">
        <f ca="1">IF(VLOOKUP($BV22,[1]EquipTable!$1:$1048576,MATCH("업데이트순번",[1]EquipTable!$1:$1,0),0)&lt;=$BP$1,1,0)
*IF(MID(BV22,7,1)="4",0.1,1)
*IF(AND(MID(BV22,7,1)&lt;&gt;"4",OR(MID(BV22,6,1)="6",MID(BV22,6,1)="7")),3,1)</f>
        <v>#VALUE!</v>
      </c>
      <c r="BO22" t="e">
        <f ca="1">IF(VLOOKUP($BV22,[1]EquipTable!$1:$1048576,MATCH("업데이트순번",[1]EquipTable!$1:$1,0),0)&lt;=$BP$1,1,0)
*IF(MID(BV22,7,1)="4",0.1,1)
*IF(AND(MID(BV22,7,1)&lt;&gt;"4",MID(BV22,6,1)="8"),4,1)</f>
        <v>#VALUE!</v>
      </c>
      <c r="BP22" t="e">
        <f t="shared" ca="1" si="16"/>
        <v>#VALUE!</v>
      </c>
      <c r="BQ22" t="e">
        <f t="shared" ca="1" si="17"/>
        <v>#VALUE!</v>
      </c>
      <c r="BR22" t="e">
        <f t="shared" ca="1" si="18"/>
        <v>#VALUE!</v>
      </c>
      <c r="BS22" t="e">
        <f t="shared" ca="1" si="19"/>
        <v>#VALUE!</v>
      </c>
      <c r="BT22" t="e">
        <f t="shared" ca="1" si="22"/>
        <v>#VALUE!</v>
      </c>
      <c r="BU22" t="e">
        <f t="shared" ca="1" si="23"/>
        <v>#VALUE!</v>
      </c>
      <c r="BV22" t="e">
        <f ca="1">OFFSET([1]EquipTable!$A$1,ROW()-1,0)</f>
        <v>#VALUE!</v>
      </c>
      <c r="BX22">
        <f ca="1">IF(VLOOKUP($CA22,[2]ActorTable!$1:$1048576,MATCH("업데이트순번",[2]ActorTable!$1:$1,0),0)&lt;=$BY$1,1,0)
*IF(MID(CA22,7,1)="2",0.1,1)</f>
        <v>1</v>
      </c>
      <c r="BY22">
        <f t="shared" ca="1" si="20"/>
        <v>3.9215686274509796E-2</v>
      </c>
      <c r="BZ22">
        <f t="shared" ca="1" si="21"/>
        <v>0.59607843137254879</v>
      </c>
      <c r="CA22" t="str">
        <f ca="1">OFFSET([2]ActorTable!$A$1,ROW()-1,0)</f>
        <v>Actor3021</v>
      </c>
      <c r="CB22" t="str">
        <f ca="1">VLOOKUP($CA22,[2]ActorTable!$1:$1048576,MATCH("이름참고",[2]ActorTable!$1:$1,0),0)</f>
        <v>무테이</v>
      </c>
    </row>
    <row r="23" spans="1:80">
      <c r="A23">
        <v>3</v>
      </c>
      <c r="B23">
        <v>1</v>
      </c>
      <c r="C23">
        <f t="shared" si="0"/>
        <v>0</v>
      </c>
      <c r="D23">
        <f t="shared" ca="1" si="28"/>
        <v>0.57710807376600093</v>
      </c>
      <c r="E23">
        <f t="shared" ca="1" si="28"/>
        <v>0.56986650429451913</v>
      </c>
      <c r="F23">
        <f t="shared" ca="1" si="28"/>
        <v>0.10973343593801965</v>
      </c>
      <c r="G23">
        <f t="shared" ca="1" si="28"/>
        <v>0.14375787279898666</v>
      </c>
      <c r="H23">
        <f t="shared" ca="1" si="28"/>
        <v>0.98014109136424132</v>
      </c>
      <c r="I23">
        <f t="shared" ca="1" si="28"/>
        <v>0.86988292691940361</v>
      </c>
      <c r="M23" t="str">
        <f t="shared" ca="1" si="2"/>
        <v>지정 장비</v>
      </c>
      <c r="N23" t="e">
        <f t="shared" ca="1" si="3"/>
        <v>#VALUE!</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DI</v>
      </c>
      <c r="Q23" t="e">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#VALUE!</v>
      </c>
      <c r="R23" t="e">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#VALUE!</v>
      </c>
      <c r="S23" t="e">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#VALUE!</v>
      </c>
      <c r="T23" t="e">
        <f t="shared" ca="1" si="5"/>
        <v>#VALUE!</v>
      </c>
      <c r="U23" t="s">
        <v>82</v>
      </c>
      <c r="V23" t="s">
        <v>199</v>
      </c>
      <c r="W23">
        <v>1</v>
      </c>
      <c r="X23" t="s">
        <v>130</v>
      </c>
      <c r="Z23">
        <v>10</v>
      </c>
      <c r="AA23" t="str">
        <f t="shared" ca="1" si="6"/>
        <v>uph</v>
      </c>
      <c r="AB23" t="s">
        <v>91</v>
      </c>
      <c r="AC23">
        <v>73751</v>
      </c>
      <c r="AD23">
        <v>10</v>
      </c>
      <c r="AE23" t="s">
        <v>126</v>
      </c>
      <c r="AG23">
        <v>3000</v>
      </c>
      <c r="AH23" t="str">
        <f>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
      </c>
      <c r="AL23">
        <v>1</v>
      </c>
      <c r="AM2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v>
      </c>
      <c r="AN23" t="str">
        <f t="shared" ca="1" si="10"/>
        <v>{"dy":3,"sl":1,"tp":"uph","vl":"73751","cn":10,"pt":"GO","pr":3000}</v>
      </c>
      <c r="AS23" t="s">
        <v>278</v>
      </c>
      <c r="AT23">
        <v>135.85294117647058</v>
      </c>
      <c r="BM23" t="e">
        <f ca="1">IF(VLOOKUP($BV23,[1]EquipTable!$1:$1048576,MATCH("업데이트순번",[1]EquipTable!$1:$1,0),0)&lt;=$BP$1,1,0)
*IF(MID(BV23,7,1)="4",0.1,1)</f>
        <v>#VALUE!</v>
      </c>
      <c r="BN23" t="e">
        <f ca="1">IF(VLOOKUP($BV23,[1]EquipTable!$1:$1048576,MATCH("업데이트순번",[1]EquipTable!$1:$1,0),0)&lt;=$BP$1,1,0)
*IF(MID(BV23,7,1)="4",0.1,1)
*IF(AND(MID(BV23,7,1)&lt;&gt;"4",OR(MID(BV23,6,1)="6",MID(BV23,6,1)="7")),3,1)</f>
        <v>#VALUE!</v>
      </c>
      <c r="BO23" t="e">
        <f ca="1">IF(VLOOKUP($BV23,[1]EquipTable!$1:$1048576,MATCH("업데이트순번",[1]EquipTable!$1:$1,0),0)&lt;=$BP$1,1,0)
*IF(MID(BV23,7,1)="4",0.1,1)
*IF(AND(MID(BV23,7,1)&lt;&gt;"4",MID(BV23,6,1)="8"),4,1)</f>
        <v>#VALUE!</v>
      </c>
      <c r="BP23" t="e">
        <f t="shared" ca="1" si="16"/>
        <v>#VALUE!</v>
      </c>
      <c r="BQ23" t="e">
        <f t="shared" ca="1" si="17"/>
        <v>#VALUE!</v>
      </c>
      <c r="BR23" t="e">
        <f t="shared" ca="1" si="18"/>
        <v>#VALUE!</v>
      </c>
      <c r="BS23" t="e">
        <f t="shared" ca="1" si="19"/>
        <v>#VALUE!</v>
      </c>
      <c r="BT23" t="e">
        <f t="shared" ca="1" si="22"/>
        <v>#VALUE!</v>
      </c>
      <c r="BU23" t="e">
        <f t="shared" ca="1" si="23"/>
        <v>#VALUE!</v>
      </c>
      <c r="BV23" t="e">
        <f ca="1">OFFSET([1]EquipTable!$A$1,ROW()-1,0)</f>
        <v>#VALUE!</v>
      </c>
      <c r="BX23">
        <f ca="1">IF(VLOOKUP($CA23,[2]ActorTable!$1:$1048576,MATCH("업데이트순번",[2]ActorTable!$1:$1,0),0)&lt;=$BY$1,1,0)
*IF(MID(CA23,7,1)="2",0.1,1)</f>
        <v>1</v>
      </c>
      <c r="BY23">
        <f t="shared" ca="1" si="20"/>
        <v>3.9215686274509796E-2</v>
      </c>
      <c r="BZ23">
        <f t="shared" ca="1" si="21"/>
        <v>0.63529411764705856</v>
      </c>
      <c r="CA23" t="str">
        <f ca="1">OFFSET([2]ActorTable!$A$1,ROW()-1,0)</f>
        <v>Actor3022</v>
      </c>
      <c r="CB23" t="str">
        <f ca="1">VLOOKUP($CA23,[2]ActorTable!$1:$1048576,MATCH("이름참고",[2]ActorTable!$1:$1,0),0)</f>
        <v>딘즈</v>
      </c>
    </row>
    <row r="24" spans="1:80">
      <c r="A24">
        <v>3</v>
      </c>
      <c r="B24">
        <v>2</v>
      </c>
      <c r="C24">
        <f t="shared" si="0"/>
        <v>0</v>
      </c>
      <c r="D24">
        <f t="shared" ca="1" si="28"/>
        <v>0.95322565531119463</v>
      </c>
      <c r="E24">
        <f t="shared" ca="1" si="28"/>
        <v>0.62270922231319337</v>
      </c>
      <c r="F24">
        <f t="shared" ca="1" si="28"/>
        <v>0.3770425401455707</v>
      </c>
      <c r="G24">
        <f t="shared" ca="1" si="28"/>
        <v>0.34422693152055373</v>
      </c>
      <c r="H24">
        <f t="shared" ca="1" si="28"/>
        <v>0.421407645361079</v>
      </c>
      <c r="I24">
        <f t="shared" ca="1" si="28"/>
        <v>0.58736316742229278</v>
      </c>
      <c r="M24" t="str">
        <f t="shared" ca="1" si="2"/>
        <v>안 지정 캐릭터 PP 영웅등급</v>
      </c>
      <c r="N24">
        <f t="shared" ca="1" si="3"/>
        <v>62270</v>
      </c>
      <c r="O24">
        <f t="shared" ca="1" si="4"/>
        <v>10</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3000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91</v>
      </c>
      <c r="V24">
        <v>73751</v>
      </c>
      <c r="W24">
        <v>13</v>
      </c>
      <c r="X24" t="s">
        <v>126</v>
      </c>
      <c r="Z24">
        <v>1300</v>
      </c>
      <c r="AA24" t="str">
        <f t="shared" ca="1" si="6"/>
        <v>fe</v>
      </c>
      <c r="AB24" t="s">
        <v>82</v>
      </c>
      <c r="AC24" t="s">
        <v>199</v>
      </c>
      <c r="AD24">
        <v>1</v>
      </c>
      <c r="AE24" t="s">
        <v>130</v>
      </c>
      <c r="AG24">
        <v>10</v>
      </c>
      <c r="AH24" t="str">
        <f>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잿더미 스톤해머</v>
      </c>
      <c r="AL24">
        <v>1</v>
      </c>
      <c r="AM2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v>
      </c>
      <c r="AN24" t="str">
        <f t="shared" ca="1" si="10"/>
        <v>{"dy":3,"sl":2,"tp":"fe","vl":"Equip4302","cn":1,"pt":"DI","pr":10}</v>
      </c>
      <c r="AS24" t="s">
        <v>275</v>
      </c>
      <c r="AT24">
        <v>13.173831070889893</v>
      </c>
      <c r="BM24" t="e">
        <f ca="1">IF(VLOOKUP($BV24,[1]EquipTable!$1:$1048576,MATCH("업데이트순번",[1]EquipTable!$1:$1,0),0)&lt;=$BP$1,1,0)
*IF(MID(BV24,7,1)="4",0.1,1)</f>
        <v>#VALUE!</v>
      </c>
      <c r="BN24" t="e">
        <f ca="1">IF(VLOOKUP($BV24,[1]EquipTable!$1:$1048576,MATCH("업데이트순번",[1]EquipTable!$1:$1,0),0)&lt;=$BP$1,1,0)
*IF(MID(BV24,7,1)="4",0.1,1)
*IF(AND(MID(BV24,7,1)&lt;&gt;"4",OR(MID(BV24,6,1)="6",MID(BV24,6,1)="7")),3,1)</f>
        <v>#VALUE!</v>
      </c>
      <c r="BO24" t="e">
        <f ca="1">IF(VLOOKUP($BV24,[1]EquipTable!$1:$1048576,MATCH("업데이트순번",[1]EquipTable!$1:$1,0),0)&lt;=$BP$1,1,0)
*IF(MID(BV24,7,1)="4",0.1,1)
*IF(AND(MID(BV24,7,1)&lt;&gt;"4",MID(BV24,6,1)="8"),4,1)</f>
        <v>#VALUE!</v>
      </c>
      <c r="BP24" t="e">
        <f t="shared" ca="1" si="16"/>
        <v>#VALUE!</v>
      </c>
      <c r="BQ24" t="e">
        <f t="shared" ca="1" si="17"/>
        <v>#VALUE!</v>
      </c>
      <c r="BR24" t="e">
        <f t="shared" ca="1" si="18"/>
        <v>#VALUE!</v>
      </c>
      <c r="BS24" t="e">
        <f t="shared" ca="1" si="19"/>
        <v>#VALUE!</v>
      </c>
      <c r="BT24" t="e">
        <f t="shared" ca="1" si="22"/>
        <v>#VALUE!</v>
      </c>
      <c r="BU24" t="e">
        <f t="shared" ca="1" si="23"/>
        <v>#VALUE!</v>
      </c>
      <c r="BV24" t="e">
        <f ca="1">OFFSET([1]EquipTable!$A$1,ROW()-1,0)</f>
        <v>#VALUE!</v>
      </c>
      <c r="BX24">
        <f ca="1">IF(VLOOKUP($CA24,[2]ActorTable!$1:$1048576,MATCH("업데이트순번",[2]ActorTable!$1:$1,0),0)&lt;=$BY$1,1,0)
*IF(MID(CA24,7,1)="2",0.1,1)</f>
        <v>0</v>
      </c>
      <c r="BY24">
        <f t="shared" ca="1" si="20"/>
        <v>0</v>
      </c>
      <c r="BZ24">
        <f t="shared" ca="1" si="21"/>
        <v>0.67450980392156834</v>
      </c>
      <c r="CA24" t="str">
        <f ca="1">OFFSET([2]ActorTable!$A$1,ROW()-1,0)</f>
        <v>Actor9923</v>
      </c>
      <c r="CB24" t="str">
        <f ca="1">VLOOKUP($CA24,[2]ActorTable!$1:$1048576,MATCH("이름참고",[2]ActorTable!$1:$1,0),0)</f>
        <v>스트링없음</v>
      </c>
    </row>
    <row r="25" spans="1:80">
      <c r="A25">
        <v>3</v>
      </c>
      <c r="B25">
        <v>3</v>
      </c>
      <c r="C25">
        <f t="shared" si="0"/>
        <v>0</v>
      </c>
      <c r="D25">
        <f t="shared" ca="1" si="28"/>
        <v>0.14336561133410841</v>
      </c>
      <c r="E25">
        <f t="shared" ca="1" si="28"/>
        <v>0.51012532590806192</v>
      </c>
      <c r="F25">
        <f t="shared" ca="1" si="28"/>
        <v>0.37589614579321184</v>
      </c>
      <c r="G25">
        <f t="shared" ca="1" si="28"/>
        <v>0.25160643730538901</v>
      </c>
      <c r="H25">
        <f t="shared" ca="1" si="28"/>
        <v>0.36093026622220148</v>
      </c>
      <c r="I25">
        <f t="shared" ca="1" si="28"/>
        <v>0.27508533308130101</v>
      </c>
      <c r="M25" t="str">
        <f t="shared" ca="1" si="2"/>
        <v>안 지정 캐릭터 PP 영웅등급</v>
      </c>
      <c r="N25">
        <f t="shared" ca="1" si="3"/>
        <v>51012</v>
      </c>
      <c r="O25">
        <f t="shared" ca="1" si="4"/>
        <v>9</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2700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92</v>
      </c>
      <c r="V25">
        <v>94568</v>
      </c>
      <c r="W25">
        <v>14</v>
      </c>
      <c r="X25" t="s">
        <v>126</v>
      </c>
      <c r="Z25">
        <v>1400</v>
      </c>
      <c r="AA25" t="str">
        <f t="shared" ca="1" si="6"/>
        <v>fe</v>
      </c>
      <c r="AB25" t="s">
        <v>82</v>
      </c>
      <c r="AC25" t="s">
        <v>311</v>
      </c>
      <c r="AD25">
        <v>1</v>
      </c>
      <c r="AE25" t="s">
        <v>312</v>
      </c>
      <c r="AF25">
        <v>139</v>
      </c>
      <c r="AG25">
        <v>69</v>
      </c>
      <c r="AH25" t="str">
        <f>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전설</v>
      </c>
      <c r="AJ25" t="str">
        <f t="shared" si="8"/>
        <v/>
      </c>
      <c r="AK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왕실의 품격</v>
      </c>
      <c r="AL25">
        <v>1</v>
      </c>
      <c r="AM2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v>
      </c>
      <c r="AN25" t="str">
        <f t="shared" ca="1" si="10"/>
        <v>{"dy":3,"sl":3,"tp":"fe","vl":"Equip1401","cn":1,"pt":"DI","pp":139,"pr":69}</v>
      </c>
      <c r="AS25" t="s">
        <v>276</v>
      </c>
      <c r="AT25">
        <v>17.943061840120663</v>
      </c>
      <c r="BM25" t="e">
        <f ca="1">IF(VLOOKUP($BV25,[1]EquipTable!$1:$1048576,MATCH("업데이트순번",[1]EquipTable!$1:$1,0),0)&lt;=$BP$1,1,0)
*IF(MID(BV25,7,1)="4",0.1,1)</f>
        <v>#VALUE!</v>
      </c>
      <c r="BN25" t="e">
        <f ca="1">IF(VLOOKUP($BV25,[1]EquipTable!$1:$1048576,MATCH("업데이트순번",[1]EquipTable!$1:$1,0),0)&lt;=$BP$1,1,0)
*IF(MID(BV25,7,1)="4",0.1,1)
*IF(AND(MID(BV25,7,1)&lt;&gt;"4",OR(MID(BV25,6,1)="6",MID(BV25,6,1)="7")),3,1)</f>
        <v>#VALUE!</v>
      </c>
      <c r="BO25" t="e">
        <f ca="1">IF(VLOOKUP($BV25,[1]EquipTable!$1:$1048576,MATCH("업데이트순번",[1]EquipTable!$1:$1,0),0)&lt;=$BP$1,1,0)
*IF(MID(BV25,7,1)="4",0.1,1)
*IF(AND(MID(BV25,7,1)&lt;&gt;"4",MID(BV25,6,1)="8"),4,1)</f>
        <v>#VALUE!</v>
      </c>
      <c r="BP25" t="e">
        <f t="shared" ca="1" si="16"/>
        <v>#VALUE!</v>
      </c>
      <c r="BQ25" t="e">
        <f t="shared" ca="1" si="17"/>
        <v>#VALUE!</v>
      </c>
      <c r="BR25" t="e">
        <f t="shared" ca="1" si="18"/>
        <v>#VALUE!</v>
      </c>
      <c r="BS25" t="e">
        <f t="shared" ca="1" si="19"/>
        <v>#VALUE!</v>
      </c>
      <c r="BT25" t="e">
        <f t="shared" ca="1" si="22"/>
        <v>#VALUE!</v>
      </c>
      <c r="BU25" t="e">
        <f t="shared" ca="1" si="23"/>
        <v>#VALUE!</v>
      </c>
      <c r="BV25" t="e">
        <f ca="1">OFFSET([1]EquipTable!$A$1,ROW()-1,0)</f>
        <v>#VALUE!</v>
      </c>
      <c r="BX25">
        <f ca="1">IF(VLOOKUP($CA25,[2]ActorTable!$1:$1048576,MATCH("업데이트순번",[2]ActorTable!$1:$1,0),0)&lt;=$BY$1,1,0)
*IF(MID(CA25,7,1)="2",0.1,1)</f>
        <v>1</v>
      </c>
      <c r="BY25">
        <f t="shared" ca="1" si="20"/>
        <v>3.9215686274509796E-2</v>
      </c>
      <c r="BZ25">
        <f t="shared" ca="1" si="21"/>
        <v>0.67450980392156834</v>
      </c>
      <c r="CA25" t="str">
        <f ca="1">OFFSET([2]ActorTable!$A$1,ROW()-1,0)</f>
        <v>Actor0024</v>
      </c>
      <c r="CB25" t="str">
        <f ca="1">VLOOKUP($CA25,[2]ActorTable!$1:$1048576,MATCH("이름참고",[2]ActorTable!$1:$1,0),0)</f>
        <v>러센트</v>
      </c>
    </row>
    <row r="26" spans="1:80">
      <c r="A26">
        <v>3</v>
      </c>
      <c r="B26">
        <v>4</v>
      </c>
      <c r="C26">
        <f t="shared" si="0"/>
        <v>0</v>
      </c>
      <c r="D26">
        <f t="shared" ca="1" si="28"/>
        <v>0.62710945170239352</v>
      </c>
      <c r="E26">
        <f t="shared" ca="1" si="28"/>
        <v>0.54943779387877956</v>
      </c>
      <c r="F26">
        <f t="shared" ca="1" si="28"/>
        <v>6.879995946688866E-2</v>
      </c>
      <c r="G26">
        <f t="shared" ca="1" si="28"/>
        <v>0.94466474996949723</v>
      </c>
      <c r="H26">
        <f t="shared" ca="1" si="28"/>
        <v>0.13609659683292996</v>
      </c>
      <c r="I26">
        <f t="shared" ca="1" si="28"/>
        <v>7.5401980824453485E-2</v>
      </c>
      <c r="M26" t="str">
        <f t="shared" ca="1" si="2"/>
        <v>안 지정 캐릭터 PP 일반등급</v>
      </c>
      <c r="N26">
        <f t="shared" ca="1" si="3"/>
        <v>54943</v>
      </c>
      <c r="O26">
        <f t="shared" ca="1" si="4"/>
        <v>9</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2700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92</v>
      </c>
      <c r="V26">
        <v>79591</v>
      </c>
      <c r="W26">
        <v>13</v>
      </c>
      <c r="X26" t="s">
        <v>126</v>
      </c>
      <c r="Z26">
        <v>1300</v>
      </c>
      <c r="AA26" t="str">
        <f t="shared" ca="1" si="6"/>
        <v>upn</v>
      </c>
      <c r="AB26" t="s">
        <v>92</v>
      </c>
      <c r="AC26">
        <v>94568</v>
      </c>
      <c r="AD26">
        <v>14</v>
      </c>
      <c r="AE26" t="s">
        <v>130</v>
      </c>
      <c r="AG26">
        <v>5</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v>
      </c>
      <c r="AN26" t="str">
        <f t="shared" ca="1" si="10"/>
        <v>{"dy":3,"sl":4,"tp":"upn","vl":"94568","cn":14,"pt":"DI","pr":5}</v>
      </c>
      <c r="AS26" t="s">
        <v>277</v>
      </c>
      <c r="AT26">
        <v>20.923831070889893</v>
      </c>
      <c r="BM26" t="e">
        <f ca="1">IF(VLOOKUP($BV26,[1]EquipTable!$1:$1048576,MATCH("업데이트순번",[1]EquipTable!$1:$1,0),0)&lt;=$BP$1,1,0)
*IF(MID(BV26,7,1)="4",0.1,1)</f>
        <v>#VALUE!</v>
      </c>
      <c r="BN26" t="e">
        <f ca="1">IF(VLOOKUP($BV26,[1]EquipTable!$1:$1048576,MATCH("업데이트순번",[1]EquipTable!$1:$1,0),0)&lt;=$BP$1,1,0)
*IF(MID(BV26,7,1)="4",0.1,1)
*IF(AND(MID(BV26,7,1)&lt;&gt;"4",OR(MID(BV26,6,1)="6",MID(BV26,6,1)="7")),3,1)</f>
        <v>#VALUE!</v>
      </c>
      <c r="BO26" t="e">
        <f ca="1">IF(VLOOKUP($BV26,[1]EquipTable!$1:$1048576,MATCH("업데이트순번",[1]EquipTable!$1:$1,0),0)&lt;=$BP$1,1,0)
*IF(MID(BV26,7,1)="4",0.1,1)
*IF(AND(MID(BV26,7,1)&lt;&gt;"4",MID(BV26,6,1)="8"),4,1)</f>
        <v>#VALUE!</v>
      </c>
      <c r="BP26" t="e">
        <f t="shared" ca="1" si="16"/>
        <v>#VALUE!</v>
      </c>
      <c r="BQ26" t="e">
        <f t="shared" ca="1" si="17"/>
        <v>#VALUE!</v>
      </c>
      <c r="BR26" t="e">
        <f t="shared" ca="1" si="18"/>
        <v>#VALUE!</v>
      </c>
      <c r="BS26" t="e">
        <f t="shared" ca="1" si="19"/>
        <v>#VALUE!</v>
      </c>
      <c r="BT26" t="e">
        <f t="shared" ca="1" si="22"/>
        <v>#VALUE!</v>
      </c>
      <c r="BU26" t="e">
        <f t="shared" ca="1" si="23"/>
        <v>#VALUE!</v>
      </c>
      <c r="BV26" t="e">
        <f ca="1">OFFSET([1]EquipTable!$A$1,ROW()-1,0)</f>
        <v>#VALUE!</v>
      </c>
      <c r="BX26">
        <f ca="1">IF(VLOOKUP($CA26,[2]ActorTable!$1:$1048576,MATCH("업데이트순번",[2]ActorTable!$1:$1,0),0)&lt;=$BY$1,1,0)
*IF(MID(CA26,7,1)="2",0.1,1)</f>
        <v>1</v>
      </c>
      <c r="BY26">
        <f t="shared" ca="1" si="20"/>
        <v>3.9215686274509796E-2</v>
      </c>
      <c r="BZ26">
        <f t="shared" ca="1" si="21"/>
        <v>0.71372549019607812</v>
      </c>
      <c r="CA26" t="str">
        <f ca="1">OFFSET([2]ActorTable!$A$1,ROW()-1,0)</f>
        <v>Actor0125</v>
      </c>
      <c r="CB26" t="str">
        <f ca="1">VLOOKUP($CA26,[2]ActorTable!$1:$1048576,MATCH("이름참고",[2]ActorTable!$1:$1,0),0)</f>
        <v>프리스</v>
      </c>
    </row>
    <row r="27" spans="1:80">
      <c r="A27">
        <v>3</v>
      </c>
      <c r="B27">
        <v>5</v>
      </c>
      <c r="C27">
        <f t="shared" si="0"/>
        <v>0</v>
      </c>
      <c r="D27">
        <f t="shared" ca="1" si="28"/>
        <v>0.43312956781745371</v>
      </c>
      <c r="E27">
        <f t="shared" ca="1" si="28"/>
        <v>0.8314858577346923</v>
      </c>
      <c r="F27">
        <f t="shared" ca="1" si="28"/>
        <v>0.12592129303676203</v>
      </c>
      <c r="G27">
        <f t="shared" ca="1" si="28"/>
        <v>0.12965738173984931</v>
      </c>
      <c r="H27">
        <f t="shared" ca="1" si="28"/>
        <v>0.70798857382631131</v>
      </c>
      <c r="I27">
        <f t="shared" ca="1" si="28"/>
        <v>0.78120452272828012</v>
      </c>
      <c r="M27" t="str">
        <f t="shared" ca="1" si="2"/>
        <v>지정 장비</v>
      </c>
      <c r="N27" t="e">
        <f t="shared" ca="1" si="3"/>
        <v>#VALUE!</v>
      </c>
      <c r="O27">
        <f t="shared" ca="1" si="4"/>
        <v>1</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DI</v>
      </c>
      <c r="Q27" t="e">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#VALUE!</v>
      </c>
      <c r="R27" t="e">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#VALUE!</v>
      </c>
      <c r="S27" t="e">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#VALUE!</v>
      </c>
      <c r="T27" t="e">
        <f t="shared" ca="1" si="5"/>
        <v>#VALUE!</v>
      </c>
      <c r="U27" t="s">
        <v>92</v>
      </c>
      <c r="V27">
        <v>8050</v>
      </c>
      <c r="W27">
        <v>9</v>
      </c>
      <c r="X27" t="s">
        <v>126</v>
      </c>
      <c r="Z27">
        <v>900</v>
      </c>
      <c r="AA27" t="str">
        <f t="shared" ca="1" si="6"/>
        <v>fe</v>
      </c>
      <c r="AB27" t="s">
        <v>82</v>
      </c>
      <c r="AC27" t="s">
        <v>188</v>
      </c>
      <c r="AD27">
        <v>1</v>
      </c>
      <c r="AE27" t="s">
        <v>126</v>
      </c>
      <c r="AG27">
        <v>2000</v>
      </c>
      <c r="AH27" t="str">
        <f>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해골 벽</v>
      </c>
      <c r="AL27">
        <v>1</v>
      </c>
      <c r="AM2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v>
      </c>
      <c r="AN27" t="str">
        <f t="shared" ca="1" si="10"/>
        <v>{"dy":3,"sl":5,"tp":"fe","vl":"Equip7002","cn":1,"pt":"GO","pr":2000}</v>
      </c>
      <c r="BM27" t="e">
        <f ca="1">IF(VLOOKUP($BV27,[1]EquipTable!$1:$1048576,MATCH("업데이트순번",[1]EquipTable!$1:$1,0),0)&lt;=$BP$1,1,0)
*IF(MID(BV27,7,1)="4",0.1,1)</f>
        <v>#VALUE!</v>
      </c>
      <c r="BN27" t="e">
        <f ca="1">IF(VLOOKUP($BV27,[1]EquipTable!$1:$1048576,MATCH("업데이트순번",[1]EquipTable!$1:$1,0),0)&lt;=$BP$1,1,0)
*IF(MID(BV27,7,1)="4",0.1,1)
*IF(AND(MID(BV27,7,1)&lt;&gt;"4",OR(MID(BV27,6,1)="6",MID(BV27,6,1)="7")),3,1)</f>
        <v>#VALUE!</v>
      </c>
      <c r="BO27" t="e">
        <f ca="1">IF(VLOOKUP($BV27,[1]EquipTable!$1:$1048576,MATCH("업데이트순번",[1]EquipTable!$1:$1,0),0)&lt;=$BP$1,1,0)
*IF(MID(BV27,7,1)="4",0.1,1)
*IF(AND(MID(BV27,7,1)&lt;&gt;"4",MID(BV27,6,1)="8"),4,1)</f>
        <v>#VALUE!</v>
      </c>
      <c r="BP27" t="e">
        <f t="shared" ca="1" si="16"/>
        <v>#VALUE!</v>
      </c>
      <c r="BQ27" t="e">
        <f t="shared" ca="1" si="17"/>
        <v>#VALUE!</v>
      </c>
      <c r="BR27" t="e">
        <f t="shared" ca="1" si="18"/>
        <v>#VALUE!</v>
      </c>
      <c r="BS27" t="e">
        <f t="shared" ca="1" si="19"/>
        <v>#VALUE!</v>
      </c>
      <c r="BT27" t="e">
        <f t="shared" ca="1" si="22"/>
        <v>#VALUE!</v>
      </c>
      <c r="BU27" t="e">
        <f t="shared" ca="1" si="23"/>
        <v>#VALUE!</v>
      </c>
      <c r="BV27" t="e">
        <f ca="1">OFFSET([1]EquipTable!$A$1,ROW()-1,0)</f>
        <v>#VALUE!</v>
      </c>
      <c r="BX27">
        <f ca="1">IF(VLOOKUP($CA27,[2]ActorTable!$1:$1048576,MATCH("업데이트순번",[2]ActorTable!$1:$1,0),0)&lt;=$BY$1,1,0)
*IF(MID(CA27,7,1)="2",0.1,1)</f>
        <v>0</v>
      </c>
      <c r="BY27">
        <f t="shared" ca="1" si="20"/>
        <v>0</v>
      </c>
      <c r="BZ27">
        <f t="shared" ca="1" si="21"/>
        <v>0.75294117647058789</v>
      </c>
      <c r="CA27" t="str">
        <f ca="1">OFFSET([2]ActorTable!$A$1,ROW()-1,0)</f>
        <v>Actor1226</v>
      </c>
      <c r="CB27" t="str">
        <f ca="1">VLOOKUP($CA27,[2]ActorTable!$1:$1048576,MATCH("이름참고",[2]ActorTable!$1:$1,0),0)</f>
        <v>엘리미나</v>
      </c>
    </row>
    <row r="28" spans="1:80">
      <c r="A28">
        <v>3</v>
      </c>
      <c r="B28">
        <v>6</v>
      </c>
      <c r="C28">
        <f t="shared" si="0"/>
        <v>0</v>
      </c>
      <c r="D28">
        <f t="shared" ca="1" si="28"/>
        <v>0.86838830768198794</v>
      </c>
      <c r="E28">
        <f t="shared" ca="1" si="28"/>
        <v>0.66129752584453838</v>
      </c>
      <c r="F28">
        <f t="shared" ca="1" si="28"/>
        <v>0.39276257659855307</v>
      </c>
      <c r="G28">
        <f t="shared" ca="1" si="28"/>
        <v>0.87521908532932258</v>
      </c>
      <c r="H28">
        <f t="shared" ca="1" si="28"/>
        <v>0.68816703774174193</v>
      </c>
      <c r="I28">
        <f t="shared" ca="1" si="28"/>
        <v>0.12893453000174637</v>
      </c>
      <c r="M28" t="str">
        <f t="shared" ca="1" si="2"/>
        <v>지정 장비</v>
      </c>
      <c r="N28" t="e">
        <f t="shared" ca="1" si="3"/>
        <v>#VALUE!</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t="e">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#VALUE!</v>
      </c>
      <c r="S28" t="e">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#VALUE!</v>
      </c>
      <c r="T28" t="e">
        <f t="shared" ca="1" si="5"/>
        <v>#VALUE!</v>
      </c>
      <c r="U28" t="s">
        <v>82</v>
      </c>
      <c r="V28" t="s">
        <v>181</v>
      </c>
      <c r="W28">
        <v>1</v>
      </c>
      <c r="X28" t="s">
        <v>130</v>
      </c>
      <c r="Z28">
        <v>37</v>
      </c>
      <c r="AA28" t="str">
        <f t="shared" ca="1" si="6"/>
        <v>fe</v>
      </c>
      <c r="AB28" t="s">
        <v>82</v>
      </c>
      <c r="AC28" t="s">
        <v>181</v>
      </c>
      <c r="AD28">
        <v>1</v>
      </c>
      <c r="AE28" t="s">
        <v>130</v>
      </c>
      <c r="AG28">
        <v>37</v>
      </c>
      <c r="AH28" t="str">
        <f>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블룸 유탄발사기</v>
      </c>
      <c r="AL28">
        <v>1</v>
      </c>
      <c r="AM2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v>
      </c>
      <c r="AN28" t="str">
        <f t="shared" ca="1" si="10"/>
        <v>{"dy":3,"sl":6,"tp":"fe","vl":"Equip6302","cn":1,"pt":"DI","pr":37}</v>
      </c>
      <c r="BM28" t="e">
        <f ca="1">IF(VLOOKUP($BV28,[1]EquipTable!$1:$1048576,MATCH("업데이트순번",[1]EquipTable!$1:$1,0),0)&lt;=$BP$1,1,0)
*IF(MID(BV28,7,1)="4",0.1,1)</f>
        <v>#VALUE!</v>
      </c>
      <c r="BN28" t="e">
        <f ca="1">IF(VLOOKUP($BV28,[1]EquipTable!$1:$1048576,MATCH("업데이트순번",[1]EquipTable!$1:$1,0),0)&lt;=$BP$1,1,0)
*IF(MID(BV28,7,1)="4",0.1,1)
*IF(AND(MID(BV28,7,1)&lt;&gt;"4",OR(MID(BV28,6,1)="6",MID(BV28,6,1)="7")),3,1)</f>
        <v>#VALUE!</v>
      </c>
      <c r="BO28" t="e">
        <f ca="1">IF(VLOOKUP($BV28,[1]EquipTable!$1:$1048576,MATCH("업데이트순번",[1]EquipTable!$1:$1,0),0)&lt;=$BP$1,1,0)
*IF(MID(BV28,7,1)="4",0.1,1)
*IF(AND(MID(BV28,7,1)&lt;&gt;"4",MID(BV28,6,1)="8"),4,1)</f>
        <v>#VALUE!</v>
      </c>
      <c r="BP28" t="e">
        <f t="shared" ca="1" si="16"/>
        <v>#VALUE!</v>
      </c>
      <c r="BQ28" t="e">
        <f t="shared" ca="1" si="17"/>
        <v>#VALUE!</v>
      </c>
      <c r="BR28" t="e">
        <f t="shared" ca="1" si="18"/>
        <v>#VALUE!</v>
      </c>
      <c r="BS28" t="e">
        <f t="shared" ca="1" si="19"/>
        <v>#VALUE!</v>
      </c>
      <c r="BT28" t="e">
        <f t="shared" ca="1" si="22"/>
        <v>#VALUE!</v>
      </c>
      <c r="BU28" t="e">
        <f t="shared" ca="1" si="23"/>
        <v>#VALUE!</v>
      </c>
      <c r="BV28" t="e">
        <f ca="1">OFFSET([1]EquipTable!$A$1,ROW()-1,0)</f>
        <v>#VALUE!</v>
      </c>
      <c r="BX28">
        <f ca="1">IF(VLOOKUP($CA28,[2]ActorTable!$1:$1048576,MATCH("업데이트순번",[2]ActorTable!$1:$1,0),0)&lt;=$BY$1,1,0)
*IF(MID(CA28,7,1)="2",0.1,1)</f>
        <v>0</v>
      </c>
      <c r="BY28">
        <f t="shared" ca="1" si="20"/>
        <v>0</v>
      </c>
      <c r="BZ28">
        <f t="shared" ca="1" si="21"/>
        <v>0.75294117647058789</v>
      </c>
      <c r="CA28" t="str">
        <f ca="1">OFFSET([2]ActorTable!$A$1,ROW()-1,0)</f>
        <v>Actor9927</v>
      </c>
      <c r="CB28" t="str">
        <f ca="1">VLOOKUP($CA28,[2]ActorTable!$1:$1048576,MATCH("이름참고",[2]ActorTable!$1:$1,0),0)</f>
        <v>스트링없음</v>
      </c>
    </row>
    <row r="29" spans="1:80">
      <c r="A29">
        <v>3</v>
      </c>
      <c r="B29">
        <v>7</v>
      </c>
      <c r="C29">
        <f t="shared" si="0"/>
        <v>0</v>
      </c>
      <c r="D29">
        <f t="shared" ca="1" si="28"/>
        <v>0.36935798682009746</v>
      </c>
      <c r="E29">
        <f t="shared" ca="1" si="28"/>
        <v>0.96653534214360159</v>
      </c>
      <c r="F29">
        <f t="shared" ca="1" si="28"/>
        <v>0.80531432092373201</v>
      </c>
      <c r="G29">
        <f t="shared" ca="1" si="28"/>
        <v>0.76504209869614159</v>
      </c>
      <c r="H29">
        <f t="shared" ca="1" si="28"/>
        <v>0.78355972098027105</v>
      </c>
      <c r="I29">
        <f t="shared" ca="1" si="28"/>
        <v>0.41337042440241667</v>
      </c>
      <c r="M29" t="str">
        <f t="shared" ca="1" si="2"/>
        <v>지정 장비</v>
      </c>
      <c r="N29" t="e">
        <f t="shared" ca="1" si="3"/>
        <v>#VALUE!</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t="e">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#VALUE!</v>
      </c>
      <c r="S29" t="e">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#VALUE!</v>
      </c>
      <c r="T29" t="e">
        <f t="shared" ca="1" si="5"/>
        <v>#VALUE!</v>
      </c>
      <c r="U29" t="s">
        <v>82</v>
      </c>
      <c r="V29" t="s">
        <v>256</v>
      </c>
      <c r="W29">
        <v>1</v>
      </c>
      <c r="X29" t="s">
        <v>126</v>
      </c>
      <c r="Z29">
        <v>3500</v>
      </c>
      <c r="AA29" t="str">
        <f t="shared" ca="1" si="6"/>
        <v>fe</v>
      </c>
      <c r="AB29" t="s">
        <v>82</v>
      </c>
      <c r="AC29" t="s">
        <v>256</v>
      </c>
      <c r="AD29">
        <v>1</v>
      </c>
      <c r="AE29" t="s">
        <v>126</v>
      </c>
      <c r="AG29">
        <v>3500</v>
      </c>
      <c r="AH29" t="str">
        <f>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용력의 방패</v>
      </c>
      <c r="AL29">
        <v>1</v>
      </c>
      <c r="AM2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v>
      </c>
      <c r="AN29" t="str">
        <f t="shared" ca="1" si="10"/>
        <v>{"dy":3,"sl":7,"tp":"fe","vl":"Equip7101","cn":1,"pt":"GO","pr":3500}</v>
      </c>
      <c r="BM29" t="e">
        <f ca="1">IF(VLOOKUP($BV29,[1]EquipTable!$1:$1048576,MATCH("업데이트순번",[1]EquipTable!$1:$1,0),0)&lt;=$BP$1,1,0)
*IF(MID(BV29,7,1)="4",0.1,1)</f>
        <v>#VALUE!</v>
      </c>
      <c r="BN29" t="e">
        <f ca="1">IF(VLOOKUP($BV29,[1]EquipTable!$1:$1048576,MATCH("업데이트순번",[1]EquipTable!$1:$1,0),0)&lt;=$BP$1,1,0)
*IF(MID(BV29,7,1)="4",0.1,1)
*IF(AND(MID(BV29,7,1)&lt;&gt;"4",OR(MID(BV29,6,1)="6",MID(BV29,6,1)="7")),3,1)</f>
        <v>#VALUE!</v>
      </c>
      <c r="BO29" t="e">
        <f ca="1">IF(VLOOKUP($BV29,[1]EquipTable!$1:$1048576,MATCH("업데이트순번",[1]EquipTable!$1:$1,0),0)&lt;=$BP$1,1,0)
*IF(MID(BV29,7,1)="4",0.1,1)
*IF(AND(MID(BV29,7,1)&lt;&gt;"4",MID(BV29,6,1)="8"),4,1)</f>
        <v>#VALUE!</v>
      </c>
      <c r="BP29" t="e">
        <f t="shared" ca="1" si="16"/>
        <v>#VALUE!</v>
      </c>
      <c r="BQ29" t="e">
        <f t="shared" ca="1" si="17"/>
        <v>#VALUE!</v>
      </c>
      <c r="BR29" t="e">
        <f t="shared" ca="1" si="18"/>
        <v>#VALUE!</v>
      </c>
      <c r="BS29" t="e">
        <f t="shared" ca="1" si="19"/>
        <v>#VALUE!</v>
      </c>
      <c r="BT29" t="e">
        <f t="shared" ca="1" si="22"/>
        <v>#VALUE!</v>
      </c>
      <c r="BU29" t="e">
        <f t="shared" ca="1" si="23"/>
        <v>#VALUE!</v>
      </c>
      <c r="BV29" t="e">
        <f ca="1">OFFSET([1]EquipTable!$A$1,ROW()-1,0)</f>
        <v>#VALUE!</v>
      </c>
      <c r="BX29">
        <f ca="1">IF(VLOOKUP($CA29,[2]ActorTable!$1:$1048576,MATCH("업데이트순번",[2]ActorTable!$1:$1,0),0)&lt;=$BY$1,1,0)
*IF(MID(CA29,7,1)="2",0.1,1)</f>
        <v>1</v>
      </c>
      <c r="BY29">
        <f t="shared" ca="1" si="20"/>
        <v>3.9215686274509796E-2</v>
      </c>
      <c r="BZ29">
        <f t="shared" ca="1" si="21"/>
        <v>0.75294117647058789</v>
      </c>
      <c r="CA29" t="str">
        <f ca="1">OFFSET([2]ActorTable!$A$1,ROW()-1,0)</f>
        <v>Actor2128</v>
      </c>
      <c r="CB29" t="str">
        <f ca="1">VLOOKUP($CA29,[2]ActorTable!$1:$1048576,MATCH("이름참고",[2]ActorTable!$1:$1,0),0)</f>
        <v>원더</v>
      </c>
    </row>
    <row r="30" spans="1:80">
      <c r="A30">
        <v>3</v>
      </c>
      <c r="B30">
        <v>8</v>
      </c>
      <c r="C30">
        <f t="shared" si="0"/>
        <v>0</v>
      </c>
      <c r="D30">
        <f t="shared" ca="1" si="28"/>
        <v>0.66495773570550165</v>
      </c>
      <c r="E30">
        <f t="shared" ca="1" si="28"/>
        <v>0.27332339641603021</v>
      </c>
      <c r="F30">
        <f t="shared" ca="1" si="28"/>
        <v>0.59496286815221644</v>
      </c>
      <c r="G30">
        <f t="shared" ca="1" si="28"/>
        <v>0.58156609249100244</v>
      </c>
      <c r="H30">
        <f t="shared" ca="1" si="28"/>
        <v>0.48072356810766925</v>
      </c>
      <c r="I30">
        <f t="shared" ca="1" si="28"/>
        <v>0.56294534695291532</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v>
      </c>
      <c r="AN30" t="str">
        <f t="shared" ca="1" si="10"/>
        <v>{"dy":3,"sl":8}</v>
      </c>
      <c r="BM30" t="e">
        <f ca="1">IF(VLOOKUP($BV30,[1]EquipTable!$1:$1048576,MATCH("업데이트순번",[1]EquipTable!$1:$1,0),0)&lt;=$BP$1,1,0)
*IF(MID(BV30,7,1)="4",0.1,1)</f>
        <v>#VALUE!</v>
      </c>
      <c r="BN30" t="e">
        <f ca="1">IF(VLOOKUP($BV30,[1]EquipTable!$1:$1048576,MATCH("업데이트순번",[1]EquipTable!$1:$1,0),0)&lt;=$BP$1,1,0)
*IF(MID(BV30,7,1)="4",0.1,1)
*IF(AND(MID(BV30,7,1)&lt;&gt;"4",OR(MID(BV30,6,1)="6",MID(BV30,6,1)="7")),3,1)</f>
        <v>#VALUE!</v>
      </c>
      <c r="BO30" t="e">
        <f ca="1">IF(VLOOKUP($BV30,[1]EquipTable!$1:$1048576,MATCH("업데이트순번",[1]EquipTable!$1:$1,0),0)&lt;=$BP$1,1,0)
*IF(MID(BV30,7,1)="4",0.1,1)
*IF(AND(MID(BV30,7,1)&lt;&gt;"4",MID(BV30,6,1)="8"),4,1)</f>
        <v>#VALUE!</v>
      </c>
      <c r="BP30" t="e">
        <f t="shared" ca="1" si="16"/>
        <v>#VALUE!</v>
      </c>
      <c r="BQ30" t="e">
        <f t="shared" ca="1" si="17"/>
        <v>#VALUE!</v>
      </c>
      <c r="BR30" t="e">
        <f t="shared" ca="1" si="18"/>
        <v>#VALUE!</v>
      </c>
      <c r="BS30" t="e">
        <f t="shared" ca="1" si="19"/>
        <v>#VALUE!</v>
      </c>
      <c r="BT30" t="e">
        <f t="shared" ca="1" si="22"/>
        <v>#VALUE!</v>
      </c>
      <c r="BU30" t="e">
        <f t="shared" ca="1" si="23"/>
        <v>#VALUE!</v>
      </c>
      <c r="BV30" t="e">
        <f ca="1">OFFSET([1]EquipTable!$A$1,ROW()-1,0)</f>
        <v>#VALUE!</v>
      </c>
      <c r="BX30">
        <f ca="1">IF(VLOOKUP($CA30,[2]ActorTable!$1:$1048576,MATCH("업데이트순번",[2]ActorTable!$1:$1,0),0)&lt;=$BY$1,1,0)
*IF(MID(CA30,7,1)="2",0.1,1)</f>
        <v>1</v>
      </c>
      <c r="BY30">
        <f t="shared" ca="1" si="20"/>
        <v>3.9215686274509796E-2</v>
      </c>
      <c r="BZ30">
        <f t="shared" ca="1" si="21"/>
        <v>0.79215686274509767</v>
      </c>
      <c r="CA30" t="str">
        <f ca="1">OFFSET([2]ActorTable!$A$1,ROW()-1,0)</f>
        <v>Actor1029</v>
      </c>
      <c r="CB30" t="str">
        <f ca="1">VLOOKUP($CA30,[2]ActorTable!$1:$1048576,MATCH("이름참고",[2]ActorTable!$1:$1,0),0)</f>
        <v>에이잭</v>
      </c>
    </row>
    <row r="31" spans="1:80">
      <c r="A31">
        <v>3</v>
      </c>
      <c r="B31">
        <v>9</v>
      </c>
      <c r="C31">
        <f t="shared" si="0"/>
        <v>0</v>
      </c>
      <c r="D31">
        <f t="shared" ca="1" si="28"/>
        <v>0.41926775676083561</v>
      </c>
      <c r="E31">
        <f t="shared" ca="1" si="28"/>
        <v>0.80943999350708506</v>
      </c>
      <c r="F31">
        <f t="shared" ca="1" si="28"/>
        <v>3.1088612856211228E-2</v>
      </c>
      <c r="G31">
        <f t="shared" ca="1" si="28"/>
        <v>0.1079866012353039</v>
      </c>
      <c r="H31">
        <f t="shared" ca="1" si="28"/>
        <v>0.5288964969569212</v>
      </c>
      <c r="I31">
        <f t="shared" ca="1" si="28"/>
        <v>0.66970107124516165</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v>
      </c>
      <c r="AN31" t="str">
        <f t="shared" ca="1" si="10"/>
        <v>{"dy":3,"sl":9}</v>
      </c>
      <c r="BM31" t="e">
        <f ca="1">IF(VLOOKUP($BV31,[1]EquipTable!$1:$1048576,MATCH("업데이트순번",[1]EquipTable!$1:$1,0),0)&lt;=$BP$1,1,0)
*IF(MID(BV31,7,1)="4",0.1,1)</f>
        <v>#VALUE!</v>
      </c>
      <c r="BN31" t="e">
        <f ca="1">IF(VLOOKUP($BV31,[1]EquipTable!$1:$1048576,MATCH("업데이트순번",[1]EquipTable!$1:$1,0),0)&lt;=$BP$1,1,0)
*IF(MID(BV31,7,1)="4",0.1,1)
*IF(AND(MID(BV31,7,1)&lt;&gt;"4",OR(MID(BV31,6,1)="6",MID(BV31,6,1)="7")),3,1)</f>
        <v>#VALUE!</v>
      </c>
      <c r="BO31" t="e">
        <f ca="1">IF(VLOOKUP($BV31,[1]EquipTable!$1:$1048576,MATCH("업데이트순번",[1]EquipTable!$1:$1,0),0)&lt;=$BP$1,1,0)
*IF(MID(BV31,7,1)="4",0.1,1)
*IF(AND(MID(BV31,7,1)&lt;&gt;"4",MID(BV31,6,1)="8"),4,1)</f>
        <v>#VALUE!</v>
      </c>
      <c r="BP31" t="e">
        <f t="shared" ca="1" si="16"/>
        <v>#VALUE!</v>
      </c>
      <c r="BQ31" t="e">
        <f t="shared" ca="1" si="17"/>
        <v>#VALUE!</v>
      </c>
      <c r="BR31" t="e">
        <f t="shared" ca="1" si="18"/>
        <v>#VALUE!</v>
      </c>
      <c r="BS31" t="e">
        <f t="shared" ca="1" si="19"/>
        <v>#VALUE!</v>
      </c>
      <c r="BT31" t="e">
        <f t="shared" ca="1" si="22"/>
        <v>#VALUE!</v>
      </c>
      <c r="BU31" t="e">
        <f t="shared" ca="1" si="23"/>
        <v>#VALUE!</v>
      </c>
      <c r="BV31" t="e">
        <f ca="1">OFFSET([1]EquipTable!$A$1,ROW()-1,0)</f>
        <v>#VALUE!</v>
      </c>
      <c r="BX31">
        <f ca="1">IF(VLOOKUP($CA31,[2]ActorTable!$1:$1048576,MATCH("업데이트순번",[2]ActorTable!$1:$1,0),0)&lt;=$BY$1,1,0)
*IF(MID(CA31,7,1)="2",0.1,1)</f>
        <v>1</v>
      </c>
      <c r="BY31">
        <f t="shared" ca="1" si="20"/>
        <v>3.9215686274509796E-2</v>
      </c>
      <c r="BZ31">
        <f t="shared" ca="1" si="21"/>
        <v>0.83137254901960744</v>
      </c>
      <c r="CA31" t="str">
        <f ca="1">OFFSET([2]ActorTable!$A$1,ROW()-1,0)</f>
        <v>Actor0030</v>
      </c>
      <c r="CB31" t="str">
        <f ca="1">VLOOKUP($CA31,[2]ActorTable!$1:$1048576,MATCH("이름참고",[2]ActorTable!$1:$1,0),0)</f>
        <v>도스로프</v>
      </c>
    </row>
    <row r="32" spans="1:80">
      <c r="A32">
        <v>4</v>
      </c>
      <c r="B32">
        <v>0</v>
      </c>
      <c r="C32">
        <f t="shared" si="0"/>
        <v>0</v>
      </c>
      <c r="D32">
        <f t="shared" ref="D32:I41" ca="1" si="29">RAND()</f>
        <v>0.94095920807571909</v>
      </c>
      <c r="E32">
        <f t="shared" ca="1" si="29"/>
        <v>0.16019958807142476</v>
      </c>
      <c r="F32">
        <f t="shared" ca="1" si="29"/>
        <v>0.77114508041103569</v>
      </c>
      <c r="G32">
        <f t="shared" ca="1" si="29"/>
        <v>0.83492516268624695</v>
      </c>
      <c r="H32">
        <f t="shared" ca="1" si="29"/>
        <v>0.4525221907891015</v>
      </c>
      <c r="I32">
        <f t="shared" ca="1" si="29"/>
        <v>0.98839079529189444</v>
      </c>
      <c r="M32" t="str">
        <f t="shared" ca="1" si="2"/>
        <v>캐릭터 상자 일반등급</v>
      </c>
      <c r="N32" t="str">
        <f t="shared" ca="1" si="3"/>
        <v>삭제</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DI</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29</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t="shared" ca="1" si="5"/>
        <v/>
      </c>
      <c r="U32" t="s">
        <v>82</v>
      </c>
      <c r="V32" t="s">
        <v>193</v>
      </c>
      <c r="W32">
        <v>1</v>
      </c>
      <c r="X32" t="s">
        <v>126</v>
      </c>
      <c r="Z32">
        <v>1100</v>
      </c>
      <c r="AA32" t="str">
        <f t="shared" ca="1" si="6"/>
        <v>fe</v>
      </c>
      <c r="AB32" t="s">
        <v>82</v>
      </c>
      <c r="AC32" t="s">
        <v>193</v>
      </c>
      <c r="AD32">
        <v>1</v>
      </c>
      <c r="AE32" t="s">
        <v>126</v>
      </c>
      <c r="AG32">
        <v>1100</v>
      </c>
      <c r="AH32" t="str">
        <f>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몬스터 세포</v>
      </c>
      <c r="AL32">
        <v>1</v>
      </c>
      <c r="AM3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v>
      </c>
      <c r="AN32" t="str">
        <f t="shared" ca="1" si="10"/>
        <v>{"dy":4,"sl":0,"tp":"fe","vl":"Equip2102","cn":1,"pt":"GO","pr":1100}</v>
      </c>
      <c r="BM32" t="e">
        <f ca="1">IF(VLOOKUP($BV32,[1]EquipTable!$1:$1048576,MATCH("업데이트순번",[1]EquipTable!$1:$1,0),0)&lt;=$BP$1,1,0)
*IF(MID(BV32,7,1)="4",0.1,1)</f>
        <v>#VALUE!</v>
      </c>
      <c r="BN32" t="e">
        <f ca="1">IF(VLOOKUP($BV32,[1]EquipTable!$1:$1048576,MATCH("업데이트순번",[1]EquipTable!$1:$1,0),0)&lt;=$BP$1,1,0)
*IF(MID(BV32,7,1)="4",0.1,1)
*IF(AND(MID(BV32,7,1)&lt;&gt;"4",OR(MID(BV32,6,1)="6",MID(BV32,6,1)="7")),3,1)</f>
        <v>#VALUE!</v>
      </c>
      <c r="BO32" t="e">
        <f ca="1">IF(VLOOKUP($BV32,[1]EquipTable!$1:$1048576,MATCH("업데이트순번",[1]EquipTable!$1:$1,0),0)&lt;=$BP$1,1,0)
*IF(MID(BV32,7,1)="4",0.1,1)
*IF(AND(MID(BV32,7,1)&lt;&gt;"4",MID(BV32,6,1)="8"),4,1)</f>
        <v>#VALUE!</v>
      </c>
      <c r="BP32" t="e">
        <f t="shared" ca="1" si="16"/>
        <v>#VALUE!</v>
      </c>
      <c r="BQ32" t="e">
        <f t="shared" ca="1" si="17"/>
        <v>#VALUE!</v>
      </c>
      <c r="BR32" t="e">
        <f t="shared" ca="1" si="18"/>
        <v>#VALUE!</v>
      </c>
      <c r="BS32" t="e">
        <f t="shared" ca="1" si="19"/>
        <v>#VALUE!</v>
      </c>
      <c r="BT32" t="e">
        <f t="shared" ca="1" si="22"/>
        <v>#VALUE!</v>
      </c>
      <c r="BU32" t="e">
        <f t="shared" ca="1" si="23"/>
        <v>#VALUE!</v>
      </c>
      <c r="BV32" t="e">
        <f ca="1">OFFSET([1]EquipTable!$A$1,ROW()-1,0)</f>
        <v>#VALUE!</v>
      </c>
      <c r="BX32">
        <f ca="1">IF(VLOOKUP($CA32,[2]ActorTable!$1:$1048576,MATCH("업데이트순번",[2]ActorTable!$1:$1,0),0)&lt;=$BY$1,1,0)
*IF(MID(CA32,7,1)="2",0.1,1)</f>
        <v>0.1</v>
      </c>
      <c r="BY32">
        <f t="shared" ca="1" si="20"/>
        <v>3.9215686274509803E-3</v>
      </c>
      <c r="BZ32">
        <f t="shared" ca="1" si="21"/>
        <v>0.87058823529411722</v>
      </c>
      <c r="CA32" t="str">
        <f ca="1">OFFSET([2]ActorTable!$A$1,ROW()-1,0)</f>
        <v>Actor3231</v>
      </c>
      <c r="CB32" t="str">
        <f ca="1">VLOOKUP($CA32,[2]ActorTable!$1:$1048576,MATCH("이름참고",[2]ActorTable!$1:$1,0),0)</f>
        <v>라무무</v>
      </c>
    </row>
    <row r="33" spans="1:80">
      <c r="A33">
        <v>4</v>
      </c>
      <c r="B33">
        <v>1</v>
      </c>
      <c r="C33">
        <f t="shared" si="0"/>
        <v>0</v>
      </c>
      <c r="D33">
        <f t="shared" ca="1" si="29"/>
        <v>0.4218688978139149</v>
      </c>
      <c r="E33">
        <f t="shared" ca="1" si="29"/>
        <v>0.62068326368609561</v>
      </c>
      <c r="F33">
        <f t="shared" ca="1" si="29"/>
        <v>0.90985200584460613</v>
      </c>
      <c r="G33">
        <f t="shared" ca="1" si="29"/>
        <v>0.48669887607382256</v>
      </c>
      <c r="H33">
        <f t="shared" ca="1" si="29"/>
        <v>2.9420563700478075E-2</v>
      </c>
      <c r="I33">
        <f t="shared" ca="1" si="29"/>
        <v>1.7229778659443751E-2</v>
      </c>
      <c r="M33" t="str">
        <f t="shared" ca="1" si="2"/>
        <v>지정 장비</v>
      </c>
      <c r="N33" t="e">
        <f t="shared" ca="1" si="3"/>
        <v>#VALUE!</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DI</v>
      </c>
      <c r="Q33" t="e">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#VALUE!</v>
      </c>
      <c r="R33" t="e">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#VALUE!</v>
      </c>
      <c r="S33" t="e">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#VALUE!</v>
      </c>
      <c r="T33" t="e">
        <f t="shared" ca="1" si="5"/>
        <v>#VALUE!</v>
      </c>
      <c r="U33" t="s">
        <v>82</v>
      </c>
      <c r="V33" t="s">
        <v>262</v>
      </c>
      <c r="W33">
        <v>1</v>
      </c>
      <c r="X33" t="s">
        <v>126</v>
      </c>
      <c r="Z33">
        <v>7600</v>
      </c>
      <c r="AA33" t="str">
        <f t="shared" ca="1" si="6"/>
        <v>upn</v>
      </c>
      <c r="AB33" t="s">
        <v>92</v>
      </c>
      <c r="AC33">
        <v>7107</v>
      </c>
      <c r="AD33">
        <v>9</v>
      </c>
      <c r="AE33" t="s">
        <v>312</v>
      </c>
      <c r="AG33">
        <v>4</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v>
      </c>
      <c r="AN33" t="str">
        <f t="shared" ca="1" si="10"/>
        <v>{"dy":4,"sl":1,"tp":"upn","vl":"7107","cn":9,"pt":"DI","pr":4}</v>
      </c>
      <c r="BM33" t="e">
        <f ca="1">IF(VLOOKUP($BV33,[1]EquipTable!$1:$1048576,MATCH("업데이트순번",[1]EquipTable!$1:$1,0),0)&lt;=$BP$1,1,0)
*IF(MID(BV33,7,1)="4",0.1,1)</f>
        <v>#VALUE!</v>
      </c>
      <c r="BN33" t="e">
        <f ca="1">IF(VLOOKUP($BV33,[1]EquipTable!$1:$1048576,MATCH("업데이트순번",[1]EquipTable!$1:$1,0),0)&lt;=$BP$1,1,0)
*IF(MID(BV33,7,1)="4",0.1,1)
*IF(AND(MID(BV33,7,1)&lt;&gt;"4",OR(MID(BV33,6,1)="6",MID(BV33,6,1)="7")),3,1)</f>
        <v>#VALUE!</v>
      </c>
      <c r="BO33" t="e">
        <f ca="1">IF(VLOOKUP($BV33,[1]EquipTable!$1:$1048576,MATCH("업데이트순번",[1]EquipTable!$1:$1,0),0)&lt;=$BP$1,1,0)
*IF(MID(BV33,7,1)="4",0.1,1)
*IF(AND(MID(BV33,7,1)&lt;&gt;"4",MID(BV33,6,1)="8"),4,1)</f>
        <v>#VALUE!</v>
      </c>
      <c r="BP33" t="e">
        <f t="shared" ca="1" si="16"/>
        <v>#VALUE!</v>
      </c>
      <c r="BQ33" t="e">
        <f t="shared" ca="1" si="17"/>
        <v>#VALUE!</v>
      </c>
      <c r="BR33" t="e">
        <f t="shared" ca="1" si="18"/>
        <v>#VALUE!</v>
      </c>
      <c r="BS33" t="e">
        <f t="shared" ca="1" si="19"/>
        <v>#VALUE!</v>
      </c>
      <c r="BT33" t="e">
        <f t="shared" ca="1" si="22"/>
        <v>#VALUE!</v>
      </c>
      <c r="BU33" t="e">
        <f t="shared" ca="1" si="23"/>
        <v>#VALUE!</v>
      </c>
      <c r="BV33" t="e">
        <f ca="1">OFFSET([1]EquipTable!$A$1,ROW()-1,0)</f>
        <v>#VALUE!</v>
      </c>
      <c r="BX33">
        <f ca="1">IF(VLOOKUP($CA33,[2]ActorTable!$1:$1048576,MATCH("업데이트순번",[2]ActorTable!$1:$1,0),0)&lt;=$BY$1,1,0)
*IF(MID(CA33,7,1)="2",0.1,1)</f>
        <v>0</v>
      </c>
      <c r="BY33">
        <f t="shared" ca="1" si="20"/>
        <v>0</v>
      </c>
      <c r="BZ33">
        <f t="shared" ca="1" si="21"/>
        <v>0.87450980392156819</v>
      </c>
      <c r="CA33" t="str">
        <f ca="1">OFFSET([2]ActorTable!$A$1,ROW()-1,0)</f>
        <v>Actor9932</v>
      </c>
      <c r="CB33" t="str">
        <f ca="1">VLOOKUP($CA33,[2]ActorTable!$1:$1048576,MATCH("이름참고",[2]ActorTable!$1:$1,0),0)</f>
        <v>스트링없음</v>
      </c>
    </row>
    <row r="34" spans="1:80">
      <c r="A34">
        <v>4</v>
      </c>
      <c r="B34">
        <v>2</v>
      </c>
      <c r="C34">
        <f t="shared" si="0"/>
        <v>0</v>
      </c>
      <c r="D34">
        <f t="shared" ca="1" si="29"/>
        <v>0.8277145863924722</v>
      </c>
      <c r="E34">
        <f t="shared" ca="1" si="29"/>
        <v>0.30986764341689876</v>
      </c>
      <c r="F34">
        <f t="shared" ca="1" si="29"/>
        <v>0.63609039666089673</v>
      </c>
      <c r="G34">
        <f t="shared" ca="1" si="29"/>
        <v>0.95156203679322393</v>
      </c>
      <c r="H34">
        <f t="shared" ca="1" si="29"/>
        <v>0.84862055674583337</v>
      </c>
      <c r="I34">
        <f t="shared" ca="1" si="29"/>
        <v>0.63833913411420273</v>
      </c>
      <c r="M34" t="str">
        <f t="shared" ca="1" si="2"/>
        <v>안 지정 캐릭터 PP 영웅등급</v>
      </c>
      <c r="N34">
        <f t="shared" ca="1" si="3"/>
        <v>30986</v>
      </c>
      <c r="O34">
        <f t="shared" ca="1" si="4"/>
        <v>6</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1800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91</v>
      </c>
      <c r="V34">
        <v>33231</v>
      </c>
      <c r="W34">
        <v>10</v>
      </c>
      <c r="X34" t="s">
        <v>126</v>
      </c>
      <c r="Z34">
        <v>1000</v>
      </c>
      <c r="AA34" t="str">
        <f t="shared" ca="1" si="6"/>
        <v>fe</v>
      </c>
      <c r="AB34" t="s">
        <v>82</v>
      </c>
      <c r="AC34" t="s">
        <v>262</v>
      </c>
      <c r="AD34">
        <v>1</v>
      </c>
      <c r="AE34" t="s">
        <v>126</v>
      </c>
      <c r="AG34">
        <v>7600</v>
      </c>
      <c r="AH34" t="str">
        <f>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태양과 달과 별</v>
      </c>
      <c r="AL34">
        <v>1</v>
      </c>
      <c r="AM3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v>
      </c>
      <c r="AN34" t="str">
        <f t="shared" ca="1" si="10"/>
        <v>{"dy":4,"sl":2,"tp":"fe","vl":"Equip3302","cn":1,"pt":"GO","pr":7600}</v>
      </c>
      <c r="BM34" t="e">
        <f ca="1">IF(VLOOKUP($BV34,[1]EquipTable!$1:$1048576,MATCH("업데이트순번",[1]EquipTable!$1:$1,0),0)&lt;=$BP$1,1,0)
*IF(MID(BV34,7,1)="4",0.1,1)</f>
        <v>#VALUE!</v>
      </c>
      <c r="BN34" t="e">
        <f ca="1">IF(VLOOKUP($BV34,[1]EquipTable!$1:$1048576,MATCH("업데이트순번",[1]EquipTable!$1:$1,0),0)&lt;=$BP$1,1,0)
*IF(MID(BV34,7,1)="4",0.1,1)
*IF(AND(MID(BV34,7,1)&lt;&gt;"4",OR(MID(BV34,6,1)="6",MID(BV34,6,1)="7")),3,1)</f>
        <v>#VALUE!</v>
      </c>
      <c r="BO34" t="e">
        <f ca="1">IF(VLOOKUP($BV34,[1]EquipTable!$1:$1048576,MATCH("업데이트순번",[1]EquipTable!$1:$1,0),0)&lt;=$BP$1,1,0)
*IF(MID(BV34,7,1)="4",0.1,1)
*IF(AND(MID(BV34,7,1)&lt;&gt;"4",MID(BV34,6,1)="8"),4,1)</f>
        <v>#VALUE!</v>
      </c>
      <c r="BP34" t="e">
        <f t="shared" ca="1" si="16"/>
        <v>#VALUE!</v>
      </c>
      <c r="BQ34" t="e">
        <f t="shared" ca="1" si="17"/>
        <v>#VALUE!</v>
      </c>
      <c r="BR34" t="e">
        <f t="shared" ca="1" si="18"/>
        <v>#VALUE!</v>
      </c>
      <c r="BS34" t="e">
        <f t="shared" ca="1" si="19"/>
        <v>#VALUE!</v>
      </c>
      <c r="BT34" t="e">
        <f t="shared" ca="1" si="22"/>
        <v>#VALUE!</v>
      </c>
      <c r="BU34" t="e">
        <f t="shared" ca="1" si="23"/>
        <v>#VALUE!</v>
      </c>
      <c r="BV34" t="e">
        <f ca="1">OFFSET([1]EquipTable!$A$1,ROW()-1,0)</f>
        <v>#VALUE!</v>
      </c>
      <c r="BX34">
        <f ca="1">IF(VLOOKUP($CA34,[2]ActorTable!$1:$1048576,MATCH("업데이트순번",[2]ActorTable!$1:$1,0),0)&lt;=$BY$1,1,0)
*IF(MID(CA34,7,1)="2",0.1,1)</f>
        <v>0</v>
      </c>
      <c r="BY34">
        <f t="shared" ca="1" si="20"/>
        <v>0</v>
      </c>
      <c r="BZ34">
        <f t="shared" ca="1" si="21"/>
        <v>0.87450980392156819</v>
      </c>
      <c r="CA34" t="str">
        <f ca="1">OFFSET([2]ActorTable!$A$1,ROW()-1,0)</f>
        <v>Actor0233</v>
      </c>
      <c r="CB34" t="str">
        <f ca="1">VLOOKUP($CA34,[2]ActorTable!$1:$1048576,MATCH("이름참고",[2]ActorTable!$1:$1,0),0)</f>
        <v>시리아</v>
      </c>
    </row>
    <row r="35" spans="1:80">
      <c r="A35">
        <v>4</v>
      </c>
      <c r="B35">
        <v>3</v>
      </c>
      <c r="C35">
        <f t="shared" si="0"/>
        <v>0</v>
      </c>
      <c r="D35">
        <f t="shared" ca="1" si="29"/>
        <v>0.65659549776926263</v>
      </c>
      <c r="E35">
        <f t="shared" ca="1" si="29"/>
        <v>0.90761781416716947</v>
      </c>
      <c r="F35">
        <f t="shared" ca="1" si="29"/>
        <v>0.71033681145841632</v>
      </c>
      <c r="G35">
        <f t="shared" ca="1" si="29"/>
        <v>0.40247134933019402</v>
      </c>
      <c r="H35">
        <f t="shared" ca="1" si="29"/>
        <v>0.629056131316311</v>
      </c>
      <c r="I35">
        <f t="shared" ca="1" si="29"/>
        <v>0.48228620961555335</v>
      </c>
      <c r="M35" t="str">
        <f t="shared" ca="1" si="2"/>
        <v>안 지정 캐릭터 PP 일반등급</v>
      </c>
      <c r="N35">
        <f t="shared" ca="1" si="3"/>
        <v>90761</v>
      </c>
      <c r="O35">
        <f t="shared" ca="1" si="4"/>
        <v>13</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3900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92</v>
      </c>
      <c r="V35">
        <v>7107</v>
      </c>
      <c r="W35">
        <v>9</v>
      </c>
      <c r="X35" t="s">
        <v>126</v>
      </c>
      <c r="Z35">
        <v>900</v>
      </c>
      <c r="AA35" t="str">
        <f t="shared" ca="1" si="6"/>
        <v>uph</v>
      </c>
      <c r="AB35" t="s">
        <v>91</v>
      </c>
      <c r="AC35">
        <v>33231</v>
      </c>
      <c r="AD35">
        <v>10</v>
      </c>
      <c r="AE35" t="s">
        <v>126</v>
      </c>
      <c r="AG35">
        <v>3000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v>
      </c>
      <c r="AN35" t="str">
        <f t="shared" ca="1" si="10"/>
        <v>{"dy":4,"sl":3,"tp":"uph","vl":"33231","cn":10,"pt":"GO","pr":3000}</v>
      </c>
      <c r="BM35" t="e">
        <f ca="1">IF(VLOOKUP($BV35,[1]EquipTable!$1:$1048576,MATCH("업데이트순번",[1]EquipTable!$1:$1,0),0)&lt;=$BP$1,1,0)
*IF(MID(BV35,7,1)="4",0.1,1)</f>
        <v>#VALUE!</v>
      </c>
      <c r="BN35" t="e">
        <f ca="1">IF(VLOOKUP($BV35,[1]EquipTable!$1:$1048576,MATCH("업데이트순번",[1]EquipTable!$1:$1,0),0)&lt;=$BP$1,1,0)
*IF(MID(BV35,7,1)="4",0.1,1)
*IF(AND(MID(BV35,7,1)&lt;&gt;"4",OR(MID(BV35,6,1)="6",MID(BV35,6,1)="7")),3,1)</f>
        <v>#VALUE!</v>
      </c>
      <c r="BO35" t="e">
        <f ca="1">IF(VLOOKUP($BV35,[1]EquipTable!$1:$1048576,MATCH("업데이트순번",[1]EquipTable!$1:$1,0),0)&lt;=$BP$1,1,0)
*IF(MID(BV35,7,1)="4",0.1,1)
*IF(AND(MID(BV35,7,1)&lt;&gt;"4",MID(BV35,6,1)="8"),4,1)</f>
        <v>#VALUE!</v>
      </c>
      <c r="BP35" t="e">
        <f t="shared" ca="1" si="16"/>
        <v>#VALUE!</v>
      </c>
      <c r="BQ35" t="e">
        <f t="shared" ca="1" si="17"/>
        <v>#VALUE!</v>
      </c>
      <c r="BR35" t="e">
        <f t="shared" ca="1" si="18"/>
        <v>#VALUE!</v>
      </c>
      <c r="BS35" t="e">
        <f t="shared" ca="1" si="19"/>
        <v>#VALUE!</v>
      </c>
      <c r="BT35" t="e">
        <f t="shared" ca="1" si="22"/>
        <v>#VALUE!</v>
      </c>
      <c r="BU35" t="e">
        <f t="shared" ca="1" si="23"/>
        <v>#VALUE!</v>
      </c>
      <c r="BV35" t="e">
        <f ca="1">OFFSET([1]EquipTable!$A$1,ROW()-1,0)</f>
        <v>#VALUE!</v>
      </c>
      <c r="BX35">
        <f ca="1">IF(VLOOKUP($CA35,[2]ActorTable!$1:$1048576,MATCH("업데이트순번",[2]ActorTable!$1:$1,0),0)&lt;=$BY$1,1,0)
*IF(MID(CA35,7,1)="2",0.1,1)</f>
        <v>0</v>
      </c>
      <c r="BY35">
        <f t="shared" ca="1" si="20"/>
        <v>0</v>
      </c>
      <c r="BZ35">
        <f t="shared" ca="1" si="21"/>
        <v>0.87450980392156819</v>
      </c>
      <c r="CA35" t="str">
        <f ca="1">OFFSET([2]ActorTable!$A$1,ROW()-1,0)</f>
        <v>Actor9934</v>
      </c>
      <c r="CB35" t="str">
        <f ca="1">VLOOKUP($CA35,[2]ActorTable!$1:$1048576,MATCH("이름참고",[2]ActorTable!$1:$1,0),0)</f>
        <v>스트링없음</v>
      </c>
    </row>
    <row r="36" spans="1:80">
      <c r="A36">
        <v>4</v>
      </c>
      <c r="B36">
        <v>4</v>
      </c>
      <c r="C36">
        <f t="shared" si="0"/>
        <v>0</v>
      </c>
      <c r="D36">
        <f t="shared" ca="1" si="29"/>
        <v>0.93917803898085472</v>
      </c>
      <c r="E36">
        <f t="shared" ca="1" si="29"/>
        <v>0.19528118445060205</v>
      </c>
      <c r="F36">
        <f t="shared" ca="1" si="29"/>
        <v>0.97075572192466253</v>
      </c>
      <c r="G36">
        <f t="shared" ca="1" si="29"/>
        <v>0.61821322305086657</v>
      </c>
      <c r="H36">
        <f t="shared" ca="1" si="29"/>
        <v>0.34490019380964798</v>
      </c>
      <c r="I36">
        <f t="shared" ca="1" si="29"/>
        <v>5.0611523638381284E-2</v>
      </c>
      <c r="M36" t="str">
        <f t="shared" ca="1" si="2"/>
        <v>안 지정 캐릭터 PP 일반등급</v>
      </c>
      <c r="N36">
        <f t="shared" ca="1" si="3"/>
        <v>19528</v>
      </c>
      <c r="O36">
        <f t="shared" ca="1" si="4"/>
        <v>5</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1500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92</v>
      </c>
      <c r="V36">
        <v>265</v>
      </c>
      <c r="W36">
        <v>9</v>
      </c>
      <c r="X36" t="s">
        <v>126</v>
      </c>
      <c r="Z36">
        <v>900</v>
      </c>
      <c r="AA36" t="str">
        <f t="shared" ca="1" si="6"/>
        <v>fe</v>
      </c>
      <c r="AB36" t="s">
        <v>82</v>
      </c>
      <c r="AC36" t="s">
        <v>313</v>
      </c>
      <c r="AD36">
        <v>1</v>
      </c>
      <c r="AE36" t="s">
        <v>312</v>
      </c>
      <c r="AF36">
        <v>169</v>
      </c>
      <c r="AG36">
        <v>129</v>
      </c>
      <c r="AH36" t="str">
        <f>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전설</v>
      </c>
      <c r="AJ36" t="str">
        <f t="shared" si="8"/>
        <v/>
      </c>
      <c r="AK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고대인의 의식</v>
      </c>
      <c r="AL36">
        <v>1</v>
      </c>
      <c r="AM3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v>
      </c>
      <c r="AN36" t="str">
        <f t="shared" ca="1" si="10"/>
        <v>{"dy":4,"sl":4,"tp":"fe","vl":"Equip2401","cn":1,"pt":"DI","pp":169,"pr":129}</v>
      </c>
      <c r="BM36" t="e">
        <f ca="1">IF(VLOOKUP($BV36,[1]EquipTable!$1:$1048576,MATCH("업데이트순번",[1]EquipTable!$1:$1,0),0)&lt;=$BP$1,1,0)
*IF(MID(BV36,7,1)="4",0.1,1)</f>
        <v>#VALUE!</v>
      </c>
      <c r="BN36" t="e">
        <f ca="1">IF(VLOOKUP($BV36,[1]EquipTable!$1:$1048576,MATCH("업데이트순번",[1]EquipTable!$1:$1,0),0)&lt;=$BP$1,1,0)
*IF(MID(BV36,7,1)="4",0.1,1)
*IF(AND(MID(BV36,7,1)&lt;&gt;"4",OR(MID(BV36,6,1)="6",MID(BV36,6,1)="7")),3,1)</f>
        <v>#VALUE!</v>
      </c>
      <c r="BO36" t="e">
        <f ca="1">IF(VLOOKUP($BV36,[1]EquipTable!$1:$1048576,MATCH("업데이트순번",[1]EquipTable!$1:$1,0),0)&lt;=$BP$1,1,0)
*IF(MID(BV36,7,1)="4",0.1,1)
*IF(AND(MID(BV36,7,1)&lt;&gt;"4",MID(BV36,6,1)="8"),4,1)</f>
        <v>#VALUE!</v>
      </c>
      <c r="BP36" t="e">
        <f t="shared" ca="1" si="16"/>
        <v>#VALUE!</v>
      </c>
      <c r="BQ36" t="e">
        <f t="shared" ca="1" si="17"/>
        <v>#VALUE!</v>
      </c>
      <c r="BR36" t="e">
        <f t="shared" ca="1" si="18"/>
        <v>#VALUE!</v>
      </c>
      <c r="BS36" t="e">
        <f t="shared" ca="1" si="19"/>
        <v>#VALUE!</v>
      </c>
      <c r="BT36" t="e">
        <f t="shared" ca="1" si="22"/>
        <v>#VALUE!</v>
      </c>
      <c r="BU36" t="e">
        <f t="shared" ca="1" si="23"/>
        <v>#VALUE!</v>
      </c>
      <c r="BV36" t="e">
        <f ca="1">OFFSET([1]EquipTable!$A$1,ROW()-1,0)</f>
        <v>#VALUE!</v>
      </c>
      <c r="BX36">
        <f ca="1">IF(VLOOKUP($CA36,[2]ActorTable!$1:$1048576,MATCH("업데이트순번",[2]ActorTable!$1:$1,0),0)&lt;=$BY$1,1,0)
*IF(MID(CA36,7,1)="2",0.1,1)</f>
        <v>0</v>
      </c>
      <c r="BY36">
        <f t="shared" ca="1" si="20"/>
        <v>0</v>
      </c>
      <c r="BZ36">
        <f t="shared" ca="1" si="21"/>
        <v>0.87450980392156819</v>
      </c>
      <c r="CA36" t="str">
        <f ca="1">OFFSET([2]ActorTable!$A$1,ROW()-1,0)</f>
        <v>Actor2235</v>
      </c>
      <c r="CB36" t="str">
        <f ca="1">VLOOKUP($CA36,[2]ActorTable!$1:$1048576,MATCH("이름참고",[2]ActorTable!$1:$1,0),0)</f>
        <v>린하이</v>
      </c>
    </row>
    <row r="37" spans="1:80">
      <c r="A37">
        <v>4</v>
      </c>
      <c r="B37">
        <v>5</v>
      </c>
      <c r="C37">
        <f t="shared" si="0"/>
        <v>0</v>
      </c>
      <c r="D37">
        <f t="shared" ca="1" si="29"/>
        <v>0.2586728936388023</v>
      </c>
      <c r="E37">
        <f t="shared" ca="1" si="29"/>
        <v>0.1788891321222924</v>
      </c>
      <c r="F37">
        <f t="shared" ca="1" si="29"/>
        <v>0.19159899682062398</v>
      </c>
      <c r="G37">
        <f t="shared" ca="1" si="29"/>
        <v>0.83218440788300119</v>
      </c>
      <c r="H37">
        <f t="shared" ca="1" si="29"/>
        <v>8.941571069903631E-2</v>
      </c>
      <c r="I37">
        <f t="shared" ca="1" si="29"/>
        <v>0.27600444058850948</v>
      </c>
      <c r="M37" t="str">
        <f t="shared" ca="1" si="2"/>
        <v>지정 장비</v>
      </c>
      <c r="N37" t="e">
        <f t="shared" ca="1" si="3"/>
        <v>#VALUE!</v>
      </c>
      <c r="O37">
        <f t="shared" ca="1" si="4"/>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t="e">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#VALUE!</v>
      </c>
      <c r="S37" t="e">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#VALUE!</v>
      </c>
      <c r="T37" t="e">
        <f t="shared" ca="1" si="5"/>
        <v>#VALUE!</v>
      </c>
      <c r="U37" t="s">
        <v>82</v>
      </c>
      <c r="V37" t="s">
        <v>206</v>
      </c>
      <c r="W37">
        <v>1</v>
      </c>
      <c r="X37" t="s">
        <v>126</v>
      </c>
      <c r="Z37">
        <v>2900</v>
      </c>
      <c r="AA37" t="str">
        <f t="shared" ca="1" si="6"/>
        <v>upn</v>
      </c>
      <c r="AB37" t="s">
        <v>92</v>
      </c>
      <c r="AC37">
        <v>265</v>
      </c>
      <c r="AD37">
        <v>9</v>
      </c>
      <c r="AE37" t="s">
        <v>314</v>
      </c>
      <c r="AG37">
        <v>2700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v>
      </c>
      <c r="AN37" t="str">
        <f t="shared" ca="1" si="10"/>
        <v>{"dy":4,"sl":5,"tp":"upn","vl":"265","cn":9,"pt":"GO","pr":2700}</v>
      </c>
      <c r="BM37" t="e">
        <f ca="1">IF(VLOOKUP($BV37,[1]EquipTable!$1:$1048576,MATCH("업데이트순번",[1]EquipTable!$1:$1,0),0)&lt;=$BP$1,1,0)
*IF(MID(BV37,7,1)="4",0.1,1)</f>
        <v>#VALUE!</v>
      </c>
      <c r="BN37" t="e">
        <f ca="1">IF(VLOOKUP($BV37,[1]EquipTable!$1:$1048576,MATCH("업데이트순번",[1]EquipTable!$1:$1,0),0)&lt;=$BP$1,1,0)
*IF(MID(BV37,7,1)="4",0.1,1)
*IF(AND(MID(BV37,7,1)&lt;&gt;"4",OR(MID(BV37,6,1)="6",MID(BV37,6,1)="7")),3,1)</f>
        <v>#VALUE!</v>
      </c>
      <c r="BO37" t="e">
        <f ca="1">IF(VLOOKUP($BV37,[1]EquipTable!$1:$1048576,MATCH("업데이트순번",[1]EquipTable!$1:$1,0),0)&lt;=$BP$1,1,0)
*IF(MID(BV37,7,1)="4",0.1,1)
*IF(AND(MID(BV37,7,1)&lt;&gt;"4",MID(BV37,6,1)="8"),4,1)</f>
        <v>#VALUE!</v>
      </c>
      <c r="BP37" t="e">
        <f t="shared" ca="1" si="16"/>
        <v>#VALUE!</v>
      </c>
      <c r="BQ37" t="e">
        <f t="shared" ca="1" si="17"/>
        <v>#VALUE!</v>
      </c>
      <c r="BR37" t="e">
        <f t="shared" ca="1" si="18"/>
        <v>#VALUE!</v>
      </c>
      <c r="BS37" t="e">
        <f t="shared" ca="1" si="19"/>
        <v>#VALUE!</v>
      </c>
      <c r="BT37" t="e">
        <f t="shared" ca="1" si="22"/>
        <v>#VALUE!</v>
      </c>
      <c r="BU37" t="e">
        <f t="shared" ca="1" si="23"/>
        <v>#VALUE!</v>
      </c>
      <c r="BV37" t="e">
        <f ca="1">OFFSET([1]EquipTable!$A$1,ROW()-1,0)</f>
        <v>#VALUE!</v>
      </c>
      <c r="BX37">
        <f ca="1">IF(VLOOKUP($CA37,[2]ActorTable!$1:$1048576,MATCH("업데이트순번",[2]ActorTable!$1:$1,0),0)&lt;=$BY$1,1,0)
*IF(MID(CA37,7,1)="2",0.1,1)</f>
        <v>0</v>
      </c>
      <c r="BY37">
        <f t="shared" ca="1" si="20"/>
        <v>0</v>
      </c>
      <c r="BZ37">
        <f t="shared" ca="1" si="21"/>
        <v>0.87450980392156819</v>
      </c>
      <c r="CA37" t="str">
        <f ca="1">OFFSET([2]ActorTable!$A$1,ROW()-1,0)</f>
        <v>Actor0236</v>
      </c>
      <c r="CB37" t="str">
        <f ca="1">VLOOKUP($CA37,[2]ActorTable!$1:$1048576,MATCH("이름참고",[2]ActorTable!$1:$1,0),0)</f>
        <v>나인</v>
      </c>
    </row>
    <row r="38" spans="1:80">
      <c r="A38">
        <v>4</v>
      </c>
      <c r="B38">
        <v>6</v>
      </c>
      <c r="C38">
        <f t="shared" si="0"/>
        <v>0</v>
      </c>
      <c r="D38">
        <f t="shared" ca="1" si="29"/>
        <v>0.5281993438320538</v>
      </c>
      <c r="E38">
        <f t="shared" ca="1" si="29"/>
        <v>0.18978564862248015</v>
      </c>
      <c r="F38">
        <f t="shared" ca="1" si="29"/>
        <v>0.22269831957264974</v>
      </c>
      <c r="G38">
        <f t="shared" ca="1" si="29"/>
        <v>0.45889779708133982</v>
      </c>
      <c r="H38">
        <f t="shared" ca="1" si="29"/>
        <v>0.32785308732030649</v>
      </c>
      <c r="I38">
        <f t="shared" ca="1" si="29"/>
        <v>0.41249637983087439</v>
      </c>
      <c r="M38" t="str">
        <f t="shared" ca="1" si="2"/>
        <v>지정 장비</v>
      </c>
      <c r="N38" t="e">
        <f t="shared" ca="1" si="3"/>
        <v>#VALUE!</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t="e">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#VALUE!</v>
      </c>
      <c r="S38" t="e">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#VALUE!</v>
      </c>
      <c r="T38" t="e">
        <f t="shared" ca="1" si="5"/>
        <v>#VALUE!</v>
      </c>
      <c r="U38" t="s">
        <v>82</v>
      </c>
      <c r="V38" t="s">
        <v>247</v>
      </c>
      <c r="W38">
        <v>1</v>
      </c>
      <c r="X38" t="s">
        <v>130</v>
      </c>
      <c r="Z38">
        <v>15</v>
      </c>
      <c r="AA38" t="str">
        <f t="shared" ca="1" si="6"/>
        <v>fe</v>
      </c>
      <c r="AB38" t="s">
        <v>82</v>
      </c>
      <c r="AC38" t="s">
        <v>247</v>
      </c>
      <c r="AD38">
        <v>1</v>
      </c>
      <c r="AE38" t="s">
        <v>130</v>
      </c>
      <c r="AG38">
        <v>15</v>
      </c>
      <c r="AH38" t="str">
        <f>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플럭스 리볼버</v>
      </c>
      <c r="AL38">
        <v>1</v>
      </c>
      <c r="AM3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v>
      </c>
      <c r="AN38" t="str">
        <f t="shared" ca="1" si="10"/>
        <v>{"dy":4,"sl":6,"tp":"fe","vl":"Equip6202","cn":1,"pt":"DI","pr":15}</v>
      </c>
      <c r="BM38" t="e">
        <f ca="1">IF(VLOOKUP($BV38,[1]EquipTable!$1:$1048576,MATCH("업데이트순번",[1]EquipTable!$1:$1,0),0)&lt;=$BP$1,1,0)
*IF(MID(BV38,7,1)="4",0.1,1)</f>
        <v>#VALUE!</v>
      </c>
      <c r="BN38" t="e">
        <f ca="1">IF(VLOOKUP($BV38,[1]EquipTable!$1:$1048576,MATCH("업데이트순번",[1]EquipTable!$1:$1,0),0)&lt;=$BP$1,1,0)
*IF(MID(BV38,7,1)="4",0.1,1)
*IF(AND(MID(BV38,7,1)&lt;&gt;"4",OR(MID(BV38,6,1)="6",MID(BV38,6,1)="7")),3,1)</f>
        <v>#VALUE!</v>
      </c>
      <c r="BO38" t="e">
        <f ca="1">IF(VLOOKUP($BV38,[1]EquipTable!$1:$1048576,MATCH("업데이트순번",[1]EquipTable!$1:$1,0),0)&lt;=$BP$1,1,0)
*IF(MID(BV38,7,1)="4",0.1,1)
*IF(AND(MID(BV38,7,1)&lt;&gt;"4",MID(BV38,6,1)="8"),4,1)</f>
        <v>#VALUE!</v>
      </c>
      <c r="BP38" t="e">
        <f t="shared" ca="1" si="16"/>
        <v>#VALUE!</v>
      </c>
      <c r="BQ38" t="e">
        <f t="shared" ca="1" si="17"/>
        <v>#VALUE!</v>
      </c>
      <c r="BR38" t="e">
        <f t="shared" ca="1" si="18"/>
        <v>#VALUE!</v>
      </c>
      <c r="BS38" t="e">
        <f t="shared" ca="1" si="19"/>
        <v>#VALUE!</v>
      </c>
      <c r="BT38" t="e">
        <f t="shared" ca="1" si="22"/>
        <v>#VALUE!</v>
      </c>
      <c r="BU38" t="e">
        <f t="shared" ca="1" si="23"/>
        <v>#VALUE!</v>
      </c>
      <c r="BV38" t="e">
        <f ca="1">OFFSET([1]EquipTable!$A$1,ROW()-1,0)</f>
        <v>#VALUE!</v>
      </c>
      <c r="BX38">
        <f ca="1">IF(VLOOKUP($CA38,[2]ActorTable!$1:$1048576,MATCH("업데이트순번",[2]ActorTable!$1:$1,0),0)&lt;=$BY$1,1,0)
*IF(MID(CA38,7,1)="2",0.1,1)</f>
        <v>1</v>
      </c>
      <c r="BY38">
        <f t="shared" ca="1" si="20"/>
        <v>3.9215686274509796E-2</v>
      </c>
      <c r="BZ38">
        <f t="shared" ca="1" si="21"/>
        <v>0.87450980392156819</v>
      </c>
      <c r="CA38" t="str">
        <f ca="1">OFFSET([2]ActorTable!$A$1,ROW()-1,0)</f>
        <v>Actor0037</v>
      </c>
      <c r="CB38" t="str">
        <f ca="1">VLOOKUP($CA38,[2]ActorTable!$1:$1048576,MATCH("이름참고",[2]ActorTable!$1:$1,0),0)</f>
        <v>튤린</v>
      </c>
    </row>
    <row r="39" spans="1:80">
      <c r="A39">
        <v>4</v>
      </c>
      <c r="B39">
        <v>7</v>
      </c>
      <c r="C39">
        <f t="shared" si="0"/>
        <v>0</v>
      </c>
      <c r="D39">
        <f t="shared" ca="1" si="29"/>
        <v>0.13506443881128383</v>
      </c>
      <c r="E39">
        <f t="shared" ca="1" si="29"/>
        <v>0.5759153945541492</v>
      </c>
      <c r="F39">
        <f t="shared" ca="1" si="29"/>
        <v>7.755997325558428E-3</v>
      </c>
      <c r="G39">
        <f t="shared" ca="1" si="29"/>
        <v>0.69594799995880152</v>
      </c>
      <c r="H39">
        <f t="shared" ca="1" si="29"/>
        <v>0.23348057538691336</v>
      </c>
      <c r="I39">
        <f t="shared" ca="1" si="29"/>
        <v>0.79077413256245865</v>
      </c>
      <c r="M39" t="str">
        <f t="shared" ca="1" si="2"/>
        <v>지정 장비</v>
      </c>
      <c r="N39" t="e">
        <f t="shared" ca="1" si="3"/>
        <v>#VALUE!</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t="e">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#VALUE!</v>
      </c>
      <c r="S39" t="e">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#VALUE!</v>
      </c>
      <c r="T39" t="e">
        <f t="shared" ca="1" si="5"/>
        <v>#VALUE!</v>
      </c>
      <c r="U39" t="s">
        <v>82</v>
      </c>
      <c r="V39" t="s">
        <v>240</v>
      </c>
      <c r="W39">
        <v>1</v>
      </c>
      <c r="X39" t="s">
        <v>126</v>
      </c>
      <c r="Z39">
        <v>7800</v>
      </c>
      <c r="AA39" t="str">
        <f t="shared" ca="1" si="6"/>
        <v>fe</v>
      </c>
      <c r="AB39" t="s">
        <v>82</v>
      </c>
      <c r="AC39" t="s">
        <v>240</v>
      </c>
      <c r="AD39">
        <v>1</v>
      </c>
      <c r="AE39" t="s">
        <v>126</v>
      </c>
      <c r="AG39">
        <v>7800</v>
      </c>
      <c r="AH39" t="str">
        <f>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왕조의 블레이드</v>
      </c>
      <c r="AL39">
        <v>1</v>
      </c>
      <c r="AM3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v>
      </c>
      <c r="AN39" t="str">
        <f t="shared" ca="1" si="10"/>
        <v>{"dy":4,"sl":7,"tp":"fe","vl":"Equip8102","cn":1,"pt":"GO","pr":7800}</v>
      </c>
      <c r="BM39" t="e">
        <f ca="1">IF(VLOOKUP($BV39,[1]EquipTable!$1:$1048576,MATCH("업데이트순번",[1]EquipTable!$1:$1,0),0)&lt;=$BP$1,1,0)
*IF(MID(BV39,7,1)="4",0.1,1)</f>
        <v>#VALUE!</v>
      </c>
      <c r="BN39" t="e">
        <f ca="1">IF(VLOOKUP($BV39,[1]EquipTable!$1:$1048576,MATCH("업데이트순번",[1]EquipTable!$1:$1,0),0)&lt;=$BP$1,1,0)
*IF(MID(BV39,7,1)="4",0.1,1)
*IF(AND(MID(BV39,7,1)&lt;&gt;"4",OR(MID(BV39,6,1)="6",MID(BV39,6,1)="7")),3,1)</f>
        <v>#VALUE!</v>
      </c>
      <c r="BO39" t="e">
        <f ca="1">IF(VLOOKUP($BV39,[1]EquipTable!$1:$1048576,MATCH("업데이트순번",[1]EquipTable!$1:$1,0),0)&lt;=$BP$1,1,0)
*IF(MID(BV39,7,1)="4",0.1,1)
*IF(AND(MID(BV39,7,1)&lt;&gt;"4",MID(BV39,6,1)="8"),4,1)</f>
        <v>#VALUE!</v>
      </c>
      <c r="BP39" t="e">
        <f t="shared" ca="1" si="16"/>
        <v>#VALUE!</v>
      </c>
      <c r="BQ39" t="e">
        <f t="shared" ca="1" si="17"/>
        <v>#VALUE!</v>
      </c>
      <c r="BR39" t="e">
        <f t="shared" ca="1" si="18"/>
        <v>#VALUE!</v>
      </c>
      <c r="BS39" t="e">
        <f t="shared" ca="1" si="19"/>
        <v>#VALUE!</v>
      </c>
      <c r="BT39" t="e">
        <f t="shared" ca="1" si="22"/>
        <v>#VALUE!</v>
      </c>
      <c r="BU39" t="e">
        <f t="shared" ca="1" si="23"/>
        <v>#VALUE!</v>
      </c>
      <c r="BV39" t="e">
        <f ca="1">OFFSET([1]EquipTable!$A$1,ROW()-1,0)</f>
        <v>#VALUE!</v>
      </c>
      <c r="BX39">
        <f ca="1">IF(VLOOKUP($CA39,[2]ActorTable!$1:$1048576,MATCH("업데이트순번",[2]ActorTable!$1:$1,0),0)&lt;=$BY$1,1,0)
*IF(MID(CA39,7,1)="2",0.1,1)</f>
        <v>0.1</v>
      </c>
      <c r="BY39">
        <f t="shared" ca="1" si="20"/>
        <v>3.9215686274509803E-3</v>
      </c>
      <c r="BZ39">
        <f t="shared" ca="1" si="21"/>
        <v>0.91372549019607796</v>
      </c>
      <c r="CA39" t="str">
        <f ca="1">OFFSET([2]ActorTable!$A$1,ROW()-1,0)</f>
        <v>Actor2238</v>
      </c>
      <c r="CB39" t="str">
        <f ca="1">VLOOKUP($CA39,[2]ActorTable!$1:$1048576,MATCH("이름참고",[2]ActorTable!$1:$1,0),0)</f>
        <v>니엘</v>
      </c>
    </row>
    <row r="40" spans="1:80">
      <c r="A40">
        <v>4</v>
      </c>
      <c r="B40">
        <v>8</v>
      </c>
      <c r="C40">
        <f t="shared" si="0"/>
        <v>0</v>
      </c>
      <c r="D40">
        <f t="shared" ca="1" si="29"/>
        <v>0.90528865624654098</v>
      </c>
      <c r="E40">
        <f t="shared" ca="1" si="29"/>
        <v>0.64831631140623192</v>
      </c>
      <c r="F40">
        <f t="shared" ca="1" si="29"/>
        <v>0.66225709710506508</v>
      </c>
      <c r="G40">
        <f t="shared" ca="1" si="29"/>
        <v>0.4121369547246212</v>
      </c>
      <c r="H40">
        <f t="shared" ca="1" si="29"/>
        <v>0.50309176137280698</v>
      </c>
      <c r="I40">
        <f t="shared" ca="1" si="29"/>
        <v>0.90677785213240325</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v>
      </c>
      <c r="AN40" t="str">
        <f t="shared" ca="1" si="10"/>
        <v>{"dy":4,"sl":8}</v>
      </c>
      <c r="BM40" t="e">
        <f ca="1">IF(VLOOKUP($BV40,[1]EquipTable!$1:$1048576,MATCH("업데이트순번",[1]EquipTable!$1:$1,0),0)&lt;=$BP$1,1,0)
*IF(MID(BV40,7,1)="4",0.1,1)</f>
        <v>#VALUE!</v>
      </c>
      <c r="BN40" t="e">
        <f ca="1">IF(VLOOKUP($BV40,[1]EquipTable!$1:$1048576,MATCH("업데이트순번",[1]EquipTable!$1:$1,0),0)&lt;=$BP$1,1,0)
*IF(MID(BV40,7,1)="4",0.1,1)
*IF(AND(MID(BV40,7,1)&lt;&gt;"4",OR(MID(BV40,6,1)="6",MID(BV40,6,1)="7")),3,1)</f>
        <v>#VALUE!</v>
      </c>
      <c r="BO40" t="e">
        <f ca="1">IF(VLOOKUP($BV40,[1]EquipTable!$1:$1048576,MATCH("업데이트순번",[1]EquipTable!$1:$1,0),0)&lt;=$BP$1,1,0)
*IF(MID(BV40,7,1)="4",0.1,1)
*IF(AND(MID(BV40,7,1)&lt;&gt;"4",MID(BV40,6,1)="8"),4,1)</f>
        <v>#VALUE!</v>
      </c>
      <c r="BP40" t="e">
        <f t="shared" ca="1" si="16"/>
        <v>#VALUE!</v>
      </c>
      <c r="BQ40" t="e">
        <f t="shared" ca="1" si="17"/>
        <v>#VALUE!</v>
      </c>
      <c r="BR40" t="e">
        <f t="shared" ca="1" si="18"/>
        <v>#VALUE!</v>
      </c>
      <c r="BS40" t="e">
        <f t="shared" ca="1" si="19"/>
        <v>#VALUE!</v>
      </c>
      <c r="BT40" t="e">
        <f t="shared" ca="1" si="22"/>
        <v>#VALUE!</v>
      </c>
      <c r="BU40" t="e">
        <f t="shared" ca="1" si="23"/>
        <v>#VALUE!</v>
      </c>
      <c r="BV40" t="e">
        <f ca="1">OFFSET([1]EquipTable!$A$1,ROW()-1,0)</f>
        <v>#VALUE!</v>
      </c>
      <c r="BX40">
        <f ca="1">IF(VLOOKUP($CA40,[2]ActorTable!$1:$1048576,MATCH("업데이트순번",[2]ActorTable!$1:$1,0),0)&lt;=$BY$1,1,0)
*IF(MID(CA40,7,1)="2",0.1,1)</f>
        <v>1</v>
      </c>
      <c r="BY40">
        <f t="shared" ca="1" si="20"/>
        <v>3.9215686274509796E-2</v>
      </c>
      <c r="BZ40">
        <f t="shared" ca="1" si="21"/>
        <v>0.91764705882352893</v>
      </c>
      <c r="CA40" t="str">
        <f ca="1">OFFSET([2]ActorTable!$A$1,ROW()-1,0)</f>
        <v>Actor1039</v>
      </c>
      <c r="CB40" t="str">
        <f ca="1">VLOOKUP($CA40,[2]ActorTable!$1:$1048576,MATCH("이름참고",[2]ActorTable!$1:$1,0),0)</f>
        <v>플랜도</v>
      </c>
    </row>
    <row r="41" spans="1:80">
      <c r="A41">
        <v>4</v>
      </c>
      <c r="B41">
        <v>9</v>
      </c>
      <c r="C41">
        <f t="shared" si="0"/>
        <v>0</v>
      </c>
      <c r="D41">
        <f t="shared" ca="1" si="29"/>
        <v>0.98011238133743905</v>
      </c>
      <c r="E41">
        <f t="shared" ca="1" si="29"/>
        <v>0.55606826086428707</v>
      </c>
      <c r="F41">
        <f t="shared" ca="1" si="29"/>
        <v>0.70384583119102595</v>
      </c>
      <c r="G41">
        <f t="shared" ca="1" si="29"/>
        <v>0.70903007865693612</v>
      </c>
      <c r="H41">
        <f t="shared" ca="1" si="29"/>
        <v>8.1339264392913613E-2</v>
      </c>
      <c r="I41">
        <f t="shared" ca="1" si="29"/>
        <v>0.90859897016846825</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v>
      </c>
      <c r="AN41" t="str">
        <f t="shared" ca="1" si="10"/>
        <v>{"dy":4,"sl":9}</v>
      </c>
      <c r="BM41" t="e">
        <f ca="1">IF(VLOOKUP($BV41,[1]EquipTable!$1:$1048576,MATCH("업데이트순번",[1]EquipTable!$1:$1,0),0)&lt;=$BP$1,1,0)
*IF(MID(BV41,7,1)="4",0.1,1)</f>
        <v>#VALUE!</v>
      </c>
      <c r="BN41" t="e">
        <f ca="1">IF(VLOOKUP($BV41,[1]EquipTable!$1:$1048576,MATCH("업데이트순번",[1]EquipTable!$1:$1,0),0)&lt;=$BP$1,1,0)
*IF(MID(BV41,7,1)="4",0.1,1)
*IF(AND(MID(BV41,7,1)&lt;&gt;"4",OR(MID(BV41,6,1)="6",MID(BV41,6,1)="7")),3,1)</f>
        <v>#VALUE!</v>
      </c>
      <c r="BO41" t="e">
        <f ca="1">IF(VLOOKUP($BV41,[1]EquipTable!$1:$1048576,MATCH("업데이트순번",[1]EquipTable!$1:$1,0),0)&lt;=$BP$1,1,0)
*IF(MID(BV41,7,1)="4",0.1,1)
*IF(AND(MID(BV41,7,1)&lt;&gt;"4",MID(BV41,6,1)="8"),4,1)</f>
        <v>#VALUE!</v>
      </c>
      <c r="BP41" t="e">
        <f t="shared" ca="1" si="16"/>
        <v>#VALUE!</v>
      </c>
      <c r="BQ41" t="e">
        <f t="shared" ca="1" si="17"/>
        <v>#VALUE!</v>
      </c>
      <c r="BR41" t="e">
        <f t="shared" ca="1" si="18"/>
        <v>#VALUE!</v>
      </c>
      <c r="BS41" t="e">
        <f t="shared" ca="1" si="19"/>
        <v>#VALUE!</v>
      </c>
      <c r="BT41" t="e">
        <f t="shared" ca="1" si="22"/>
        <v>#VALUE!</v>
      </c>
      <c r="BU41" t="e">
        <f t="shared" ca="1" si="23"/>
        <v>#VALUE!</v>
      </c>
      <c r="BV41" t="e">
        <f ca="1">OFFSET([1]EquipTable!$A$1,ROW()-1,0)</f>
        <v>#VALUE!</v>
      </c>
      <c r="BX41">
        <f ca="1">IF(VLOOKUP($CA41,[2]ActorTable!$1:$1048576,MATCH("업데이트순번",[2]ActorTable!$1:$1,0),0)&lt;=$BY$1,1,0)
*IF(MID(CA41,7,1)="2",0.1,1)</f>
        <v>0.1</v>
      </c>
      <c r="BY41">
        <f t="shared" ca="1" si="20"/>
        <v>3.9215686274509803E-3</v>
      </c>
      <c r="BZ41">
        <f t="shared" ca="1" si="21"/>
        <v>0.9568627450980387</v>
      </c>
      <c r="CA41" t="str">
        <f ca="1">OFFSET([2]ActorTable!$A$1,ROW()-1,0)</f>
        <v>Actor0240</v>
      </c>
      <c r="CB41" t="str">
        <f ca="1">VLOOKUP($CA41,[2]ActorTable!$1:$1048576,MATCH("이름참고",[2]ActorTable!$1:$1,0),0)</f>
        <v>클레타</v>
      </c>
    </row>
    <row r="42" spans="1:80">
      <c r="A42">
        <v>5</v>
      </c>
      <c r="B42">
        <v>0</v>
      </c>
      <c r="C42">
        <f t="shared" si="0"/>
        <v>0</v>
      </c>
      <c r="D42">
        <f t="shared" ref="D42:I51" ca="1" si="30">RAND()</f>
        <v>0.86975071449428532</v>
      </c>
      <c r="E42">
        <f t="shared" ca="1" si="30"/>
        <v>0.28630632301265913</v>
      </c>
      <c r="F42">
        <f t="shared" ca="1" si="30"/>
        <v>0.76219940773687578</v>
      </c>
      <c r="G42">
        <f t="shared" ca="1" si="30"/>
        <v>0.23469808573310913</v>
      </c>
      <c r="H42">
        <f t="shared" ca="1" si="30"/>
        <v>3.109122643127471E-2</v>
      </c>
      <c r="I42">
        <f t="shared" ca="1" si="30"/>
        <v>0.88927528938097555</v>
      </c>
      <c r="M42" t="str">
        <f t="shared" ca="1" si="2"/>
        <v>지정 장비</v>
      </c>
      <c r="N42" t="e">
        <f t="shared" ca="1" si="3"/>
        <v>#VALUE!</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DI</v>
      </c>
      <c r="Q42" t="e">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#VALUE!</v>
      </c>
      <c r="R42" t="e">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#VALUE!</v>
      </c>
      <c r="S42" t="e">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#VALUE!</v>
      </c>
      <c r="T42" t="e">
        <f t="shared" ca="1" si="5"/>
        <v>#VALUE!</v>
      </c>
      <c r="U42" t="s">
        <v>82</v>
      </c>
      <c r="V42" t="s">
        <v>208</v>
      </c>
      <c r="W42">
        <v>1</v>
      </c>
      <c r="X42" t="s">
        <v>126</v>
      </c>
      <c r="Z42">
        <v>3800</v>
      </c>
      <c r="AA42" t="str">
        <f t="shared" ca="1" si="6"/>
        <v>fe</v>
      </c>
      <c r="AB42" t="s">
        <v>82</v>
      </c>
      <c r="AC42" t="s">
        <v>253</v>
      </c>
      <c r="AD42">
        <v>1</v>
      </c>
      <c r="AE42" t="s">
        <v>126</v>
      </c>
      <c r="AG42">
        <v>700</v>
      </c>
      <c r="AH42" t="str">
        <f>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용사의 단검</v>
      </c>
      <c r="AL42">
        <v>1</v>
      </c>
      <c r="AM4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v>
      </c>
      <c r="AN42" t="str">
        <f t="shared" ca="1" si="10"/>
        <v>{"dy":5,"sl":0,"tp":"fe","vl":"Equip1001","cn":1,"pt":"GO","pr":700}</v>
      </c>
      <c r="BM42" t="e">
        <f ca="1">IF(VLOOKUP($BV42,[1]EquipTable!$1:$1048576,MATCH("업데이트순번",[1]EquipTable!$1:$1,0),0)&lt;=$BP$1,1,0)
*IF(MID(BV42,7,1)="4",0.1,1)</f>
        <v>#VALUE!</v>
      </c>
      <c r="BN42" t="e">
        <f ca="1">IF(VLOOKUP($BV42,[1]EquipTable!$1:$1048576,MATCH("업데이트순번",[1]EquipTable!$1:$1,0),0)&lt;=$BP$1,1,0)
*IF(MID(BV42,7,1)="4",0.1,1)
*IF(AND(MID(BV42,7,1)&lt;&gt;"4",OR(MID(BV42,6,1)="6",MID(BV42,6,1)="7")),3,1)</f>
        <v>#VALUE!</v>
      </c>
      <c r="BO42" t="e">
        <f ca="1">IF(VLOOKUP($BV42,[1]EquipTable!$1:$1048576,MATCH("업데이트순번",[1]EquipTable!$1:$1,0),0)&lt;=$BP$1,1,0)
*IF(MID(BV42,7,1)="4",0.1,1)
*IF(AND(MID(BV42,7,1)&lt;&gt;"4",MID(BV42,6,1)="8"),4,1)</f>
        <v>#VALUE!</v>
      </c>
      <c r="BP42" t="e">
        <f t="shared" ca="1" si="16"/>
        <v>#VALUE!</v>
      </c>
      <c r="BQ42" t="e">
        <f t="shared" ca="1" si="17"/>
        <v>#VALUE!</v>
      </c>
      <c r="BR42" t="e">
        <f t="shared" ca="1" si="18"/>
        <v>#VALUE!</v>
      </c>
      <c r="BS42" t="e">
        <f t="shared" ca="1" si="19"/>
        <v>#VALUE!</v>
      </c>
      <c r="BT42" t="e">
        <f t="shared" ca="1" si="22"/>
        <v>#VALUE!</v>
      </c>
      <c r="BU42" t="e">
        <f t="shared" ca="1" si="23"/>
        <v>#VALUE!</v>
      </c>
      <c r="BV42" t="e">
        <f ca="1">OFFSET([1]EquipTable!$A$1,ROW()-1,0)</f>
        <v>#VALUE!</v>
      </c>
      <c r="BX42">
        <f ca="1">IF(VLOOKUP($CA42,[2]ActorTable!$1:$1048576,MATCH("업데이트순번",[2]ActorTable!$1:$1,0),0)&lt;=$BY$1,1,0)
*IF(MID(CA42,7,1)="2",0.1,1)</f>
        <v>1</v>
      </c>
      <c r="BY42">
        <f t="shared" ca="1" si="20"/>
        <v>3.9215686274509796E-2</v>
      </c>
      <c r="BZ42">
        <f t="shared" ca="1" si="21"/>
        <v>0.96078431372548967</v>
      </c>
      <c r="CA42" t="str">
        <f ca="1">OFFSET([2]ActorTable!$A$1,ROW()-1,0)</f>
        <v>Actor1141</v>
      </c>
      <c r="CB42" t="str">
        <f ca="1">VLOOKUP($CA42,[2]ActorTable!$1:$1048576,MATCH("이름참고",[2]ActorTable!$1:$1,0),0)</f>
        <v>오비우스</v>
      </c>
    </row>
    <row r="43" spans="1:80">
      <c r="A43">
        <v>5</v>
      </c>
      <c r="B43">
        <v>1</v>
      </c>
      <c r="C43">
        <f t="shared" si="0"/>
        <v>0</v>
      </c>
      <c r="D43">
        <f t="shared" ca="1" si="30"/>
        <v>0.80742979901204248</v>
      </c>
      <c r="E43">
        <f t="shared" ca="1" si="30"/>
        <v>0.22325514441830607</v>
      </c>
      <c r="F43">
        <f t="shared" ca="1" si="30"/>
        <v>0.27175153049824119</v>
      </c>
      <c r="G43">
        <f t="shared" ca="1" si="30"/>
        <v>0.55421033449720158</v>
      </c>
      <c r="H43">
        <f t="shared" ca="1" si="30"/>
        <v>0.75167519186693055</v>
      </c>
      <c r="I43">
        <f t="shared" ca="1" si="30"/>
        <v>0.44886559154569972</v>
      </c>
      <c r="M43" t="str">
        <f t="shared" ca="1" si="2"/>
        <v>지정 장비</v>
      </c>
      <c r="N43" t="e">
        <f t="shared" ca="1" si="3"/>
        <v>#VALUE!</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t="e">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#VALUE!</v>
      </c>
      <c r="S43" t="e">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#VALUE!</v>
      </c>
      <c r="T43" t="e">
        <f t="shared" ca="1" si="5"/>
        <v>#VALUE!</v>
      </c>
      <c r="U43" t="s">
        <v>82</v>
      </c>
      <c r="V43" t="s">
        <v>114</v>
      </c>
      <c r="W43">
        <v>1</v>
      </c>
      <c r="X43" t="s">
        <v>126</v>
      </c>
      <c r="Z43">
        <v>1400</v>
      </c>
      <c r="AA43" t="str">
        <f t="shared" ca="1" si="6"/>
        <v>fe</v>
      </c>
      <c r="AB43" t="s">
        <v>82</v>
      </c>
      <c r="AC43" t="s">
        <v>114</v>
      </c>
      <c r="AD43">
        <v>1</v>
      </c>
      <c r="AE43" t="s">
        <v>126</v>
      </c>
      <c r="AG43">
        <v>1400</v>
      </c>
      <c r="AH43" t="str">
        <f>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이국의 무기</v>
      </c>
      <c r="AL43">
        <v>1</v>
      </c>
      <c r="AM4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v>
      </c>
      <c r="AN43" t="str">
        <f t="shared" ca="1" si="10"/>
        <v>{"dy":5,"sl":1,"tp":"fe","vl":"Equip0102","cn":1,"pt":"GO","pr":1400}</v>
      </c>
      <c r="BM43" t="e">
        <f ca="1">IF(VLOOKUP($BV43,[1]EquipTable!$1:$1048576,MATCH("업데이트순번",[1]EquipTable!$1:$1,0),0)&lt;=$BP$1,1,0)
*IF(MID(BV43,7,1)="4",0.1,1)</f>
        <v>#VALUE!</v>
      </c>
      <c r="BN43" t="e">
        <f ca="1">IF(VLOOKUP($BV43,[1]EquipTable!$1:$1048576,MATCH("업데이트순번",[1]EquipTable!$1:$1,0),0)&lt;=$BP$1,1,0)
*IF(MID(BV43,7,1)="4",0.1,1)
*IF(AND(MID(BV43,7,1)&lt;&gt;"4",OR(MID(BV43,6,1)="6",MID(BV43,6,1)="7")),3,1)</f>
        <v>#VALUE!</v>
      </c>
      <c r="BO43" t="e">
        <f ca="1">IF(VLOOKUP($BV43,[1]EquipTable!$1:$1048576,MATCH("업데이트순번",[1]EquipTable!$1:$1,0),0)&lt;=$BP$1,1,0)
*IF(MID(BV43,7,1)="4",0.1,1)
*IF(AND(MID(BV43,7,1)&lt;&gt;"4",MID(BV43,6,1)="8"),4,1)</f>
        <v>#VALUE!</v>
      </c>
      <c r="BP43" t="e">
        <f t="shared" ca="1" si="16"/>
        <v>#VALUE!</v>
      </c>
      <c r="BQ43" t="e">
        <f t="shared" ca="1" si="17"/>
        <v>#VALUE!</v>
      </c>
      <c r="BR43" t="e">
        <f t="shared" ca="1" si="18"/>
        <v>#VALUE!</v>
      </c>
      <c r="BS43" t="e">
        <f t="shared" ca="1" si="19"/>
        <v>#VALUE!</v>
      </c>
      <c r="BT43" t="e">
        <f t="shared" ca="1" si="22"/>
        <v>#VALUE!</v>
      </c>
      <c r="BU43" t="e">
        <f t="shared" ca="1" si="23"/>
        <v>#VALUE!</v>
      </c>
      <c r="BV43" t="e">
        <f ca="1">OFFSET([1]EquipTable!$A$1,ROW()-1,0)</f>
        <v>#VALUE!</v>
      </c>
      <c r="BX43">
        <f ca="1">IF(VLOOKUP($CA43,[2]ActorTable!$1:$1048576,MATCH("업데이트순번",[2]ActorTable!$1:$1,0),0)&lt;=$BY$1,1,0)
*IF(MID(CA43,7,1)="2",0.1,1)</f>
        <v>0</v>
      </c>
      <c r="BY43">
        <f t="shared" ca="1" si="20"/>
        <v>0</v>
      </c>
      <c r="BZ43">
        <f t="shared" ca="1" si="21"/>
        <v>0.99999999999999944</v>
      </c>
      <c r="CA43" t="str">
        <f ca="1">OFFSET([2]ActorTable!$A$1,ROW()-1,0)</f>
        <v>Actor3242</v>
      </c>
      <c r="CB43" t="str">
        <f ca="1">VLOOKUP($CA43,[2]ActorTable!$1:$1048576,MATCH("이름참고",[2]ActorTable!$1:$1,0),0)</f>
        <v>앰비엘라</v>
      </c>
    </row>
    <row r="44" spans="1:80">
      <c r="A44">
        <v>5</v>
      </c>
      <c r="B44">
        <v>2</v>
      </c>
      <c r="C44">
        <f t="shared" si="0"/>
        <v>0</v>
      </c>
      <c r="D44">
        <f t="shared" ca="1" si="30"/>
        <v>0.90767270976428926</v>
      </c>
      <c r="E44">
        <f t="shared" ca="1" si="30"/>
        <v>0.60191867709947455</v>
      </c>
      <c r="F44">
        <f t="shared" ca="1" si="30"/>
        <v>0.87674488237974857</v>
      </c>
      <c r="G44">
        <f t="shared" ca="1" si="30"/>
        <v>0.69389649722469526</v>
      </c>
      <c r="H44">
        <f t="shared" ca="1" si="30"/>
        <v>0.4370868206476044</v>
      </c>
      <c r="I44">
        <f t="shared" ca="1" si="30"/>
        <v>0.54589316323171255</v>
      </c>
      <c r="M44" t="str">
        <f t="shared" ca="1" si="2"/>
        <v>안 지정 캐릭터 PP 영웅등급</v>
      </c>
      <c r="N44">
        <f t="shared" ca="1" si="3"/>
        <v>60191</v>
      </c>
      <c r="O44">
        <f t="shared" ca="1" si="4"/>
        <v>10</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3000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91</v>
      </c>
      <c r="V44">
        <v>37314</v>
      </c>
      <c r="W44">
        <v>11</v>
      </c>
      <c r="X44" t="s">
        <v>126</v>
      </c>
      <c r="Z44">
        <v>1100</v>
      </c>
      <c r="AA44" t="str">
        <f t="shared" ca="1" si="6"/>
        <v>uph</v>
      </c>
      <c r="AB44" t="s">
        <v>91</v>
      </c>
      <c r="AC44">
        <v>37314</v>
      </c>
      <c r="AD44">
        <v>11</v>
      </c>
      <c r="AE44" t="s">
        <v>316</v>
      </c>
      <c r="AG44">
        <v>4</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v>
      </c>
      <c r="AN44" t="str">
        <f t="shared" ca="1" si="10"/>
        <v>{"dy":5,"sl":2,"tp":"uph","vl":"37314","cn":11,"pt":"DI","pr":4}</v>
      </c>
      <c r="BM44" t="e">
        <f ca="1">IF(VLOOKUP($BV44,[1]EquipTable!$1:$1048576,MATCH("업데이트순번",[1]EquipTable!$1:$1,0),0)&lt;=$BP$1,1,0)
*IF(MID(BV44,7,1)="4",0.1,1)</f>
        <v>#VALUE!</v>
      </c>
      <c r="BN44" t="e">
        <f ca="1">IF(VLOOKUP($BV44,[1]EquipTable!$1:$1048576,MATCH("업데이트순번",[1]EquipTable!$1:$1,0),0)&lt;=$BP$1,1,0)
*IF(MID(BV44,7,1)="4",0.1,1)
*IF(AND(MID(BV44,7,1)&lt;&gt;"4",OR(MID(BV44,6,1)="6",MID(BV44,6,1)="7")),3,1)</f>
        <v>#VALUE!</v>
      </c>
      <c r="BO44" t="e">
        <f ca="1">IF(VLOOKUP($BV44,[1]EquipTable!$1:$1048576,MATCH("업데이트순번",[1]EquipTable!$1:$1,0),0)&lt;=$BP$1,1,0)
*IF(MID(BV44,7,1)="4",0.1,1)
*IF(AND(MID(BV44,7,1)&lt;&gt;"4",MID(BV44,6,1)="8"),4,1)</f>
        <v>#VALUE!</v>
      </c>
      <c r="BP44" t="e">
        <f t="shared" ca="1" si="16"/>
        <v>#VALUE!</v>
      </c>
      <c r="BQ44" t="e">
        <f t="shared" ca="1" si="17"/>
        <v>#VALUE!</v>
      </c>
      <c r="BR44" t="e">
        <f t="shared" ca="1" si="18"/>
        <v>#VALUE!</v>
      </c>
      <c r="BS44" t="e">
        <f t="shared" ca="1" si="19"/>
        <v>#VALUE!</v>
      </c>
      <c r="BT44" t="e">
        <f t="shared" ca="1" si="22"/>
        <v>#VALUE!</v>
      </c>
      <c r="BU44" t="e">
        <f t="shared" ca="1" si="23"/>
        <v>#VALUE!</v>
      </c>
      <c r="BV44" t="e">
        <f ca="1">OFFSET([1]EquipTable!$A$1,ROW()-1,0)</f>
        <v>#VALUE!</v>
      </c>
      <c r="BX44">
        <f>IF(VLOOKUP($CA44,[2]ActorTable!$1:$1048576,MATCH("업데이트순번",[2]ActorTable!$1:$1,0),0)&lt;=$BY$1,1,0)
*IF(MID(CA44,7,1)="2",0.1,1)</f>
        <v>0</v>
      </c>
      <c r="BY44">
        <f t="shared" ca="1" si="20"/>
        <v>0</v>
      </c>
      <c r="BZ44">
        <f t="shared" ca="1" si="21"/>
        <v>0.99999999999999944</v>
      </c>
      <c r="CA44" t="s">
        <v>209</v>
      </c>
      <c r="CB44" t="str">
        <f>VLOOKUP($CA44,[2]ActorTable!$1:$1048576,MATCH("이름참고",[2]ActorTable!$1:$1,0),0)</f>
        <v>레나</v>
      </c>
    </row>
    <row r="45" spans="1:80">
      <c r="A45">
        <v>5</v>
      </c>
      <c r="B45">
        <v>3</v>
      </c>
      <c r="C45">
        <f t="shared" si="0"/>
        <v>0</v>
      </c>
      <c r="D45">
        <f t="shared" ca="1" si="30"/>
        <v>0.53267544176748916</v>
      </c>
      <c r="E45">
        <f t="shared" ca="1" si="30"/>
        <v>0.1335304093704367</v>
      </c>
      <c r="F45">
        <f t="shared" ca="1" si="30"/>
        <v>5.4739193346905468E-3</v>
      </c>
      <c r="G45">
        <f t="shared" ca="1" si="30"/>
        <v>0.34781589689771397</v>
      </c>
      <c r="H45">
        <f t="shared" ca="1" si="30"/>
        <v>0.59726345973594541</v>
      </c>
      <c r="I45">
        <f t="shared" ca="1" si="30"/>
        <v>0.41601886405027655</v>
      </c>
      <c r="M45" t="str">
        <f t="shared" ca="1" si="2"/>
        <v>안 지정 캐릭터 PP 일반등급</v>
      </c>
      <c r="N45">
        <f t="shared" ca="1" si="3"/>
        <v>13353</v>
      </c>
      <c r="O45">
        <f t="shared" ca="1" si="4"/>
        <v>4</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1200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92</v>
      </c>
      <c r="V45">
        <v>3955</v>
      </c>
      <c r="W45">
        <v>9</v>
      </c>
      <c r="X45" t="s">
        <v>126</v>
      </c>
      <c r="Z45">
        <v>900</v>
      </c>
      <c r="AA45" t="str">
        <f t="shared" ca="1" si="6"/>
        <v>upn</v>
      </c>
      <c r="AB45" t="s">
        <v>92</v>
      </c>
      <c r="AC45">
        <v>3955</v>
      </c>
      <c r="AD45">
        <v>9</v>
      </c>
      <c r="AE45" t="s">
        <v>126</v>
      </c>
      <c r="AG45">
        <v>2700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L45">
        <v>1</v>
      </c>
      <c r="AM4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v>
      </c>
      <c r="AN45" t="str">
        <f t="shared" ca="1" si="10"/>
        <v>{"dy":5,"sl":3,"tp":"upn","vl":"3955","cn":9,"pt":"GO","pr":2700}</v>
      </c>
      <c r="BM45" t="e">
        <f ca="1">IF(VLOOKUP($BV45,[1]EquipTable!$1:$1048576,MATCH("업데이트순번",[1]EquipTable!$1:$1,0),0)&lt;=$BP$1,1,0)
*IF(MID(BV45,7,1)="4",0.1,1)</f>
        <v>#VALUE!</v>
      </c>
      <c r="BN45" t="e">
        <f ca="1">IF(VLOOKUP($BV45,[1]EquipTable!$1:$1048576,MATCH("업데이트순번",[1]EquipTable!$1:$1,0),0)&lt;=$BP$1,1,0)
*IF(MID(BV45,7,1)="4",0.1,1)
*IF(AND(MID(BV45,7,1)&lt;&gt;"4",OR(MID(BV45,6,1)="6",MID(BV45,6,1)="7")),3,1)</f>
        <v>#VALUE!</v>
      </c>
      <c r="BO45" t="e">
        <f ca="1">IF(VLOOKUP($BV45,[1]EquipTable!$1:$1048576,MATCH("업데이트순번",[1]EquipTable!$1:$1,0),0)&lt;=$BP$1,1,0)
*IF(MID(BV45,7,1)="4",0.1,1)
*IF(AND(MID(BV45,7,1)&lt;&gt;"4",MID(BV45,6,1)="8"),4,1)</f>
        <v>#VALUE!</v>
      </c>
      <c r="BP45" t="e">
        <f t="shared" ca="1" si="16"/>
        <v>#VALUE!</v>
      </c>
      <c r="BQ45" t="e">
        <f t="shared" ca="1" si="17"/>
        <v>#VALUE!</v>
      </c>
      <c r="BR45" t="e">
        <f t="shared" ca="1" si="18"/>
        <v>#VALUE!</v>
      </c>
      <c r="BS45" t="e">
        <f t="shared" ca="1" si="19"/>
        <v>#VALUE!</v>
      </c>
      <c r="BT45" t="e">
        <f t="shared" ca="1" si="22"/>
        <v>#VALUE!</v>
      </c>
      <c r="BU45" t="e">
        <f t="shared" ca="1" si="23"/>
        <v>#VALUE!</v>
      </c>
      <c r="BV45" t="e">
        <f ca="1">OFFSET([1]EquipTable!$A$1,ROW()-1,0)</f>
        <v>#VALUE!</v>
      </c>
      <c r="BX45">
        <f>IF(VLOOKUP($CA45,[2]ActorTable!$1:$1048576,MATCH("업데이트순번",[2]ActorTable!$1:$1,0),0)&lt;=$BY$1,1,0)
*IF(MID(CA45,7,1)="2",0.1,1)</f>
        <v>0</v>
      </c>
      <c r="BY45">
        <f t="shared" ca="1" si="20"/>
        <v>0</v>
      </c>
      <c r="BZ45">
        <f t="shared" ca="1" si="21"/>
        <v>0.99999999999999944</v>
      </c>
      <c r="CA45" t="s">
        <v>210</v>
      </c>
      <c r="CB45" t="str">
        <f>VLOOKUP($CA45,[2]ActorTable!$1:$1048576,MATCH("이름참고",[2]ActorTable!$1:$1,0),0)</f>
        <v>서린</v>
      </c>
    </row>
    <row r="46" spans="1:80">
      <c r="A46">
        <v>5</v>
      </c>
      <c r="B46">
        <v>4</v>
      </c>
      <c r="C46">
        <f t="shared" si="0"/>
        <v>0</v>
      </c>
      <c r="D46">
        <f t="shared" ca="1" si="30"/>
        <v>0.82640998342340499</v>
      </c>
      <c r="E46">
        <f t="shared" ca="1" si="30"/>
        <v>0.87350873251324779</v>
      </c>
      <c r="F46">
        <f t="shared" ca="1" si="30"/>
        <v>0.34083142691428325</v>
      </c>
      <c r="G46">
        <f t="shared" ca="1" si="30"/>
        <v>0.64353600670746458</v>
      </c>
      <c r="H46">
        <f t="shared" ca="1" si="30"/>
        <v>0.80172508303205015</v>
      </c>
      <c r="I46">
        <f t="shared" ca="1" si="30"/>
        <v>0.13262113105386952</v>
      </c>
      <c r="M46" t="str">
        <f t="shared" ca="1" si="2"/>
        <v>안 지정 캐릭터 PP 일반등급</v>
      </c>
      <c r="N46">
        <f t="shared" ca="1" si="3"/>
        <v>87350</v>
      </c>
      <c r="O46">
        <f t="shared" ca="1" si="4"/>
        <v>13</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3900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92</v>
      </c>
      <c r="V46">
        <v>88860</v>
      </c>
      <c r="W46">
        <v>14</v>
      </c>
      <c r="X46" t="s">
        <v>126</v>
      </c>
      <c r="Z46">
        <v>1400</v>
      </c>
      <c r="AA46" t="str">
        <f t="shared" ca="1" si="6"/>
        <v>fe</v>
      </c>
      <c r="AB46" t="s">
        <v>82</v>
      </c>
      <c r="AC46" t="s">
        <v>315</v>
      </c>
      <c r="AD46">
        <v>1</v>
      </c>
      <c r="AE46" t="s">
        <v>126</v>
      </c>
      <c r="AG46">
        <v>800</v>
      </c>
      <c r="AH46" t="str">
        <f>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블레이드 보우</v>
      </c>
      <c r="AL46">
        <v>1</v>
      </c>
      <c r="AM4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v>
      </c>
      <c r="AN46" t="str">
        <f t="shared" ca="1" si="10"/>
        <v>{"dy":5,"sl":4,"tp":"fe","vl":"Equip2002","cn":1,"pt":"GO","pr":800}</v>
      </c>
      <c r="BM46" t="e">
        <f ca="1">IF(VLOOKUP($BV46,[1]EquipTable!$1:$1048576,MATCH("업데이트순번",[1]EquipTable!$1:$1,0),0)&lt;=$BP$1,1,0)
*IF(MID(BV46,7,1)="4",0.1,1)</f>
        <v>#VALUE!</v>
      </c>
      <c r="BN46" t="e">
        <f ca="1">IF(VLOOKUP($BV46,[1]EquipTable!$1:$1048576,MATCH("업데이트순번",[1]EquipTable!$1:$1,0),0)&lt;=$BP$1,1,0)
*IF(MID(BV46,7,1)="4",0.1,1)
*IF(AND(MID(BV46,7,1)&lt;&gt;"4",OR(MID(BV46,6,1)="6",MID(BV46,6,1)="7")),3,1)</f>
        <v>#VALUE!</v>
      </c>
      <c r="BO46" t="e">
        <f ca="1">IF(VLOOKUP($BV46,[1]EquipTable!$1:$1048576,MATCH("업데이트순번",[1]EquipTable!$1:$1,0),0)&lt;=$BP$1,1,0)
*IF(MID(BV46,7,1)="4",0.1,1)
*IF(AND(MID(BV46,7,1)&lt;&gt;"4",MID(BV46,6,1)="8"),4,1)</f>
        <v>#VALUE!</v>
      </c>
      <c r="BP46" t="e">
        <f t="shared" ca="1" si="16"/>
        <v>#VALUE!</v>
      </c>
      <c r="BQ46" t="e">
        <f t="shared" ca="1" si="17"/>
        <v>#VALUE!</v>
      </c>
      <c r="BR46" t="e">
        <f t="shared" ca="1" si="18"/>
        <v>#VALUE!</v>
      </c>
      <c r="BS46" t="e">
        <f t="shared" ca="1" si="19"/>
        <v>#VALUE!</v>
      </c>
      <c r="BT46" t="e">
        <f t="shared" ca="1" si="22"/>
        <v>#VALUE!</v>
      </c>
      <c r="BU46" t="e">
        <f t="shared" ca="1" si="23"/>
        <v>#VALUE!</v>
      </c>
      <c r="BV46" t="e">
        <f ca="1">OFFSET([1]EquipTable!$A$1,ROW()-1,0)</f>
        <v>#VALUE!</v>
      </c>
    </row>
    <row r="47" spans="1:80">
      <c r="A47">
        <v>5</v>
      </c>
      <c r="B47">
        <v>5</v>
      </c>
      <c r="C47">
        <f t="shared" si="0"/>
        <v>0</v>
      </c>
      <c r="D47">
        <f t="shared" ca="1" si="30"/>
        <v>0.70670459731863844</v>
      </c>
      <c r="E47">
        <f t="shared" ca="1" si="30"/>
        <v>0.44964945773494758</v>
      </c>
      <c r="F47">
        <f t="shared" ca="1" si="30"/>
        <v>0.75087228080916935</v>
      </c>
      <c r="G47">
        <f t="shared" ca="1" si="30"/>
        <v>0.81634958149965609</v>
      </c>
      <c r="H47">
        <f t="shared" ca="1" si="30"/>
        <v>0.38826643108016867</v>
      </c>
      <c r="I47">
        <f t="shared" ca="1" si="30"/>
        <v>0.90787501140431315</v>
      </c>
      <c r="M47" t="str">
        <f t="shared" ca="1" si="2"/>
        <v>안 지정 캐릭터 PP 영웅등급</v>
      </c>
      <c r="N47">
        <f t="shared" ca="1" si="3"/>
        <v>44964</v>
      </c>
      <c r="O47">
        <f t="shared" ca="1" si="4"/>
        <v>8</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2400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t="shared" ca="1" si="5"/>
        <v/>
      </c>
      <c r="U47" t="s">
        <v>91</v>
      </c>
      <c r="V47">
        <v>78754</v>
      </c>
      <c r="W47">
        <v>13</v>
      </c>
      <c r="X47" t="s">
        <v>126</v>
      </c>
      <c r="Z47">
        <v>1300</v>
      </c>
      <c r="AA47" t="str">
        <f t="shared" ca="1" si="6"/>
        <v>upn</v>
      </c>
      <c r="AB47" t="s">
        <v>92</v>
      </c>
      <c r="AC47">
        <v>88860</v>
      </c>
      <c r="AD47">
        <v>14</v>
      </c>
      <c r="AE47" t="s">
        <v>317</v>
      </c>
      <c r="AG47">
        <v>4200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v>
      </c>
      <c r="AN47" t="str">
        <f t="shared" ca="1" si="10"/>
        <v>{"dy":5,"sl":5,"tp":"upn","vl":"88860","cn":14,"pt":"GO","pr":4200}</v>
      </c>
      <c r="BM47" t="e">
        <f ca="1">IF(VLOOKUP($BV47,[1]EquipTable!$1:$1048576,MATCH("업데이트순번",[1]EquipTable!$1:$1,0),0)&lt;=$BP$1,1,0)
*IF(MID(BV47,7,1)="4",0.1,1)</f>
        <v>#VALUE!</v>
      </c>
      <c r="BN47" t="e">
        <f ca="1">IF(VLOOKUP($BV47,[1]EquipTable!$1:$1048576,MATCH("업데이트순번",[1]EquipTable!$1:$1,0),0)&lt;=$BP$1,1,0)
*IF(MID(BV47,7,1)="4",0.1,1)
*IF(AND(MID(BV47,7,1)&lt;&gt;"4",OR(MID(BV47,6,1)="6",MID(BV47,6,1)="7")),3,1)</f>
        <v>#VALUE!</v>
      </c>
      <c r="BO47" t="e">
        <f ca="1">IF(VLOOKUP($BV47,[1]EquipTable!$1:$1048576,MATCH("업데이트순번",[1]EquipTable!$1:$1,0),0)&lt;=$BP$1,1,0)
*IF(MID(BV47,7,1)="4",0.1,1)
*IF(AND(MID(BV47,7,1)&lt;&gt;"4",MID(BV47,6,1)="8"),4,1)</f>
        <v>#VALUE!</v>
      </c>
      <c r="BP47" t="e">
        <f t="shared" ca="1" si="16"/>
        <v>#VALUE!</v>
      </c>
      <c r="BQ47" t="e">
        <f t="shared" ca="1" si="17"/>
        <v>#VALUE!</v>
      </c>
      <c r="BR47" t="e">
        <f t="shared" ca="1" si="18"/>
        <v>#VALUE!</v>
      </c>
      <c r="BS47" t="e">
        <f t="shared" ca="1" si="19"/>
        <v>#VALUE!</v>
      </c>
      <c r="BT47" t="e">
        <f t="shared" ca="1" si="22"/>
        <v>#VALUE!</v>
      </c>
      <c r="BU47" t="e">
        <f t="shared" ca="1" si="23"/>
        <v>#VALUE!</v>
      </c>
      <c r="BV47" t="e">
        <f ca="1">OFFSET([1]EquipTable!$A$1,ROW()-1,0)</f>
        <v>#VALUE!</v>
      </c>
    </row>
    <row r="48" spans="1:80">
      <c r="A48">
        <v>5</v>
      </c>
      <c r="B48">
        <v>6</v>
      </c>
      <c r="C48">
        <f t="shared" si="0"/>
        <v>0</v>
      </c>
      <c r="D48">
        <f t="shared" ca="1" si="30"/>
        <v>0.37669236214624113</v>
      </c>
      <c r="E48">
        <f t="shared" ca="1" si="30"/>
        <v>0.38576894008592744</v>
      </c>
      <c r="F48">
        <f t="shared" ca="1" si="30"/>
        <v>0.14705293104609696</v>
      </c>
      <c r="G48">
        <f t="shared" ca="1" si="30"/>
        <v>0.66975382274706974</v>
      </c>
      <c r="H48">
        <f t="shared" ca="1" si="30"/>
        <v>0.64348532713819206</v>
      </c>
      <c r="I48">
        <f t="shared" ca="1" si="30"/>
        <v>0.99674598693193572</v>
      </c>
      <c r="M48" t="str">
        <f t="shared" ca="1" si="2"/>
        <v>지정 장비</v>
      </c>
      <c r="N48" t="e">
        <f t="shared" ca="1" si="3"/>
        <v>#VALUE!</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t="e">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#VALUE!</v>
      </c>
      <c r="S48" t="e">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#VALUE!</v>
      </c>
      <c r="T48" t="e">
        <f t="shared" ca="1" si="5"/>
        <v>#VALUE!</v>
      </c>
      <c r="U48" t="s">
        <v>82</v>
      </c>
      <c r="V48" t="s">
        <v>195</v>
      </c>
      <c r="W48">
        <v>1</v>
      </c>
      <c r="X48" t="s">
        <v>126</v>
      </c>
      <c r="Z48">
        <v>800</v>
      </c>
      <c r="AA48" t="str">
        <f t="shared" ca="1" si="6"/>
        <v>uph</v>
      </c>
      <c r="AB48" t="s">
        <v>91</v>
      </c>
      <c r="AC48">
        <v>78754</v>
      </c>
      <c r="AD48">
        <v>13</v>
      </c>
      <c r="AE48" t="s">
        <v>126</v>
      </c>
      <c r="AG48">
        <v>3900</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v>
      </c>
      <c r="AN48" t="str">
        <f t="shared" ca="1" si="10"/>
        <v>{"dy":5,"sl":6,"tp":"uph","vl":"78754","cn":13,"pt":"GO","pr":3900}</v>
      </c>
      <c r="BM48" t="e">
        <f ca="1">IF(VLOOKUP($BV48,[1]EquipTable!$1:$1048576,MATCH("업데이트순번",[1]EquipTable!$1:$1,0),0)&lt;=$BP$1,1,0)
*IF(MID(BV48,7,1)="4",0.1,1)</f>
        <v>#VALUE!</v>
      </c>
      <c r="BN48" t="e">
        <f ca="1">IF(VLOOKUP($BV48,[1]EquipTable!$1:$1048576,MATCH("업데이트순번",[1]EquipTable!$1:$1,0),0)&lt;=$BP$1,1,0)
*IF(MID(BV48,7,1)="4",0.1,1)
*IF(AND(MID(BV48,7,1)&lt;&gt;"4",OR(MID(BV48,6,1)="6",MID(BV48,6,1)="7")),3,1)</f>
        <v>#VALUE!</v>
      </c>
      <c r="BO48" t="e">
        <f ca="1">IF(VLOOKUP($BV48,[1]EquipTable!$1:$1048576,MATCH("업데이트순번",[1]EquipTable!$1:$1,0),0)&lt;=$BP$1,1,0)
*IF(MID(BV48,7,1)="4",0.1,1)
*IF(AND(MID(BV48,7,1)&lt;&gt;"4",MID(BV48,6,1)="8"),4,1)</f>
        <v>#VALUE!</v>
      </c>
      <c r="BP48" t="e">
        <f t="shared" ca="1" si="16"/>
        <v>#VALUE!</v>
      </c>
      <c r="BQ48" t="e">
        <f t="shared" ca="1" si="17"/>
        <v>#VALUE!</v>
      </c>
      <c r="BR48" t="e">
        <f t="shared" ca="1" si="18"/>
        <v>#VALUE!</v>
      </c>
      <c r="BS48" t="e">
        <f t="shared" ca="1" si="19"/>
        <v>#VALUE!</v>
      </c>
      <c r="BT48" t="e">
        <f t="shared" ca="1" si="22"/>
        <v>#VALUE!</v>
      </c>
      <c r="BU48" t="e">
        <f t="shared" ca="1" si="23"/>
        <v>#VALUE!</v>
      </c>
      <c r="BV48" t="e">
        <f ca="1">OFFSET([1]EquipTable!$A$1,ROW()-1,0)</f>
        <v>#VALUE!</v>
      </c>
    </row>
    <row r="49" spans="1:74">
      <c r="A49">
        <v>5</v>
      </c>
      <c r="B49">
        <v>7</v>
      </c>
      <c r="C49">
        <f t="shared" si="0"/>
        <v>0</v>
      </c>
      <c r="D49">
        <f t="shared" ca="1" si="30"/>
        <v>0.14952739402796456</v>
      </c>
      <c r="E49">
        <f t="shared" ca="1" si="30"/>
        <v>0.67519620830662963</v>
      </c>
      <c r="F49">
        <f t="shared" ca="1" si="30"/>
        <v>0.7990463296215895</v>
      </c>
      <c r="G49">
        <f t="shared" ca="1" si="30"/>
        <v>0.92731670366501517</v>
      </c>
      <c r="H49">
        <f t="shared" ca="1" si="30"/>
        <v>0.12393810235123937</v>
      </c>
      <c r="I49">
        <f t="shared" ca="1" si="30"/>
        <v>0.28726535416596632</v>
      </c>
      <c r="M49" t="str">
        <f t="shared" ca="1" si="2"/>
        <v>지정 장비</v>
      </c>
      <c r="N49" t="e">
        <f t="shared" ca="1" si="3"/>
        <v>#VALUE!</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t="e">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#VALUE!</v>
      </c>
      <c r="S49" t="e">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#VALUE!</v>
      </c>
      <c r="T49" t="e">
        <f t="shared" ca="1" si="5"/>
        <v>#VALUE!</v>
      </c>
      <c r="U49" t="s">
        <v>82</v>
      </c>
      <c r="V49" t="s">
        <v>253</v>
      </c>
      <c r="W49">
        <v>1</v>
      </c>
      <c r="X49" t="s">
        <v>126</v>
      </c>
      <c r="Z49">
        <v>700</v>
      </c>
      <c r="AA49" t="str">
        <f t="shared" ca="1" si="6"/>
        <v>fe</v>
      </c>
      <c r="AB49" t="s">
        <v>82</v>
      </c>
      <c r="AC49" t="s">
        <v>208</v>
      </c>
      <c r="AD49">
        <v>1</v>
      </c>
      <c r="AE49" t="s">
        <v>126</v>
      </c>
      <c r="AG49">
        <v>3800</v>
      </c>
      <c r="AH49" t="str">
        <f>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스켈레톤 쉴드</v>
      </c>
      <c r="AL49">
        <v>1</v>
      </c>
      <c r="AM4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v>
      </c>
      <c r="AN49" t="str">
        <f t="shared" ca="1" si="10"/>
        <v>{"dy":5,"sl":7,"tp":"fe","vl":"Equip7102","cn":1,"pt":"GO","pr":3800}</v>
      </c>
      <c r="BM49" t="e">
        <f ca="1">IF(VLOOKUP($BV49,[1]EquipTable!$1:$1048576,MATCH("업데이트순번",[1]EquipTable!$1:$1,0),0)&lt;=$BP$1,1,0)
*IF(MID(BV49,7,1)="4",0.1,1)</f>
        <v>#VALUE!</v>
      </c>
      <c r="BN49" t="e">
        <f ca="1">IF(VLOOKUP($BV49,[1]EquipTable!$1:$1048576,MATCH("업데이트순번",[1]EquipTable!$1:$1,0),0)&lt;=$BP$1,1,0)
*IF(MID(BV49,7,1)="4",0.1,1)
*IF(AND(MID(BV49,7,1)&lt;&gt;"4",OR(MID(BV49,6,1)="6",MID(BV49,6,1)="7")),3,1)</f>
        <v>#VALUE!</v>
      </c>
      <c r="BO49" t="e">
        <f ca="1">IF(VLOOKUP($BV49,[1]EquipTable!$1:$1048576,MATCH("업데이트순번",[1]EquipTable!$1:$1,0),0)&lt;=$BP$1,1,0)
*IF(MID(BV49,7,1)="4",0.1,1)
*IF(AND(MID(BV49,7,1)&lt;&gt;"4",MID(BV49,6,1)="8"),4,1)</f>
        <v>#VALUE!</v>
      </c>
      <c r="BP49" t="e">
        <f t="shared" ca="1" si="16"/>
        <v>#VALUE!</v>
      </c>
      <c r="BQ49" t="e">
        <f t="shared" ca="1" si="17"/>
        <v>#VALUE!</v>
      </c>
      <c r="BR49" t="e">
        <f t="shared" ca="1" si="18"/>
        <v>#VALUE!</v>
      </c>
      <c r="BS49" t="e">
        <f t="shared" ca="1" si="19"/>
        <v>#VALUE!</v>
      </c>
      <c r="BT49" t="e">
        <f t="shared" ca="1" si="22"/>
        <v>#VALUE!</v>
      </c>
      <c r="BU49" t="e">
        <f t="shared" ca="1" si="23"/>
        <v>#VALUE!</v>
      </c>
      <c r="BV49" t="e">
        <f ca="1">OFFSET([1]EquipTable!$A$1,ROW()-1,0)</f>
        <v>#VALUE!</v>
      </c>
    </row>
    <row r="50" spans="1:74">
      <c r="A50">
        <v>5</v>
      </c>
      <c r="B50">
        <v>8</v>
      </c>
      <c r="C50">
        <f t="shared" si="0"/>
        <v>0</v>
      </c>
      <c r="D50">
        <f t="shared" ca="1" si="30"/>
        <v>2.3155408544309863E-2</v>
      </c>
      <c r="E50">
        <f t="shared" ca="1" si="30"/>
        <v>0.41465369248953843</v>
      </c>
      <c r="F50">
        <f t="shared" ca="1" si="30"/>
        <v>0.6899168133334701</v>
      </c>
      <c r="G50">
        <f t="shared" ca="1" si="30"/>
        <v>0.35135331867388009</v>
      </c>
      <c r="H50">
        <f t="shared" ca="1" si="30"/>
        <v>0.64220124887829433</v>
      </c>
      <c r="I50">
        <f t="shared" ca="1" si="30"/>
        <v>0.48441834614956159</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v>
      </c>
      <c r="AN50" t="str">
        <f t="shared" ca="1" si="10"/>
        <v>{"dy":5,"sl":8}</v>
      </c>
      <c r="BM50" t="e">
        <f ca="1">IF(VLOOKUP($BV50,[1]EquipTable!$1:$1048576,MATCH("업데이트순번",[1]EquipTable!$1:$1,0),0)&lt;=$BP$1,1,0)
*IF(MID(BV50,7,1)="4",0.1,1)</f>
        <v>#VALUE!</v>
      </c>
      <c r="BN50" t="e">
        <f ca="1">IF(VLOOKUP($BV50,[1]EquipTable!$1:$1048576,MATCH("업데이트순번",[1]EquipTable!$1:$1,0),0)&lt;=$BP$1,1,0)
*IF(MID(BV50,7,1)="4",0.1,1)
*IF(AND(MID(BV50,7,1)&lt;&gt;"4",OR(MID(BV50,6,1)="6",MID(BV50,6,1)="7")),3,1)</f>
        <v>#VALUE!</v>
      </c>
      <c r="BO50" t="e">
        <f ca="1">IF(VLOOKUP($BV50,[1]EquipTable!$1:$1048576,MATCH("업데이트순번",[1]EquipTable!$1:$1,0),0)&lt;=$BP$1,1,0)
*IF(MID(BV50,7,1)="4",0.1,1)
*IF(AND(MID(BV50,7,1)&lt;&gt;"4",MID(BV50,6,1)="8"),4,1)</f>
        <v>#VALUE!</v>
      </c>
      <c r="BP50" t="e">
        <f t="shared" ca="1" si="16"/>
        <v>#VALUE!</v>
      </c>
      <c r="BQ50" t="e">
        <f t="shared" ca="1" si="17"/>
        <v>#VALUE!</v>
      </c>
      <c r="BR50" t="e">
        <f t="shared" ca="1" si="18"/>
        <v>#VALUE!</v>
      </c>
      <c r="BS50" t="e">
        <f t="shared" ca="1" si="19"/>
        <v>#VALUE!</v>
      </c>
      <c r="BT50" t="e">
        <f t="shared" ca="1" si="22"/>
        <v>#VALUE!</v>
      </c>
      <c r="BU50" t="e">
        <f t="shared" ca="1" si="23"/>
        <v>#VALUE!</v>
      </c>
      <c r="BV50" t="e">
        <f ca="1">OFFSET([1]EquipTable!$A$1,ROW()-1,0)</f>
        <v>#VALUE!</v>
      </c>
    </row>
    <row r="51" spans="1:74">
      <c r="A51">
        <v>5</v>
      </c>
      <c r="B51">
        <v>9</v>
      </c>
      <c r="C51">
        <f t="shared" si="0"/>
        <v>0</v>
      </c>
      <c r="D51">
        <f t="shared" ca="1" si="30"/>
        <v>0.28810935399737425</v>
      </c>
      <c r="E51">
        <f t="shared" ca="1" si="30"/>
        <v>6.1181961356116976E-2</v>
      </c>
      <c r="F51">
        <f t="shared" ca="1" si="30"/>
        <v>0.1102484293860958</v>
      </c>
      <c r="G51">
        <f t="shared" ca="1" si="30"/>
        <v>5.8744073831963117E-2</v>
      </c>
      <c r="H51">
        <f t="shared" ca="1" si="30"/>
        <v>0.61215489054122918</v>
      </c>
      <c r="I51">
        <f t="shared" ca="1" si="30"/>
        <v>0.92473769170844466</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v>
      </c>
      <c r="AN51" t="str">
        <f t="shared" ca="1" si="10"/>
        <v>{"dy":5,"sl":9}</v>
      </c>
      <c r="BM51" t="e">
        <f ca="1">IF(VLOOKUP($BV51,[1]EquipTable!$1:$1048576,MATCH("업데이트순번",[1]EquipTable!$1:$1,0),0)&lt;=$BP$1,1,0)
*IF(MID(BV51,7,1)="4",0.1,1)</f>
        <v>#VALUE!</v>
      </c>
      <c r="BN51" t="e">
        <f ca="1">IF(VLOOKUP($BV51,[1]EquipTable!$1:$1048576,MATCH("업데이트순번",[1]EquipTable!$1:$1,0),0)&lt;=$BP$1,1,0)
*IF(MID(BV51,7,1)="4",0.1,1)
*IF(AND(MID(BV51,7,1)&lt;&gt;"4",OR(MID(BV51,6,1)="6",MID(BV51,6,1)="7")),3,1)</f>
        <v>#VALUE!</v>
      </c>
      <c r="BO51" t="e">
        <f ca="1">IF(VLOOKUP($BV51,[1]EquipTable!$1:$1048576,MATCH("업데이트순번",[1]EquipTable!$1:$1,0),0)&lt;=$BP$1,1,0)
*IF(MID(BV51,7,1)="4",0.1,1)
*IF(AND(MID(BV51,7,1)&lt;&gt;"4",MID(BV51,6,1)="8"),4,1)</f>
        <v>#VALUE!</v>
      </c>
      <c r="BP51" t="e">
        <f t="shared" ca="1" si="16"/>
        <v>#VALUE!</v>
      </c>
      <c r="BQ51" t="e">
        <f t="shared" ca="1" si="17"/>
        <v>#VALUE!</v>
      </c>
      <c r="BR51" t="e">
        <f t="shared" ca="1" si="18"/>
        <v>#VALUE!</v>
      </c>
      <c r="BS51" t="e">
        <f t="shared" ca="1" si="19"/>
        <v>#VALUE!</v>
      </c>
      <c r="BT51" t="e">
        <f t="shared" ca="1" si="22"/>
        <v>#VALUE!</v>
      </c>
      <c r="BU51" t="e">
        <f t="shared" ca="1" si="23"/>
        <v>#VALUE!</v>
      </c>
      <c r="BV51" t="e">
        <f ca="1">OFFSET([1]EquipTable!$A$1,ROW()-1,0)</f>
        <v>#VALUE!</v>
      </c>
    </row>
    <row r="52" spans="1:74">
      <c r="A52">
        <v>6</v>
      </c>
      <c r="B52">
        <v>0</v>
      </c>
      <c r="C52">
        <f t="shared" si="0"/>
        <v>0</v>
      </c>
      <c r="D52">
        <f t="shared" ref="D52:I61" ca="1" si="31">RAND()</f>
        <v>0.16272658504060189</v>
      </c>
      <c r="E52">
        <f t="shared" ca="1" si="31"/>
        <v>0.27106438532882671</v>
      </c>
      <c r="F52">
        <f t="shared" ca="1" si="31"/>
        <v>0.70769277380508944</v>
      </c>
      <c r="G52">
        <f t="shared" ca="1" si="31"/>
        <v>0.30649526830254659</v>
      </c>
      <c r="H52">
        <f t="shared" ca="1" si="31"/>
        <v>0.99956983950143929</v>
      </c>
      <c r="I52">
        <f t="shared" ca="1" si="31"/>
        <v>0.92843941616194525</v>
      </c>
      <c r="M52" t="str">
        <f t="shared" ca="1" si="2"/>
        <v>지정 장비</v>
      </c>
      <c r="N52" t="e">
        <f t="shared" ca="1" si="3"/>
        <v>#VALUE!</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DI</v>
      </c>
      <c r="Q52" t="e">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#VALUE!</v>
      </c>
      <c r="R52" t="e">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#VALUE!</v>
      </c>
      <c r="S52" t="e">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#VALUE!</v>
      </c>
      <c r="T52" t="e">
        <f t="shared" ca="1" si="5"/>
        <v>#VALUE!</v>
      </c>
      <c r="U52" t="s">
        <v>83</v>
      </c>
      <c r="W52">
        <v>1</v>
      </c>
      <c r="X52" t="s">
        <v>130</v>
      </c>
      <c r="Z52">
        <v>29</v>
      </c>
      <c r="AA52" t="str">
        <f t="shared" ca="1" si="6"/>
        <v>upn</v>
      </c>
      <c r="AB52" t="s">
        <v>92</v>
      </c>
      <c r="AC52">
        <v>14549</v>
      </c>
      <c r="AD52">
        <v>9</v>
      </c>
      <c r="AE52" t="s">
        <v>126</v>
      </c>
      <c r="AG52">
        <v>2700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v>
      </c>
      <c r="AN52" t="str">
        <f t="shared" ca="1" si="10"/>
        <v>{"dy":6,"sl":0,"tp":"upn","vl":"14549","cn":9,"pt":"GO","pr":2700}</v>
      </c>
      <c r="BM52" t="e">
        <f ca="1">IF(VLOOKUP($BV52,[1]EquipTable!$1:$1048576,MATCH("업데이트순번",[1]EquipTable!$1:$1,0),0)&lt;=$BP$1,1,0)
*IF(MID(BV52,7,1)="4",0.1,1)</f>
        <v>#VALUE!</v>
      </c>
      <c r="BN52" t="e">
        <f ca="1">IF(VLOOKUP($BV52,[1]EquipTable!$1:$1048576,MATCH("업데이트순번",[1]EquipTable!$1:$1,0),0)&lt;=$BP$1,1,0)
*IF(MID(BV52,7,1)="4",0.1,1)
*IF(AND(MID(BV52,7,1)&lt;&gt;"4",OR(MID(BV52,6,1)="6",MID(BV52,6,1)="7")),3,1)</f>
        <v>#VALUE!</v>
      </c>
      <c r="BO52" t="e">
        <f ca="1">IF(VLOOKUP($BV52,[1]EquipTable!$1:$1048576,MATCH("업데이트순번",[1]EquipTable!$1:$1,0),0)&lt;=$BP$1,1,0)
*IF(MID(BV52,7,1)="4",0.1,1)
*IF(AND(MID(BV52,7,1)&lt;&gt;"4",MID(BV52,6,1)="8"),4,1)</f>
        <v>#VALUE!</v>
      </c>
      <c r="BP52" t="e">
        <f t="shared" ca="1" si="16"/>
        <v>#VALUE!</v>
      </c>
      <c r="BQ52" t="e">
        <f t="shared" ca="1" si="17"/>
        <v>#VALUE!</v>
      </c>
      <c r="BR52" t="e">
        <f t="shared" ca="1" si="18"/>
        <v>#VALUE!</v>
      </c>
      <c r="BS52" t="e">
        <f t="shared" ca="1" si="19"/>
        <v>#VALUE!</v>
      </c>
      <c r="BT52" t="e">
        <f t="shared" ca="1" si="22"/>
        <v>#VALUE!</v>
      </c>
      <c r="BU52" t="e">
        <f t="shared" ca="1" si="23"/>
        <v>#VALUE!</v>
      </c>
      <c r="BV52" t="e">
        <f ca="1">OFFSET([1]EquipTable!$A$1,ROW()-1,0)</f>
        <v>#VALUE!</v>
      </c>
    </row>
    <row r="53" spans="1:74">
      <c r="A53">
        <v>6</v>
      </c>
      <c r="B53">
        <v>1</v>
      </c>
      <c r="C53">
        <f t="shared" si="0"/>
        <v>0</v>
      </c>
      <c r="D53">
        <f t="shared" ca="1" si="31"/>
        <v>8.8551710968190367E-2</v>
      </c>
      <c r="E53">
        <f t="shared" ca="1" si="31"/>
        <v>0.48947931940608258</v>
      </c>
      <c r="F53">
        <f t="shared" ca="1" si="31"/>
        <v>0.39589984065476014</v>
      </c>
      <c r="G53">
        <f t="shared" ca="1" si="31"/>
        <v>0.23713483127615331</v>
      </c>
      <c r="H53">
        <f t="shared" ca="1" si="31"/>
        <v>0.69042419333859728</v>
      </c>
      <c r="I53">
        <f t="shared" ca="1" si="31"/>
        <v>0.86778832941021722</v>
      </c>
      <c r="M53" t="str">
        <f t="shared" ca="1" si="2"/>
        <v>지정 장비</v>
      </c>
      <c r="N53" t="e">
        <f t="shared" ca="1" si="3"/>
        <v>#VALUE!</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DI</v>
      </c>
      <c r="Q53" t="e">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#VALUE!</v>
      </c>
      <c r="R53" t="e">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#VALUE!</v>
      </c>
      <c r="S53" t="e">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#VALUE!</v>
      </c>
      <c r="T53" t="e">
        <f t="shared" ca="1" si="5"/>
        <v>#VALUE!</v>
      </c>
      <c r="U53" t="s">
        <v>82</v>
      </c>
      <c r="V53" t="s">
        <v>197</v>
      </c>
      <c r="W53">
        <v>1</v>
      </c>
      <c r="X53" t="s">
        <v>126</v>
      </c>
      <c r="Z53">
        <v>7000</v>
      </c>
      <c r="AA53" t="str">
        <f t="shared" ca="1" si="6"/>
        <v>fe</v>
      </c>
      <c r="AB53" t="s">
        <v>82</v>
      </c>
      <c r="AC53" t="s">
        <v>197</v>
      </c>
      <c r="AD53">
        <v>1</v>
      </c>
      <c r="AE53" t="s">
        <v>126</v>
      </c>
      <c r="AG53">
        <v>7000</v>
      </c>
      <c r="AH53" t="str">
        <f>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전투마법사의 지팡이</v>
      </c>
      <c r="AL53">
        <v>1</v>
      </c>
      <c r="AM5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v>
      </c>
      <c r="AN53" t="str">
        <f t="shared" ca="1" si="10"/>
        <v>{"dy":6,"sl":1,"tp":"fe","vl":"Equip3301","cn":1,"pt":"GO","pr":7000}</v>
      </c>
      <c r="BM53" t="e">
        <f ca="1">IF(VLOOKUP($BV53,[1]EquipTable!$1:$1048576,MATCH("업데이트순번",[1]EquipTable!$1:$1,0),0)&lt;=$BP$1,1,0)
*IF(MID(BV53,7,1)="4",0.1,1)</f>
        <v>#VALUE!</v>
      </c>
      <c r="BN53" t="e">
        <f ca="1">IF(VLOOKUP($BV53,[1]EquipTable!$1:$1048576,MATCH("업데이트순번",[1]EquipTable!$1:$1,0),0)&lt;=$BP$1,1,0)
*IF(MID(BV53,7,1)="4",0.1,1)
*IF(AND(MID(BV53,7,1)&lt;&gt;"4",OR(MID(BV53,6,1)="6",MID(BV53,6,1)="7")),3,1)</f>
        <v>#VALUE!</v>
      </c>
      <c r="BO53" t="e">
        <f ca="1">IF(VLOOKUP($BV53,[1]EquipTable!$1:$1048576,MATCH("업데이트순번",[1]EquipTable!$1:$1,0),0)&lt;=$BP$1,1,0)
*IF(MID(BV53,7,1)="4",0.1,1)
*IF(AND(MID(BV53,7,1)&lt;&gt;"4",MID(BV53,6,1)="8"),4,1)</f>
        <v>#VALUE!</v>
      </c>
      <c r="BP53" t="e">
        <f t="shared" ca="1" si="16"/>
        <v>#VALUE!</v>
      </c>
      <c r="BQ53" t="e">
        <f t="shared" ca="1" si="17"/>
        <v>#VALUE!</v>
      </c>
      <c r="BR53" t="e">
        <f t="shared" ca="1" si="18"/>
        <v>#VALUE!</v>
      </c>
      <c r="BS53" t="e">
        <f t="shared" ca="1" si="19"/>
        <v>#VALUE!</v>
      </c>
      <c r="BT53" t="e">
        <f t="shared" ca="1" si="22"/>
        <v>#VALUE!</v>
      </c>
      <c r="BU53" t="e">
        <f t="shared" ca="1" si="23"/>
        <v>#VALUE!</v>
      </c>
      <c r="BV53" t="e">
        <f ca="1">OFFSET([1]EquipTable!$A$1,ROW()-1,0)</f>
        <v>#VALUE!</v>
      </c>
    </row>
    <row r="54" spans="1:74">
      <c r="A54">
        <v>6</v>
      </c>
      <c r="B54">
        <v>2</v>
      </c>
      <c r="C54">
        <f t="shared" si="0"/>
        <v>0</v>
      </c>
      <c r="D54">
        <f t="shared" ca="1" si="31"/>
        <v>0.86390135772489018</v>
      </c>
      <c r="E54">
        <f t="shared" ca="1" si="31"/>
        <v>0.97655167892055272</v>
      </c>
      <c r="F54">
        <f t="shared" ca="1" si="31"/>
        <v>0.29718942247440039</v>
      </c>
      <c r="G54">
        <f t="shared" ca="1" si="31"/>
        <v>0.3809258778607385</v>
      </c>
      <c r="H54">
        <f t="shared" ca="1" si="31"/>
        <v>0.1006831950334881</v>
      </c>
      <c r="I54">
        <f t="shared" ca="1" si="31"/>
        <v>0.45179690303422659</v>
      </c>
      <c r="M54" t="str">
        <f t="shared" ca="1" si="2"/>
        <v>안 지정 캐릭터 PP 영웅등급</v>
      </c>
      <c r="N54">
        <f t="shared" ca="1" si="3"/>
        <v>97655</v>
      </c>
      <c r="O54">
        <f t="shared" ca="1" si="4"/>
        <v>14</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4200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91</v>
      </c>
      <c r="V54">
        <v>14549</v>
      </c>
      <c r="W54">
        <v>9</v>
      </c>
      <c r="X54" t="s">
        <v>126</v>
      </c>
      <c r="Z54">
        <v>900</v>
      </c>
      <c r="AA54" t="str">
        <f t="shared" ca="1" si="6"/>
        <v>fe</v>
      </c>
      <c r="AB54" t="s">
        <v>82</v>
      </c>
      <c r="AC54" t="s">
        <v>207</v>
      </c>
      <c r="AD54">
        <v>1</v>
      </c>
      <c r="AE54" t="s">
        <v>130</v>
      </c>
      <c r="AG54">
        <v>4</v>
      </c>
      <c r="AH54" t="str">
        <f>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야만인의 분노</v>
      </c>
      <c r="AL54">
        <v>1</v>
      </c>
      <c r="AM5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v>
      </c>
      <c r="AN54" t="str">
        <f t="shared" ca="1" si="10"/>
        <v>{"dy":6,"sl":2,"tp":"fe","vl":"Equip0201","cn":1,"pt":"DI","pr":4}</v>
      </c>
      <c r="BM54" t="e">
        <f ca="1">IF(VLOOKUP($BV54,[1]EquipTable!$1:$1048576,MATCH("업데이트순번",[1]EquipTable!$1:$1,0),0)&lt;=$BP$1,1,0)
*IF(MID(BV54,7,1)="4",0.1,1)</f>
        <v>#VALUE!</v>
      </c>
      <c r="BN54" t="e">
        <f ca="1">IF(VLOOKUP($BV54,[1]EquipTable!$1:$1048576,MATCH("업데이트순번",[1]EquipTable!$1:$1,0),0)&lt;=$BP$1,1,0)
*IF(MID(BV54,7,1)="4",0.1,1)
*IF(AND(MID(BV54,7,1)&lt;&gt;"4",OR(MID(BV54,6,1)="6",MID(BV54,6,1)="7")),3,1)</f>
        <v>#VALUE!</v>
      </c>
      <c r="BO54" t="e">
        <f ca="1">IF(VLOOKUP($BV54,[1]EquipTable!$1:$1048576,MATCH("업데이트순번",[1]EquipTable!$1:$1,0),0)&lt;=$BP$1,1,0)
*IF(MID(BV54,7,1)="4",0.1,1)
*IF(AND(MID(BV54,7,1)&lt;&gt;"4",MID(BV54,6,1)="8"),4,1)</f>
        <v>#VALUE!</v>
      </c>
      <c r="BP54" t="e">
        <f t="shared" ca="1" si="16"/>
        <v>#VALUE!</v>
      </c>
      <c r="BQ54" t="e">
        <f t="shared" ca="1" si="17"/>
        <v>#VALUE!</v>
      </c>
      <c r="BR54" t="e">
        <f t="shared" ca="1" si="18"/>
        <v>#VALUE!</v>
      </c>
      <c r="BS54" t="e">
        <f t="shared" ca="1" si="19"/>
        <v>#VALUE!</v>
      </c>
      <c r="BT54" t="e">
        <f t="shared" ca="1" si="22"/>
        <v>#VALUE!</v>
      </c>
      <c r="BU54" t="e">
        <f t="shared" ca="1" si="23"/>
        <v>#VALUE!</v>
      </c>
      <c r="BV54" t="e">
        <f ca="1">OFFSET([1]EquipTable!$A$1,ROW()-1,0)</f>
        <v>#VALUE!</v>
      </c>
    </row>
    <row r="55" spans="1:74">
      <c r="A55">
        <v>6</v>
      </c>
      <c r="B55">
        <v>3</v>
      </c>
      <c r="C55">
        <f t="shared" si="0"/>
        <v>0</v>
      </c>
      <c r="D55">
        <f t="shared" ca="1" si="31"/>
        <v>0.54777569462183962</v>
      </c>
      <c r="E55">
        <f t="shared" ca="1" si="31"/>
        <v>0.99667919048374121</v>
      </c>
      <c r="F55">
        <f t="shared" ca="1" si="31"/>
        <v>0.38018465778301602</v>
      </c>
      <c r="G55">
        <f t="shared" ca="1" si="31"/>
        <v>0.79959813168085381</v>
      </c>
      <c r="H55">
        <f t="shared" ca="1" si="31"/>
        <v>8.6343684169527202E-2</v>
      </c>
      <c r="I55">
        <f t="shared" ca="1" si="31"/>
        <v>0.97109857049140913</v>
      </c>
      <c r="M55" t="str">
        <f t="shared" ca="1" si="2"/>
        <v>안 지정 캐릭터 PP 일반등급</v>
      </c>
      <c r="N55">
        <f t="shared" ca="1" si="3"/>
        <v>99667</v>
      </c>
      <c r="O55">
        <f t="shared" ca="1" si="4"/>
        <v>14</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4200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91</v>
      </c>
      <c r="V55">
        <v>6437</v>
      </c>
      <c r="W55">
        <v>9</v>
      </c>
      <c r="X55" t="s">
        <v>126</v>
      </c>
      <c r="Z55">
        <v>900</v>
      </c>
      <c r="AA55" t="str">
        <f t="shared" ca="1" si="6"/>
        <v>uph</v>
      </c>
      <c r="AB55" t="s">
        <v>91</v>
      </c>
      <c r="AC55">
        <v>6437</v>
      </c>
      <c r="AD55">
        <v>9</v>
      </c>
      <c r="AE55" t="s">
        <v>126</v>
      </c>
      <c r="AG55">
        <v>2700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v>
      </c>
      <c r="AN55" t="str">
        <f t="shared" ca="1" si="10"/>
        <v>{"dy":6,"sl":3,"tp":"uph","vl":"6437","cn":9,"pt":"GO","pr":2700}</v>
      </c>
      <c r="BM55" t="e">
        <f ca="1">IF(VLOOKUP($BV55,[1]EquipTable!$1:$1048576,MATCH("업데이트순번",[1]EquipTable!$1:$1,0),0)&lt;=$BP$1,1,0)
*IF(MID(BV55,7,1)="4",0.1,1)</f>
        <v>#VALUE!</v>
      </c>
      <c r="BN55" t="e">
        <f ca="1">IF(VLOOKUP($BV55,[1]EquipTable!$1:$1048576,MATCH("업데이트순번",[1]EquipTable!$1:$1,0),0)&lt;=$BP$1,1,0)
*IF(MID(BV55,7,1)="4",0.1,1)
*IF(AND(MID(BV55,7,1)&lt;&gt;"4",OR(MID(BV55,6,1)="6",MID(BV55,6,1)="7")),3,1)</f>
        <v>#VALUE!</v>
      </c>
      <c r="BO55" t="e">
        <f ca="1">IF(VLOOKUP($BV55,[1]EquipTable!$1:$1048576,MATCH("업데이트순번",[1]EquipTable!$1:$1,0),0)&lt;=$BP$1,1,0)
*IF(MID(BV55,7,1)="4",0.1,1)
*IF(AND(MID(BV55,7,1)&lt;&gt;"4",MID(BV55,6,1)="8"),4,1)</f>
        <v>#VALUE!</v>
      </c>
      <c r="BP55" t="e">
        <f t="shared" ca="1" si="16"/>
        <v>#VALUE!</v>
      </c>
      <c r="BQ55" t="e">
        <f t="shared" ca="1" si="17"/>
        <v>#VALUE!</v>
      </c>
      <c r="BR55" t="e">
        <f t="shared" ca="1" si="18"/>
        <v>#VALUE!</v>
      </c>
      <c r="BS55" t="e">
        <f t="shared" ca="1" si="19"/>
        <v>#VALUE!</v>
      </c>
      <c r="BT55" t="e">
        <f t="shared" ca="1" si="22"/>
        <v>#VALUE!</v>
      </c>
      <c r="BU55" t="e">
        <f t="shared" ca="1" si="23"/>
        <v>#VALUE!</v>
      </c>
      <c r="BV55" t="e">
        <f ca="1">OFFSET([1]EquipTable!$A$1,ROW()-1,0)</f>
        <v>#VALUE!</v>
      </c>
    </row>
    <row r="56" spans="1:74">
      <c r="A56">
        <v>6</v>
      </c>
      <c r="B56">
        <v>4</v>
      </c>
      <c r="C56">
        <f t="shared" si="0"/>
        <v>0</v>
      </c>
      <c r="D56">
        <f t="shared" ca="1" si="31"/>
        <v>0.87993809575784399</v>
      </c>
      <c r="E56">
        <f t="shared" ca="1" si="31"/>
        <v>0.89350090570223062</v>
      </c>
      <c r="F56">
        <f t="shared" ca="1" si="31"/>
        <v>0.62567948390719608</v>
      </c>
      <c r="G56">
        <f t="shared" ca="1" si="31"/>
        <v>7.4831427694564301E-2</v>
      </c>
      <c r="H56">
        <f t="shared" ca="1" si="31"/>
        <v>0.79119615044003222</v>
      </c>
      <c r="I56">
        <f t="shared" ca="1" si="31"/>
        <v>0.82796518451827572</v>
      </c>
      <c r="M56" t="str">
        <f t="shared" ca="1" si="2"/>
        <v>안 지정 캐릭터 PP 일반등급</v>
      </c>
      <c r="N56">
        <f t="shared" ca="1" si="3"/>
        <v>89350</v>
      </c>
      <c r="O56">
        <f t="shared" ca="1" si="4"/>
        <v>13</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3900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92</v>
      </c>
      <c r="V56">
        <v>88038</v>
      </c>
      <c r="W56">
        <v>14</v>
      </c>
      <c r="X56" t="s">
        <v>126</v>
      </c>
      <c r="Z56">
        <v>1400</v>
      </c>
      <c r="AA56" t="str">
        <f t="shared" ca="1" si="6"/>
        <v>fe</v>
      </c>
      <c r="AB56" t="s">
        <v>82</v>
      </c>
      <c r="AC56" t="s">
        <v>261</v>
      </c>
      <c r="AD56">
        <v>1</v>
      </c>
      <c r="AE56" t="s">
        <v>126</v>
      </c>
      <c r="AG56">
        <v>1300</v>
      </c>
      <c r="AH56" t="str">
        <f>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별의 계시</v>
      </c>
      <c r="AL56">
        <v>1</v>
      </c>
      <c r="AM5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v>
      </c>
      <c r="AN56" t="str">
        <f t="shared" ca="1" si="10"/>
        <v>{"dy":6,"sl":4,"tp":"fe","vl":"Equip4101","cn":1,"pt":"GO","pr":1300}</v>
      </c>
      <c r="BM56" t="e">
        <f ca="1">IF(VLOOKUP($BV56,[1]EquipTable!$1:$1048576,MATCH("업데이트순번",[1]EquipTable!$1:$1,0),0)&lt;=$BP$1,1,0)
*IF(MID(BV56,7,1)="4",0.1,1)</f>
        <v>#VALUE!</v>
      </c>
      <c r="BN56" t="e">
        <f ca="1">IF(VLOOKUP($BV56,[1]EquipTable!$1:$1048576,MATCH("업데이트순번",[1]EquipTable!$1:$1,0),0)&lt;=$BP$1,1,0)
*IF(MID(BV56,7,1)="4",0.1,1)
*IF(AND(MID(BV56,7,1)&lt;&gt;"4",OR(MID(BV56,6,1)="6",MID(BV56,6,1)="7")),3,1)</f>
        <v>#VALUE!</v>
      </c>
      <c r="BO56" t="e">
        <f ca="1">IF(VLOOKUP($BV56,[1]EquipTable!$1:$1048576,MATCH("업데이트순번",[1]EquipTable!$1:$1,0),0)&lt;=$BP$1,1,0)
*IF(MID(BV56,7,1)="4",0.1,1)
*IF(AND(MID(BV56,7,1)&lt;&gt;"4",MID(BV56,6,1)="8"),4,1)</f>
        <v>#VALUE!</v>
      </c>
      <c r="BP56" t="e">
        <f t="shared" ca="1" si="16"/>
        <v>#VALUE!</v>
      </c>
      <c r="BQ56" t="e">
        <f t="shared" ca="1" si="17"/>
        <v>#VALUE!</v>
      </c>
      <c r="BR56" t="e">
        <f t="shared" ca="1" si="18"/>
        <v>#VALUE!</v>
      </c>
      <c r="BS56" t="e">
        <f t="shared" ca="1" si="19"/>
        <v>#VALUE!</v>
      </c>
      <c r="BT56" t="e">
        <f t="shared" ca="1" si="22"/>
        <v>#VALUE!</v>
      </c>
      <c r="BU56" t="e">
        <f t="shared" ca="1" si="23"/>
        <v>#VALUE!</v>
      </c>
      <c r="BV56" t="e">
        <f ca="1">OFFSET([1]EquipTable!$A$1,ROW()-1,0)</f>
        <v>#VALUE!</v>
      </c>
    </row>
    <row r="57" spans="1:74">
      <c r="A57">
        <v>6</v>
      </c>
      <c r="B57">
        <v>5</v>
      </c>
      <c r="C57">
        <f t="shared" si="0"/>
        <v>0</v>
      </c>
      <c r="D57">
        <f t="shared" ca="1" si="31"/>
        <v>0.92742880019100604</v>
      </c>
      <c r="E57">
        <f t="shared" ca="1" si="31"/>
        <v>0.81049534744257345</v>
      </c>
      <c r="F57">
        <f t="shared" ca="1" si="31"/>
        <v>0.89827417614603466</v>
      </c>
      <c r="G57">
        <f t="shared" ca="1" si="31"/>
        <v>0.33139884896223637</v>
      </c>
      <c r="H57">
        <f t="shared" ca="1" si="31"/>
        <v>0.17012690293594901</v>
      </c>
      <c r="I57">
        <f t="shared" ca="1" si="31"/>
        <v>0.27000507618728065</v>
      </c>
      <c r="M57" t="str">
        <f t="shared" ca="1" si="2"/>
        <v>안 지정 캐릭터 PP 일반등급</v>
      </c>
      <c r="N57">
        <f t="shared" ca="1" si="3"/>
        <v>81049</v>
      </c>
      <c r="O57">
        <f t="shared" ca="1" si="4"/>
        <v>12</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3600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t="shared" ca="1" si="5"/>
        <v/>
      </c>
      <c r="U57" t="s">
        <v>91</v>
      </c>
      <c r="V57">
        <v>53507</v>
      </c>
      <c r="W57">
        <v>12</v>
      </c>
      <c r="X57" t="s">
        <v>126</v>
      </c>
      <c r="Z57">
        <v>1200</v>
      </c>
      <c r="AA57" t="str">
        <f t="shared" ca="1" si="6"/>
        <v>fe</v>
      </c>
      <c r="AB57" t="s">
        <v>82</v>
      </c>
      <c r="AC57" t="s">
        <v>255</v>
      </c>
      <c r="AD57">
        <v>1</v>
      </c>
      <c r="AE57" t="s">
        <v>126</v>
      </c>
      <c r="AG57">
        <v>7200</v>
      </c>
      <c r="AH57" t="str">
        <f>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울려퍼지는 여명</v>
      </c>
      <c r="AL57">
        <v>1</v>
      </c>
      <c r="AM5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v>
      </c>
      <c r="AN57" t="str">
        <f t="shared" ca="1" si="10"/>
        <v>{"dy":6,"sl":5,"tp":"fe","vl":"Equip2302","cn":1,"pt":"GO","pr":7200}</v>
      </c>
      <c r="BM57" t="e">
        <f ca="1">IF(VLOOKUP($BV57,[1]EquipTable!$1:$1048576,MATCH("업데이트순번",[1]EquipTable!$1:$1,0),0)&lt;=$BP$1,1,0)
*IF(MID(BV57,7,1)="4",0.1,1)</f>
        <v>#VALUE!</v>
      </c>
      <c r="BN57" t="e">
        <f ca="1">IF(VLOOKUP($BV57,[1]EquipTable!$1:$1048576,MATCH("업데이트순번",[1]EquipTable!$1:$1,0),0)&lt;=$BP$1,1,0)
*IF(MID(BV57,7,1)="4",0.1,1)
*IF(AND(MID(BV57,7,1)&lt;&gt;"4",OR(MID(BV57,6,1)="6",MID(BV57,6,1)="7")),3,1)</f>
        <v>#VALUE!</v>
      </c>
      <c r="BO57" t="e">
        <f ca="1">IF(VLOOKUP($BV57,[1]EquipTable!$1:$1048576,MATCH("업데이트순번",[1]EquipTable!$1:$1,0),0)&lt;=$BP$1,1,0)
*IF(MID(BV57,7,1)="4",0.1,1)
*IF(AND(MID(BV57,7,1)&lt;&gt;"4",MID(BV57,6,1)="8"),4,1)</f>
        <v>#VALUE!</v>
      </c>
      <c r="BP57" t="e">
        <f t="shared" ca="1" si="16"/>
        <v>#VALUE!</v>
      </c>
      <c r="BQ57" t="e">
        <f t="shared" ca="1" si="17"/>
        <v>#VALUE!</v>
      </c>
      <c r="BR57" t="e">
        <f t="shared" ca="1" si="18"/>
        <v>#VALUE!</v>
      </c>
      <c r="BS57" t="e">
        <f t="shared" ca="1" si="19"/>
        <v>#VALUE!</v>
      </c>
      <c r="BT57" t="e">
        <f t="shared" ca="1" si="22"/>
        <v>#VALUE!</v>
      </c>
      <c r="BU57" t="e">
        <f t="shared" ca="1" si="23"/>
        <v>#VALUE!</v>
      </c>
      <c r="BV57" t="e">
        <f ca="1">OFFSET([1]EquipTable!$A$1,ROW()-1,0)</f>
        <v>#VALUE!</v>
      </c>
    </row>
    <row r="58" spans="1:74">
      <c r="A58">
        <v>6</v>
      </c>
      <c r="B58">
        <v>6</v>
      </c>
      <c r="C58">
        <f t="shared" si="0"/>
        <v>0</v>
      </c>
      <c r="D58">
        <f t="shared" ca="1" si="31"/>
        <v>0.65920702483710925</v>
      </c>
      <c r="E58">
        <f t="shared" ca="1" si="31"/>
        <v>0.70386893400666617</v>
      </c>
      <c r="F58">
        <f t="shared" ca="1" si="31"/>
        <v>0.11185681193467245</v>
      </c>
      <c r="G58">
        <f t="shared" ca="1" si="31"/>
        <v>0.12174136684325321</v>
      </c>
      <c r="H58">
        <f t="shared" ca="1" si="31"/>
        <v>0.82229457822754426</v>
      </c>
      <c r="I58">
        <f t="shared" ca="1" si="31"/>
        <v>0.34952520400770026</v>
      </c>
      <c r="M58" t="str">
        <f t="shared" ca="1" si="2"/>
        <v>지정 장비</v>
      </c>
      <c r="N58" t="e">
        <f t="shared" ca="1" si="3"/>
        <v>#VALUE!</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DI</v>
      </c>
      <c r="Q58" t="e">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#VALUE!</v>
      </c>
      <c r="R58" t="e">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#VALUE!</v>
      </c>
      <c r="S58" t="e">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#VALUE!</v>
      </c>
      <c r="T58" t="e">
        <f t="shared" ca="1" si="5"/>
        <v>#VALUE!</v>
      </c>
      <c r="U58" t="s">
        <v>82</v>
      </c>
      <c r="V58" t="s">
        <v>255</v>
      </c>
      <c r="W58">
        <v>1</v>
      </c>
      <c r="X58" t="s">
        <v>126</v>
      </c>
      <c r="Z58">
        <v>7200</v>
      </c>
      <c r="AA58" t="str">
        <f t="shared" ca="1" si="6"/>
        <v>upn</v>
      </c>
      <c r="AB58" t="s">
        <v>92</v>
      </c>
      <c r="AC58">
        <v>88038</v>
      </c>
      <c r="AD58">
        <v>11</v>
      </c>
      <c r="AE58" t="s">
        <v>126</v>
      </c>
      <c r="AG58">
        <v>3300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v>
      </c>
      <c r="AN58" t="str">
        <f t="shared" ca="1" si="10"/>
        <v>{"dy":6,"sl":6,"tp":"upn","vl":"88038","cn":11,"pt":"GO","pr":3300}</v>
      </c>
      <c r="BM58" t="e">
        <f ca="1">IF(VLOOKUP($BV58,[1]EquipTable!$1:$1048576,MATCH("업데이트순번",[1]EquipTable!$1:$1,0),0)&lt;=$BP$1,1,0)
*IF(MID(BV58,7,1)="4",0.1,1)</f>
        <v>#VALUE!</v>
      </c>
      <c r="BN58" t="e">
        <f ca="1">IF(VLOOKUP($BV58,[1]EquipTable!$1:$1048576,MATCH("업데이트순번",[1]EquipTable!$1:$1,0),0)&lt;=$BP$1,1,0)
*IF(MID(BV58,7,1)="4",0.1,1)
*IF(AND(MID(BV58,7,1)&lt;&gt;"4",OR(MID(BV58,6,1)="6",MID(BV58,6,1)="7")),3,1)</f>
        <v>#VALUE!</v>
      </c>
      <c r="BO58" t="e">
        <f ca="1">IF(VLOOKUP($BV58,[1]EquipTable!$1:$1048576,MATCH("업데이트순번",[1]EquipTable!$1:$1,0),0)&lt;=$BP$1,1,0)
*IF(MID(BV58,7,1)="4",0.1,1)
*IF(AND(MID(BV58,7,1)&lt;&gt;"4",MID(BV58,6,1)="8"),4,1)</f>
        <v>#VALUE!</v>
      </c>
      <c r="BP58" t="e">
        <f t="shared" ca="1" si="16"/>
        <v>#VALUE!</v>
      </c>
      <c r="BQ58" t="e">
        <f t="shared" ca="1" si="17"/>
        <v>#VALUE!</v>
      </c>
      <c r="BR58" t="e">
        <f t="shared" ca="1" si="18"/>
        <v>#VALUE!</v>
      </c>
      <c r="BS58" t="e">
        <f t="shared" ca="1" si="19"/>
        <v>#VALUE!</v>
      </c>
      <c r="BT58" t="e">
        <f t="shared" ca="1" si="22"/>
        <v>#VALUE!</v>
      </c>
      <c r="BU58" t="e">
        <f t="shared" ca="1" si="23"/>
        <v>#VALUE!</v>
      </c>
      <c r="BV58" t="e">
        <f ca="1">OFFSET([1]EquipTable!$A$1,ROW()-1,0)</f>
        <v>#VALUE!</v>
      </c>
    </row>
    <row r="59" spans="1:74">
      <c r="A59">
        <v>6</v>
      </c>
      <c r="B59">
        <v>7</v>
      </c>
      <c r="C59">
        <f t="shared" si="0"/>
        <v>0</v>
      </c>
      <c r="D59">
        <f t="shared" ca="1" si="31"/>
        <v>0.25859867097062839</v>
      </c>
      <c r="E59">
        <f t="shared" ca="1" si="31"/>
        <v>0.16287155992741864</v>
      </c>
      <c r="F59">
        <f t="shared" ca="1" si="31"/>
        <v>0.69970241877220496</v>
      </c>
      <c r="G59">
        <f t="shared" ca="1" si="31"/>
        <v>0.7538601597373592</v>
      </c>
      <c r="H59">
        <f t="shared" ca="1" si="31"/>
        <v>0.17036170415161256</v>
      </c>
      <c r="I59">
        <f t="shared" ca="1" si="31"/>
        <v>0.33004554067083025</v>
      </c>
      <c r="M59" t="str">
        <f t="shared" ca="1" si="2"/>
        <v>지정 장비</v>
      </c>
      <c r="N59" t="e">
        <f t="shared" ca="1" si="3"/>
        <v>#VALUE!</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t="e">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#VALUE!</v>
      </c>
      <c r="S59" t="e">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#VALUE!</v>
      </c>
      <c r="T59" t="e">
        <f t="shared" ca="1" si="5"/>
        <v>#VALUE!</v>
      </c>
      <c r="U59" t="s">
        <v>82</v>
      </c>
      <c r="V59" t="s">
        <v>190</v>
      </c>
      <c r="W59">
        <v>1</v>
      </c>
      <c r="X59" t="s">
        <v>126</v>
      </c>
      <c r="Z59">
        <v>7700</v>
      </c>
      <c r="AA59" t="str">
        <f t="shared" ca="1" si="6"/>
        <v>fe</v>
      </c>
      <c r="AB59" t="s">
        <v>82</v>
      </c>
      <c r="AC59" t="s">
        <v>190</v>
      </c>
      <c r="AD59">
        <v>1</v>
      </c>
      <c r="AE59" t="s">
        <v>126</v>
      </c>
      <c r="AG59">
        <v>7700</v>
      </c>
      <c r="AH59" t="str">
        <f>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스톤 버스터</v>
      </c>
      <c r="AL59">
        <v>1</v>
      </c>
      <c r="AM5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v>
      </c>
      <c r="AN59" t="str">
        <f t="shared" ca="1" si="10"/>
        <v>{"dy":6,"sl":7,"tp":"fe","vl":"Equip8101","cn":1,"pt":"GO","pr":7700}</v>
      </c>
      <c r="BM59" t="e">
        <f ca="1">IF(VLOOKUP($BV59,[1]EquipTable!$1:$1048576,MATCH("업데이트순번",[1]EquipTable!$1:$1,0),0)&lt;=$BP$1,1,0)
*IF(MID(BV59,7,1)="4",0.1,1)</f>
        <v>#VALUE!</v>
      </c>
      <c r="BN59" t="e">
        <f ca="1">IF(VLOOKUP($BV59,[1]EquipTable!$1:$1048576,MATCH("업데이트순번",[1]EquipTable!$1:$1,0),0)&lt;=$BP$1,1,0)
*IF(MID(BV59,7,1)="4",0.1,1)
*IF(AND(MID(BV59,7,1)&lt;&gt;"4",OR(MID(BV59,6,1)="6",MID(BV59,6,1)="7")),3,1)</f>
        <v>#VALUE!</v>
      </c>
      <c r="BO59" t="e">
        <f ca="1">IF(VLOOKUP($BV59,[1]EquipTable!$1:$1048576,MATCH("업데이트순번",[1]EquipTable!$1:$1,0),0)&lt;=$BP$1,1,0)
*IF(MID(BV59,7,1)="4",0.1,1)
*IF(AND(MID(BV59,7,1)&lt;&gt;"4",MID(BV59,6,1)="8"),4,1)</f>
        <v>#VALUE!</v>
      </c>
      <c r="BP59" t="e">
        <f t="shared" ca="1" si="16"/>
        <v>#VALUE!</v>
      </c>
      <c r="BQ59" t="e">
        <f t="shared" ca="1" si="17"/>
        <v>#VALUE!</v>
      </c>
      <c r="BR59" t="e">
        <f t="shared" ca="1" si="18"/>
        <v>#VALUE!</v>
      </c>
      <c r="BS59" t="e">
        <f t="shared" ca="1" si="19"/>
        <v>#VALUE!</v>
      </c>
      <c r="BT59" t="e">
        <f t="shared" ca="1" si="22"/>
        <v>#VALUE!</v>
      </c>
      <c r="BU59" t="e">
        <f t="shared" ca="1" si="23"/>
        <v>#VALUE!</v>
      </c>
      <c r="BV59" t="e">
        <f ca="1">OFFSET([1]EquipTable!$A$1,ROW()-1,0)</f>
        <v>#VALUE!</v>
      </c>
    </row>
    <row r="60" spans="1:74">
      <c r="A60">
        <v>6</v>
      </c>
      <c r="B60">
        <v>8</v>
      </c>
      <c r="C60">
        <f t="shared" si="0"/>
        <v>0</v>
      </c>
      <c r="D60">
        <f t="shared" ca="1" si="31"/>
        <v>0.85981605508271075</v>
      </c>
      <c r="E60">
        <f t="shared" ca="1" si="31"/>
        <v>0.58916493421551341</v>
      </c>
      <c r="F60">
        <f t="shared" ca="1" si="31"/>
        <v>0.56513573204688938</v>
      </c>
      <c r="G60">
        <f t="shared" ca="1" si="31"/>
        <v>0.81723745586941976</v>
      </c>
      <c r="H60">
        <f t="shared" ca="1" si="31"/>
        <v>0.30939306189034155</v>
      </c>
      <c r="I60">
        <f t="shared" ca="1" si="31"/>
        <v>0.8762773856085283</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v>
      </c>
      <c r="AN60" t="str">
        <f t="shared" ca="1" si="10"/>
        <v>{"dy":6,"sl":8}</v>
      </c>
      <c r="BM60" t="e">
        <f ca="1">IF(VLOOKUP($BV60,[1]EquipTable!$1:$1048576,MATCH("업데이트순번",[1]EquipTable!$1:$1,0),0)&lt;=$BP$1,1,0)
*IF(MID(BV60,7,1)="4",0.1,1)</f>
        <v>#VALUE!</v>
      </c>
      <c r="BN60" t="e">
        <f ca="1">IF(VLOOKUP($BV60,[1]EquipTable!$1:$1048576,MATCH("업데이트순번",[1]EquipTable!$1:$1,0),0)&lt;=$BP$1,1,0)
*IF(MID(BV60,7,1)="4",0.1,1)
*IF(AND(MID(BV60,7,1)&lt;&gt;"4",OR(MID(BV60,6,1)="6",MID(BV60,6,1)="7")),3,1)</f>
        <v>#VALUE!</v>
      </c>
      <c r="BO60" t="e">
        <f ca="1">IF(VLOOKUP($BV60,[1]EquipTable!$1:$1048576,MATCH("업데이트순번",[1]EquipTable!$1:$1,0),0)&lt;=$BP$1,1,0)
*IF(MID(BV60,7,1)="4",0.1,1)
*IF(AND(MID(BV60,7,1)&lt;&gt;"4",MID(BV60,6,1)="8"),4,1)</f>
        <v>#VALUE!</v>
      </c>
      <c r="BP60" t="e">
        <f t="shared" ca="1" si="16"/>
        <v>#VALUE!</v>
      </c>
      <c r="BQ60" t="e">
        <f t="shared" ca="1" si="17"/>
        <v>#VALUE!</v>
      </c>
      <c r="BR60" t="e">
        <f t="shared" ca="1" si="18"/>
        <v>#VALUE!</v>
      </c>
      <c r="BS60" t="e">
        <f t="shared" ca="1" si="19"/>
        <v>#VALUE!</v>
      </c>
      <c r="BT60" t="e">
        <f t="shared" ca="1" si="22"/>
        <v>#VALUE!</v>
      </c>
      <c r="BU60" t="e">
        <f t="shared" ca="1" si="23"/>
        <v>#VALUE!</v>
      </c>
      <c r="BV60" t="e">
        <f ca="1">OFFSET([1]EquipTable!$A$1,ROW()-1,0)</f>
        <v>#VALUE!</v>
      </c>
    </row>
    <row r="61" spans="1:74">
      <c r="A61">
        <v>6</v>
      </c>
      <c r="B61">
        <v>9</v>
      </c>
      <c r="C61">
        <f t="shared" si="0"/>
        <v>0</v>
      </c>
      <c r="D61">
        <f t="shared" ca="1" si="31"/>
        <v>0.48194099848212724</v>
      </c>
      <c r="E61">
        <f t="shared" ca="1" si="31"/>
        <v>0.74130725423801513</v>
      </c>
      <c r="F61">
        <f t="shared" ca="1" si="31"/>
        <v>5.2158003233601535E-2</v>
      </c>
      <c r="G61">
        <f t="shared" ca="1" si="31"/>
        <v>0.97795880792949463</v>
      </c>
      <c r="H61">
        <f t="shared" ca="1" si="31"/>
        <v>3.7183313018432917E-3</v>
      </c>
      <c r="I61">
        <f t="shared" ca="1" si="31"/>
        <v>0.65184703622547979</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v>
      </c>
      <c r="AN61" t="str">
        <f t="shared" ca="1" si="10"/>
        <v>{"dy":6,"sl":9}</v>
      </c>
      <c r="BM61" t="e">
        <f ca="1">IF(VLOOKUP($BV61,[1]EquipTable!$1:$1048576,MATCH("업데이트순번",[1]EquipTable!$1:$1,0),0)&lt;=$BP$1,1,0)
*IF(MID(BV61,7,1)="4",0.1,1)</f>
        <v>#VALUE!</v>
      </c>
      <c r="BN61" t="e">
        <f ca="1">IF(VLOOKUP($BV61,[1]EquipTable!$1:$1048576,MATCH("업데이트순번",[1]EquipTable!$1:$1,0),0)&lt;=$BP$1,1,0)
*IF(MID(BV61,7,1)="4",0.1,1)
*IF(AND(MID(BV61,7,1)&lt;&gt;"4",OR(MID(BV61,6,1)="6",MID(BV61,6,1)="7")),3,1)</f>
        <v>#VALUE!</v>
      </c>
      <c r="BO61" t="e">
        <f ca="1">IF(VLOOKUP($BV61,[1]EquipTable!$1:$1048576,MATCH("업데이트순번",[1]EquipTable!$1:$1,0),0)&lt;=$BP$1,1,0)
*IF(MID(BV61,7,1)="4",0.1,1)
*IF(AND(MID(BV61,7,1)&lt;&gt;"4",MID(BV61,6,1)="8"),4,1)</f>
        <v>#VALUE!</v>
      </c>
      <c r="BP61" t="e">
        <f t="shared" ca="1" si="16"/>
        <v>#VALUE!</v>
      </c>
      <c r="BQ61" t="e">
        <f t="shared" ca="1" si="17"/>
        <v>#VALUE!</v>
      </c>
      <c r="BR61" t="e">
        <f t="shared" ca="1" si="18"/>
        <v>#VALUE!</v>
      </c>
      <c r="BS61" t="e">
        <f t="shared" ca="1" si="19"/>
        <v>#VALUE!</v>
      </c>
      <c r="BT61" t="e">
        <f t="shared" ca="1" si="22"/>
        <v>#VALUE!</v>
      </c>
      <c r="BU61" t="e">
        <f t="shared" ca="1" si="23"/>
        <v>#VALUE!</v>
      </c>
      <c r="BV61" t="e">
        <f ca="1">OFFSET([1]EquipTable!$A$1,ROW()-1,0)</f>
        <v>#VALUE!</v>
      </c>
    </row>
    <row r="62" spans="1:74">
      <c r="A62">
        <v>7</v>
      </c>
      <c r="B62">
        <v>0</v>
      </c>
      <c r="C62">
        <f t="shared" si="0"/>
        <v>0</v>
      </c>
      <c r="D62">
        <f t="shared" ref="D62:I71" ca="1" si="32">RAND()</f>
        <v>0.47157101713866112</v>
      </c>
      <c r="E62">
        <f t="shared" ca="1" si="32"/>
        <v>0.14694957010253562</v>
      </c>
      <c r="F62">
        <f t="shared" ca="1" si="32"/>
        <v>0.94183437495262434</v>
      </c>
      <c r="G62">
        <f t="shared" ca="1" si="32"/>
        <v>0.28453740518805148</v>
      </c>
      <c r="H62">
        <f t="shared" ca="1" si="32"/>
        <v>0.10078009817074252</v>
      </c>
      <c r="I62">
        <f t="shared" ca="1" si="32"/>
        <v>0.91110882509959423</v>
      </c>
      <c r="M62" t="str">
        <f t="shared" ca="1" si="2"/>
        <v>지정 장비</v>
      </c>
      <c r="N62" t="e">
        <f t="shared" ca="1" si="3"/>
        <v>#VALUE!</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DI</v>
      </c>
      <c r="Q62" t="e">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#VALUE!</v>
      </c>
      <c r="R62" t="e">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#VALUE!</v>
      </c>
      <c r="S62" t="e">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#VALUE!</v>
      </c>
      <c r="T62" t="e">
        <f t="shared" ca="1" si="5"/>
        <v>#VALUE!</v>
      </c>
      <c r="U62" t="s">
        <v>82</v>
      </c>
      <c r="V62" t="s">
        <v>202</v>
      </c>
      <c r="W62">
        <v>1</v>
      </c>
      <c r="X62" t="s">
        <v>130</v>
      </c>
      <c r="Z62">
        <v>5</v>
      </c>
      <c r="AA62" t="str">
        <f t="shared" ca="1" si="6"/>
        <v>fe</v>
      </c>
      <c r="AB62" t="s">
        <v>82</v>
      </c>
      <c r="AC62" t="s">
        <v>202</v>
      </c>
      <c r="AD62">
        <v>1</v>
      </c>
      <c r="AE62" t="s">
        <v>130</v>
      </c>
      <c r="AG62">
        <v>5</v>
      </c>
      <c r="AH62" t="str">
        <f>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은빛 유산</v>
      </c>
      <c r="AL62">
        <v>1</v>
      </c>
      <c r="AM6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v>
      </c>
      <c r="AN62" t="str">
        <f t="shared" ca="1" si="10"/>
        <v>{"dy":7,"sl":0,"tp":"fe","vl":"Equip0202","cn":1,"pt":"DI","pr":5}</v>
      </c>
      <c r="BM62" t="e">
        <f ca="1">IF(VLOOKUP($BV62,[1]EquipTable!$1:$1048576,MATCH("업데이트순번",[1]EquipTable!$1:$1,0),0)&lt;=$BP$1,1,0)
*IF(MID(BV62,7,1)="4",0.1,1)</f>
        <v>#VALUE!</v>
      </c>
      <c r="BN62" t="e">
        <f ca="1">IF(VLOOKUP($BV62,[1]EquipTable!$1:$1048576,MATCH("업데이트순번",[1]EquipTable!$1:$1,0),0)&lt;=$BP$1,1,0)
*IF(MID(BV62,7,1)="4",0.1,1)
*IF(AND(MID(BV62,7,1)&lt;&gt;"4",OR(MID(BV62,6,1)="6",MID(BV62,6,1)="7")),3,1)</f>
        <v>#VALUE!</v>
      </c>
      <c r="BO62" t="e">
        <f ca="1">IF(VLOOKUP($BV62,[1]EquipTable!$1:$1048576,MATCH("업데이트순번",[1]EquipTable!$1:$1,0),0)&lt;=$BP$1,1,0)
*IF(MID(BV62,7,1)="4",0.1,1)
*IF(AND(MID(BV62,7,1)&lt;&gt;"4",MID(BV62,6,1)="8"),4,1)</f>
        <v>#VALUE!</v>
      </c>
      <c r="BP62" t="e">
        <f t="shared" ca="1" si="16"/>
        <v>#VALUE!</v>
      </c>
      <c r="BQ62" t="e">
        <f t="shared" ca="1" si="17"/>
        <v>#VALUE!</v>
      </c>
      <c r="BR62" t="e">
        <f t="shared" ca="1" si="18"/>
        <v>#VALUE!</v>
      </c>
      <c r="BS62" t="e">
        <f t="shared" ca="1" si="19"/>
        <v>#VALUE!</v>
      </c>
      <c r="BT62" t="e">
        <f t="shared" ca="1" si="22"/>
        <v>#VALUE!</v>
      </c>
      <c r="BU62" t="e">
        <f t="shared" ca="1" si="23"/>
        <v>#VALUE!</v>
      </c>
      <c r="BV62" t="e">
        <f ca="1">OFFSET([1]EquipTable!$A$1,ROW()-1,0)</f>
        <v>#VALUE!</v>
      </c>
    </row>
    <row r="63" spans="1:74">
      <c r="A63">
        <v>7</v>
      </c>
      <c r="B63">
        <v>1</v>
      </c>
      <c r="C63">
        <f t="shared" si="0"/>
        <v>0</v>
      </c>
      <c r="D63">
        <f t="shared" ca="1" si="32"/>
        <v>0.7065030494472242</v>
      </c>
      <c r="E63">
        <f t="shared" ca="1" si="32"/>
        <v>0.93433635629541933</v>
      </c>
      <c r="F63">
        <f t="shared" ca="1" si="32"/>
        <v>0.44213423104778515</v>
      </c>
      <c r="G63">
        <f t="shared" ca="1" si="32"/>
        <v>0.77760226190447923</v>
      </c>
      <c r="H63">
        <f t="shared" ca="1" si="32"/>
        <v>0.99032157145529121</v>
      </c>
      <c r="I63">
        <f t="shared" ca="1" si="32"/>
        <v>0.12078393478385052</v>
      </c>
      <c r="M63" t="str">
        <f t="shared" ca="1" si="2"/>
        <v>지정 장비</v>
      </c>
      <c r="N63" t="e">
        <f t="shared" ca="1" si="3"/>
        <v>#VALUE!</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t="e">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#VALUE!</v>
      </c>
      <c r="S63" t="e">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#VALUE!</v>
      </c>
      <c r="T63" t="e">
        <f t="shared" ca="1" si="5"/>
        <v>#VALUE!</v>
      </c>
      <c r="U63" t="s">
        <v>82</v>
      </c>
      <c r="V63" t="s">
        <v>112</v>
      </c>
      <c r="W63">
        <v>1</v>
      </c>
      <c r="X63" t="s">
        <v>126</v>
      </c>
      <c r="Z63">
        <v>800</v>
      </c>
      <c r="AA63" t="str">
        <f t="shared" ca="1" si="6"/>
        <v>upn</v>
      </c>
      <c r="AB63" t="s">
        <v>92</v>
      </c>
      <c r="AC63">
        <v>31576</v>
      </c>
      <c r="AD63">
        <v>10</v>
      </c>
      <c r="AE63" t="s">
        <v>126</v>
      </c>
      <c r="AG63">
        <v>3000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v>
      </c>
      <c r="AN63" t="str">
        <f t="shared" ca="1" si="10"/>
        <v>{"dy":7,"sl":1,"tp":"upn","vl":"31576","cn":10,"pt":"GO","pr":3000}</v>
      </c>
      <c r="BM63" t="e">
        <f ca="1">IF(VLOOKUP($BV63,[1]EquipTable!$1:$1048576,MATCH("업데이트순번",[1]EquipTable!$1:$1,0),0)&lt;=$BP$1,1,0)
*IF(MID(BV63,7,1)="4",0.1,1)</f>
        <v>#VALUE!</v>
      </c>
      <c r="BN63" t="e">
        <f ca="1">IF(VLOOKUP($BV63,[1]EquipTable!$1:$1048576,MATCH("업데이트순번",[1]EquipTable!$1:$1,0),0)&lt;=$BP$1,1,0)
*IF(MID(BV63,7,1)="4",0.1,1)
*IF(AND(MID(BV63,7,1)&lt;&gt;"4",OR(MID(BV63,6,1)="6",MID(BV63,6,1)="7")),3,1)</f>
        <v>#VALUE!</v>
      </c>
      <c r="BO63" t="e">
        <f ca="1">IF(VLOOKUP($BV63,[1]EquipTable!$1:$1048576,MATCH("업데이트순번",[1]EquipTable!$1:$1,0),0)&lt;=$BP$1,1,0)
*IF(MID(BV63,7,1)="4",0.1,1)
*IF(AND(MID(BV63,7,1)&lt;&gt;"4",MID(BV63,6,1)="8"),4,1)</f>
        <v>#VALUE!</v>
      </c>
      <c r="BP63" t="e">
        <f t="shared" ca="1" si="16"/>
        <v>#VALUE!</v>
      </c>
      <c r="BQ63" t="e">
        <f t="shared" ca="1" si="17"/>
        <v>#VALUE!</v>
      </c>
      <c r="BR63" t="e">
        <f t="shared" ca="1" si="18"/>
        <v>#VALUE!</v>
      </c>
      <c r="BS63" t="e">
        <f t="shared" ca="1" si="19"/>
        <v>#VALUE!</v>
      </c>
      <c r="BT63" t="e">
        <f t="shared" ca="1" si="22"/>
        <v>#VALUE!</v>
      </c>
      <c r="BU63" t="e">
        <f t="shared" ca="1" si="23"/>
        <v>#VALUE!</v>
      </c>
      <c r="BV63" t="e">
        <f ca="1">OFFSET([1]EquipTable!$A$1,ROW()-1,0)</f>
        <v>#VALUE!</v>
      </c>
    </row>
    <row r="64" spans="1:74">
      <c r="A64">
        <v>7</v>
      </c>
      <c r="B64">
        <v>2</v>
      </c>
      <c r="C64">
        <f t="shared" si="0"/>
        <v>0</v>
      </c>
      <c r="D64">
        <f t="shared" ca="1" si="32"/>
        <v>0.77749132501360896</v>
      </c>
      <c r="E64">
        <f t="shared" ca="1" si="32"/>
        <v>8.3870299566185413E-2</v>
      </c>
      <c r="F64">
        <f t="shared" ca="1" si="32"/>
        <v>0.30258112792618097</v>
      </c>
      <c r="G64">
        <f t="shared" ca="1" si="32"/>
        <v>0.14863301741991586</v>
      </c>
      <c r="H64">
        <f t="shared" ca="1" si="32"/>
        <v>0.64028880721345249</v>
      </c>
      <c r="I64">
        <f t="shared" ca="1" si="32"/>
        <v>0.44528764545254618</v>
      </c>
      <c r="M64" t="str">
        <f t="shared" ca="1" si="2"/>
        <v>안 지정 캐릭터 PP 영웅등급</v>
      </c>
      <c r="N64">
        <f t="shared" ca="1" si="3"/>
        <v>8387</v>
      </c>
      <c r="O64">
        <f t="shared" ca="1" si="4"/>
        <v>4</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1200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91</v>
      </c>
      <c r="V64">
        <v>20128</v>
      </c>
      <c r="W64">
        <v>10</v>
      </c>
      <c r="X64" t="s">
        <v>126</v>
      </c>
      <c r="Z64">
        <v>1000</v>
      </c>
      <c r="AA64" t="str">
        <f t="shared" ca="1" si="6"/>
        <v>upn</v>
      </c>
      <c r="AB64" t="s">
        <v>92</v>
      </c>
      <c r="AC64">
        <v>94367</v>
      </c>
      <c r="AD64">
        <v>14</v>
      </c>
      <c r="AE64" t="s">
        <v>318</v>
      </c>
      <c r="AG64">
        <v>5</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v>
      </c>
      <c r="AN64" t="str">
        <f t="shared" ca="1" si="10"/>
        <v>{"dy":7,"sl":2,"tp":"upn","vl":"94367","cn":14,"pt":"DI","pr":5}</v>
      </c>
      <c r="BM64" t="e">
        <f ca="1">IF(VLOOKUP($BV64,[1]EquipTable!$1:$1048576,MATCH("업데이트순번",[1]EquipTable!$1:$1,0),0)&lt;=$BP$1,1,0)
*IF(MID(BV64,7,1)="4",0.1,1)</f>
        <v>#VALUE!</v>
      </c>
      <c r="BN64" t="e">
        <f ca="1">IF(VLOOKUP($BV64,[1]EquipTable!$1:$1048576,MATCH("업데이트순번",[1]EquipTable!$1:$1,0),0)&lt;=$BP$1,1,0)
*IF(MID(BV64,7,1)="4",0.1,1)
*IF(AND(MID(BV64,7,1)&lt;&gt;"4",OR(MID(BV64,6,1)="6",MID(BV64,6,1)="7")),3,1)</f>
        <v>#VALUE!</v>
      </c>
      <c r="BO64" t="e">
        <f ca="1">IF(VLOOKUP($BV64,[1]EquipTable!$1:$1048576,MATCH("업데이트순번",[1]EquipTable!$1:$1,0),0)&lt;=$BP$1,1,0)
*IF(MID(BV64,7,1)="4",0.1,1)
*IF(AND(MID(BV64,7,1)&lt;&gt;"4",MID(BV64,6,1)="8"),4,1)</f>
        <v>#VALUE!</v>
      </c>
      <c r="BP64" t="e">
        <f t="shared" ca="1" si="16"/>
        <v>#VALUE!</v>
      </c>
      <c r="BQ64" t="e">
        <f t="shared" ca="1" si="17"/>
        <v>#VALUE!</v>
      </c>
      <c r="BR64" t="e">
        <f t="shared" ca="1" si="18"/>
        <v>#VALUE!</v>
      </c>
      <c r="BS64" t="e">
        <f t="shared" ca="1" si="19"/>
        <v>#VALUE!</v>
      </c>
      <c r="BT64" t="e">
        <f t="shared" ca="1" si="22"/>
        <v>#VALUE!</v>
      </c>
      <c r="BU64" t="e">
        <f t="shared" ca="1" si="23"/>
        <v>#VALUE!</v>
      </c>
      <c r="BV64" t="e">
        <f ca="1">OFFSET([1]EquipTable!$A$1,ROW()-1,0)</f>
        <v>#VALUE!</v>
      </c>
    </row>
    <row r="65" spans="1:74">
      <c r="A65">
        <v>7</v>
      </c>
      <c r="B65">
        <v>3</v>
      </c>
      <c r="C65">
        <f t="shared" si="0"/>
        <v>0</v>
      </c>
      <c r="D65">
        <f t="shared" ca="1" si="32"/>
        <v>0.12888607694272691</v>
      </c>
      <c r="E65">
        <f t="shared" ca="1" si="32"/>
        <v>0.72273064848397872</v>
      </c>
      <c r="F65">
        <f t="shared" ca="1" si="32"/>
        <v>0.93372186225900833</v>
      </c>
      <c r="G65">
        <f t="shared" ca="1" si="32"/>
        <v>0.97421233253776907</v>
      </c>
      <c r="H65">
        <f t="shared" ca="1" si="32"/>
        <v>0.39048622887981899</v>
      </c>
      <c r="I65">
        <f t="shared" ca="1" si="32"/>
        <v>0.70378992105778859</v>
      </c>
      <c r="M65" t="str">
        <f t="shared" ca="1" si="2"/>
        <v>안 지정 캐릭터 PP 영웅등급</v>
      </c>
      <c r="N65">
        <f t="shared" ca="1" si="3"/>
        <v>72273</v>
      </c>
      <c r="O65">
        <f t="shared" ca="1" si="4"/>
        <v>11</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3300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92</v>
      </c>
      <c r="V65">
        <v>31576</v>
      </c>
      <c r="W65">
        <v>10</v>
      </c>
      <c r="X65" t="s">
        <v>126</v>
      </c>
      <c r="Z65">
        <v>1000</v>
      </c>
      <c r="AA65" t="str">
        <f t="shared" ca="1" si="6"/>
        <v>fe</v>
      </c>
      <c r="AB65" t="s">
        <v>82</v>
      </c>
      <c r="AC65" t="s">
        <v>180</v>
      </c>
      <c r="AD65">
        <v>1</v>
      </c>
      <c r="AE65" t="s">
        <v>126</v>
      </c>
      <c r="AG65">
        <v>700</v>
      </c>
      <c r="AH65" t="str">
        <f>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루비 장식 아밍 소드</v>
      </c>
      <c r="AL65">
        <v>1</v>
      </c>
      <c r="AM6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v>
      </c>
      <c r="AN65" t="str">
        <f t="shared" ca="1" si="10"/>
        <v>{"dy":7,"sl":3,"tp":"fe","vl":"Equip5001","cn":1,"pt":"GO","pr":700}</v>
      </c>
      <c r="BM65" t="e">
        <f ca="1">IF(VLOOKUP($BV65,[1]EquipTable!$1:$1048576,MATCH("업데이트순번",[1]EquipTable!$1:$1,0),0)&lt;=$BP$1,1,0)
*IF(MID(BV65,7,1)="4",0.1,1)</f>
        <v>#VALUE!</v>
      </c>
      <c r="BN65" t="e">
        <f ca="1">IF(VLOOKUP($BV65,[1]EquipTable!$1:$1048576,MATCH("업데이트순번",[1]EquipTable!$1:$1,0),0)&lt;=$BP$1,1,0)
*IF(MID(BV65,7,1)="4",0.1,1)
*IF(AND(MID(BV65,7,1)&lt;&gt;"4",OR(MID(BV65,6,1)="6",MID(BV65,6,1)="7")),3,1)</f>
        <v>#VALUE!</v>
      </c>
      <c r="BO65" t="e">
        <f ca="1">IF(VLOOKUP($BV65,[1]EquipTable!$1:$1048576,MATCH("업데이트순번",[1]EquipTable!$1:$1,0),0)&lt;=$BP$1,1,0)
*IF(MID(BV65,7,1)="4",0.1,1)
*IF(AND(MID(BV65,7,1)&lt;&gt;"4",MID(BV65,6,1)="8"),4,1)</f>
        <v>#VALUE!</v>
      </c>
      <c r="BP65" t="e">
        <f t="shared" ca="1" si="16"/>
        <v>#VALUE!</v>
      </c>
      <c r="BQ65" t="e">
        <f t="shared" ca="1" si="17"/>
        <v>#VALUE!</v>
      </c>
      <c r="BR65" t="e">
        <f t="shared" ca="1" si="18"/>
        <v>#VALUE!</v>
      </c>
      <c r="BS65" t="e">
        <f t="shared" ca="1" si="19"/>
        <v>#VALUE!</v>
      </c>
      <c r="BT65" t="e">
        <f t="shared" ca="1" si="22"/>
        <v>#VALUE!</v>
      </c>
      <c r="BU65" t="e">
        <f t="shared" ca="1" si="23"/>
        <v>#VALUE!</v>
      </c>
      <c r="BV65" t="e">
        <f ca="1">OFFSET([1]EquipTable!$A$1,ROW()-1,0)</f>
        <v>#VALUE!</v>
      </c>
    </row>
    <row r="66" spans="1:74">
      <c r="A66">
        <v>7</v>
      </c>
      <c r="B66">
        <v>4</v>
      </c>
      <c r="C66">
        <f t="shared" ref="C66:C129" si="33">IF(B66&lt;=9,0,
IF(B66=10,1,2))</f>
        <v>0</v>
      </c>
      <c r="D66">
        <f t="shared" ca="1" si="32"/>
        <v>0.33103408914508481</v>
      </c>
      <c r="E66">
        <f t="shared" ca="1" si="32"/>
        <v>0.14288421821228248</v>
      </c>
      <c r="F66">
        <f t="shared" ca="1" si="32"/>
        <v>0.65288727452444784</v>
      </c>
      <c r="G66">
        <f t="shared" ca="1" si="32"/>
        <v>0.37209486563761884</v>
      </c>
      <c r="H66">
        <f t="shared" ca="1" si="32"/>
        <v>0.75105679719687357</v>
      </c>
      <c r="I66">
        <f t="shared" ca="1" si="32"/>
        <v>4.4523761683056939E-2</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14288</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4</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1200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92</v>
      </c>
      <c r="V66">
        <v>94367</v>
      </c>
      <c r="W66">
        <v>14</v>
      </c>
      <c r="X66" t="s">
        <v>126</v>
      </c>
      <c r="Z66">
        <v>1400</v>
      </c>
      <c r="AA66" t="str">
        <f t="shared" ref="AA66:AA129" ca="1" si="38">IF(ISBLANK(AB66),"",
VLOOKUP(AB66,OFFSET(INDIRECT("$A:$B"),0,MATCH(AB$1&amp;"_Verify",INDIRECT("$1:$1"),0)-1),2,0)
)</f>
        <v>fe</v>
      </c>
      <c r="AB66" t="s">
        <v>82</v>
      </c>
      <c r="AC66" t="s">
        <v>112</v>
      </c>
      <c r="AD66">
        <v>1</v>
      </c>
      <c r="AE66" t="s">
        <v>126</v>
      </c>
      <c r="AG66">
        <v>800</v>
      </c>
      <c r="AH66" t="str">
        <f>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석공의 망치</v>
      </c>
      <c r="AL66">
        <v>1</v>
      </c>
      <c r="AM66" t="str">
        <f t="shared" ref="AM66:AM129" ca="1" si="41">IF(ROW()=2,AN66,OFFSET(AM66,-1,0)&amp;IF(LEN(AN66)=0,"",","&amp;AN66))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{"dy":7,"sl":4,"tp":"fe","vl":"Equip4001","cn":1,"pt":"GO","pr":800}</v>
      </c>
      <c r="BM66" t="e">
        <f ca="1">IF(VLOOKUP($BV66,[1]EquipTable!$1:$1048576,MATCH("업데이트순번",[1]EquipTable!$1:$1,0),0)&lt;=$BP$1,1,0)
*IF(MID(BV66,7,1)="4",0.1,1)</f>
        <v>#VALUE!</v>
      </c>
      <c r="BN66" t="e">
        <f ca="1">IF(VLOOKUP($BV66,[1]EquipTable!$1:$1048576,MATCH("업데이트순번",[1]EquipTable!$1:$1,0),0)&lt;=$BP$1,1,0)
*IF(MID(BV66,7,1)="4",0.1,1)
*IF(AND(MID(BV66,7,1)&lt;&gt;"4",OR(MID(BV66,6,1)="6",MID(BV66,6,1)="7")),3,1)</f>
        <v>#VALUE!</v>
      </c>
      <c r="BO66" t="e">
        <f ca="1">IF(VLOOKUP($BV66,[1]EquipTable!$1:$1048576,MATCH("업데이트순번",[1]EquipTable!$1:$1,0),0)&lt;=$BP$1,1,0)
*IF(MID(BV66,7,1)="4",0.1,1)
*IF(AND(MID(BV66,7,1)&lt;&gt;"4",MID(BV66,6,1)="8"),4,1)</f>
        <v>#VALUE!</v>
      </c>
      <c r="BP66" t="e">
        <f t="shared" ca="1" si="16"/>
        <v>#VALUE!</v>
      </c>
      <c r="BQ66" t="e">
        <f t="shared" ca="1" si="17"/>
        <v>#VALUE!</v>
      </c>
      <c r="BR66" t="e">
        <f t="shared" ca="1" si="18"/>
        <v>#VALUE!</v>
      </c>
      <c r="BS66" t="e">
        <f t="shared" ca="1" si="19"/>
        <v>#VALUE!</v>
      </c>
      <c r="BT66" t="e">
        <f t="shared" ca="1" si="22"/>
        <v>#VALUE!</v>
      </c>
      <c r="BU66" t="e">
        <f t="shared" ca="1" si="23"/>
        <v>#VALUE!</v>
      </c>
      <c r="BV66" t="e">
        <f ca="1">OFFSET([1]EquipTable!$A$1,ROW()-1,0)</f>
        <v>#VALUE!</v>
      </c>
    </row>
    <row r="67" spans="1:74">
      <c r="A67">
        <v>7</v>
      </c>
      <c r="B67">
        <v>5</v>
      </c>
      <c r="C67">
        <f t="shared" si="33"/>
        <v>0</v>
      </c>
      <c r="D67">
        <f t="shared" ca="1" si="32"/>
        <v>0.91632425298347686</v>
      </c>
      <c r="E67">
        <f t="shared" ca="1" si="32"/>
        <v>0.68239995924990093</v>
      </c>
      <c r="F67">
        <f t="shared" ca="1" si="32"/>
        <v>0.1568788060138403</v>
      </c>
      <c r="G67">
        <f t="shared" ca="1" si="32"/>
        <v>0.24283014017142868</v>
      </c>
      <c r="H67">
        <f t="shared" ca="1" si="32"/>
        <v>0.87163744563817669</v>
      </c>
      <c r="I67">
        <f t="shared" ca="1" si="32"/>
        <v>0.18309664355903632</v>
      </c>
      <c r="M67" t="str">
        <f t="shared" ca="1" si="34"/>
        <v>안 지정 캐릭터 PP 일반등급</v>
      </c>
      <c r="N67">
        <f t="shared" ca="1" si="35"/>
        <v>68239</v>
      </c>
      <c r="O67">
        <f t="shared" ca="1" si="36"/>
        <v>11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3300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t="shared" ca="1" si="37"/>
        <v/>
      </c>
      <c r="U67" t="s">
        <v>82</v>
      </c>
      <c r="V67" t="s">
        <v>254</v>
      </c>
      <c r="W67">
        <v>1</v>
      </c>
      <c r="X67" t="s">
        <v>126</v>
      </c>
      <c r="Z67">
        <v>600</v>
      </c>
      <c r="AA67" t="str">
        <f t="shared" ca="1" si="38"/>
        <v>fe</v>
      </c>
      <c r="AB67" t="s">
        <v>82</v>
      </c>
      <c r="AC67" t="s">
        <v>254</v>
      </c>
      <c r="AD67">
        <v>1</v>
      </c>
      <c r="AE67" t="s">
        <v>126</v>
      </c>
      <c r="AG67">
        <v>600</v>
      </c>
      <c r="AH67" t="str">
        <f>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푸른 보석 지팡이</v>
      </c>
      <c r="AL67">
        <v>1</v>
      </c>
      <c r="AM6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v>
      </c>
      <c r="AN67" t="str">
        <f t="shared" ca="1" si="42"/>
        <v>{"dy":7,"sl":5,"tp":"fe","vl":"Equip3001","cn":1,"pt":"GO","pr":600}</v>
      </c>
      <c r="BM67" t="e">
        <f ca="1">IF(VLOOKUP($BV67,[1]EquipTable!$1:$1048576,MATCH("업데이트순번",[1]EquipTable!$1:$1,0),0)&lt;=$BP$1,1,0)
*IF(MID(BV67,7,1)="4",0.1,1)</f>
        <v>#VALUE!</v>
      </c>
      <c r="BN67" t="e">
        <f ca="1">IF(VLOOKUP($BV67,[1]EquipTable!$1:$1048576,MATCH("업데이트순번",[1]EquipTable!$1:$1,0),0)&lt;=$BP$1,1,0)
*IF(MID(BV67,7,1)="4",0.1,1)
*IF(AND(MID(BV67,7,1)&lt;&gt;"4",OR(MID(BV67,6,1)="6",MID(BV67,6,1)="7")),3,1)</f>
        <v>#VALUE!</v>
      </c>
      <c r="BO67" t="e">
        <f ca="1">IF(VLOOKUP($BV67,[1]EquipTable!$1:$1048576,MATCH("업데이트순번",[1]EquipTable!$1:$1,0),0)&lt;=$BP$1,1,0)
*IF(MID(BV67,7,1)="4",0.1,1)
*IF(AND(MID(BV67,7,1)&lt;&gt;"4",MID(BV67,6,1)="8"),4,1)</f>
        <v>#VALUE!</v>
      </c>
      <c r="BP67" t="e">
        <f t="shared" ref="BP67:BP128" ca="1" si="43">BM67/SUM(BM:BM)</f>
        <v>#VALUE!</v>
      </c>
      <c r="BQ67" t="e">
        <f t="shared" ref="BQ67:BQ128" ca="1" si="44">BN67/SUM(BN:BN)</f>
        <v>#VALUE!</v>
      </c>
      <c r="BR67" t="e">
        <f t="shared" ref="BR67:BR128" ca="1" si="45">BO67/SUM(BO:BO)</f>
        <v>#VALUE!</v>
      </c>
      <c r="BS67" t="e">
        <f t="shared" ref="BS67:BS128" ca="1" si="46">BS66+BP66</f>
        <v>#VALUE!</v>
      </c>
      <c r="BT67" t="e">
        <f t="shared" ca="1" si="22"/>
        <v>#VALUE!</v>
      </c>
      <c r="BU67" t="e">
        <f t="shared" ca="1" si="23"/>
        <v>#VALUE!</v>
      </c>
      <c r="BV67" t="e">
        <f ca="1">OFFSET([1]EquipTable!$A$1,ROW()-1,0)</f>
        <v>#VALUE!</v>
      </c>
    </row>
    <row r="68" spans="1:74">
      <c r="A68">
        <v>7</v>
      </c>
      <c r="B68">
        <v>6</v>
      </c>
      <c r="C68">
        <f t="shared" si="33"/>
        <v>0</v>
      </c>
      <c r="D68">
        <f t="shared" ca="1" si="32"/>
        <v>0.84670389367170773</v>
      </c>
      <c r="E68">
        <f t="shared" ca="1" si="32"/>
        <v>0.73170491323271003</v>
      </c>
      <c r="F68">
        <f t="shared" ca="1" si="32"/>
        <v>0.72634588375560372</v>
      </c>
      <c r="G68">
        <f t="shared" ca="1" si="32"/>
        <v>0.64445495038354006</v>
      </c>
      <c r="H68">
        <f t="shared" ca="1" si="32"/>
        <v>0.67516028535365036</v>
      </c>
      <c r="I68">
        <f t="shared" ca="1" si="32"/>
        <v>0.25804948853114795</v>
      </c>
      <c r="M68" t="str">
        <f t="shared" ca="1" si="34"/>
        <v>지정 장비</v>
      </c>
      <c r="N68" t="e">
        <f t="shared" ca="1" si="35"/>
        <v>#VALUE!</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t="e">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#VALUE!</v>
      </c>
      <c r="S68" t="e">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#VALUE!</v>
      </c>
      <c r="T68" t="e">
        <f t="shared" ca="1" si="37"/>
        <v>#VALUE!</v>
      </c>
      <c r="U68" t="s">
        <v>82</v>
      </c>
      <c r="V68" t="s">
        <v>255</v>
      </c>
      <c r="W68">
        <v>1</v>
      </c>
      <c r="X68" t="s">
        <v>126</v>
      </c>
      <c r="Z68">
        <v>7600</v>
      </c>
      <c r="AA68" t="str">
        <f t="shared" ca="1" si="38"/>
        <v>fe</v>
      </c>
      <c r="AB68" t="s">
        <v>82</v>
      </c>
      <c r="AC68" t="s">
        <v>247</v>
      </c>
      <c r="AD68">
        <v>1</v>
      </c>
      <c r="AE68" t="s">
        <v>130</v>
      </c>
      <c r="AG68">
        <v>15</v>
      </c>
      <c r="AH68" t="str">
        <f>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플럭스 리볼버</v>
      </c>
      <c r="AL68">
        <v>1</v>
      </c>
      <c r="AM6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v>
      </c>
      <c r="AN68" t="str">
        <f t="shared" ca="1" si="42"/>
        <v>{"dy":7,"sl":6,"tp":"fe","vl":"Equip6202","cn":1,"pt":"DI","pr":15}</v>
      </c>
      <c r="BM68" t="e">
        <f ca="1">IF(VLOOKUP($BV68,[1]EquipTable!$1:$1048576,MATCH("업데이트순번",[1]EquipTable!$1:$1,0),0)&lt;=$BP$1,1,0)
*IF(MID(BV68,7,1)="4",0.1,1)</f>
        <v>#VALUE!</v>
      </c>
      <c r="BN68" t="e">
        <f ca="1">IF(VLOOKUP($BV68,[1]EquipTable!$1:$1048576,MATCH("업데이트순번",[1]EquipTable!$1:$1,0),0)&lt;=$BP$1,1,0)
*IF(MID(BV68,7,1)="4",0.1,1)
*IF(AND(MID(BV68,7,1)&lt;&gt;"4",OR(MID(BV68,6,1)="6",MID(BV68,6,1)="7")),3,1)</f>
        <v>#VALUE!</v>
      </c>
      <c r="BO68" t="e">
        <f ca="1">IF(VLOOKUP($BV68,[1]EquipTable!$1:$1048576,MATCH("업데이트순번",[1]EquipTable!$1:$1,0),0)&lt;=$BP$1,1,0)
*IF(MID(BV68,7,1)="4",0.1,1)
*IF(AND(MID(BV68,7,1)&lt;&gt;"4",MID(BV68,6,1)="8"),4,1)</f>
        <v>#VALUE!</v>
      </c>
      <c r="BP68" t="e">
        <f t="shared" ca="1" si="43"/>
        <v>#VALUE!</v>
      </c>
      <c r="BQ68" t="e">
        <f t="shared" ca="1" si="44"/>
        <v>#VALUE!</v>
      </c>
      <c r="BR68" t="e">
        <f t="shared" ca="1" si="45"/>
        <v>#VALUE!</v>
      </c>
      <c r="BS68" t="e">
        <f t="shared" ca="1" si="46"/>
        <v>#VALUE!</v>
      </c>
      <c r="BT68" t="e">
        <f t="shared" ref="BT68:BT128" ca="1" si="47">BT67+BQ67</f>
        <v>#VALUE!</v>
      </c>
      <c r="BU68" t="e">
        <f t="shared" ref="BU68:BU128" ca="1" si="48">BU67+BR67</f>
        <v>#VALUE!</v>
      </c>
      <c r="BV68" t="e">
        <f ca="1">OFFSET([1]EquipTable!$A$1,ROW()-1,0)</f>
        <v>#VALUE!</v>
      </c>
    </row>
    <row r="69" spans="1:74">
      <c r="A69">
        <v>7</v>
      </c>
      <c r="B69">
        <v>7</v>
      </c>
      <c r="C69">
        <f t="shared" si="33"/>
        <v>0</v>
      </c>
      <c r="D69">
        <f t="shared" ca="1" si="32"/>
        <v>0.36825576038058516</v>
      </c>
      <c r="E69">
        <f t="shared" ca="1" si="32"/>
        <v>0.87407334173786089</v>
      </c>
      <c r="F69">
        <f t="shared" ca="1" si="32"/>
        <v>0.34751395316438471</v>
      </c>
      <c r="G69">
        <f t="shared" ca="1" si="32"/>
        <v>0.29468859900897659</v>
      </c>
      <c r="H69">
        <f t="shared" ca="1" si="32"/>
        <v>0.53040982048665108</v>
      </c>
      <c r="I69">
        <f t="shared" ca="1" si="32"/>
        <v>0.23901977507394967</v>
      </c>
      <c r="M69" t="str">
        <f t="shared" ca="1" si="34"/>
        <v>지정 장비</v>
      </c>
      <c r="N69" t="e">
        <f t="shared" ca="1" si="35"/>
        <v>#VALUE!</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t="e">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#VALUE!</v>
      </c>
      <c r="S69" t="e">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#VALUE!</v>
      </c>
      <c r="T69" t="e">
        <f t="shared" ca="1" si="37"/>
        <v>#VALUE!</v>
      </c>
      <c r="U69" t="s">
        <v>82</v>
      </c>
      <c r="V69" t="s">
        <v>180</v>
      </c>
      <c r="W69">
        <v>1</v>
      </c>
      <c r="X69" t="s">
        <v>126</v>
      </c>
      <c r="Z69">
        <v>700</v>
      </c>
      <c r="AA69" t="str">
        <f t="shared" ca="1" si="38"/>
        <v>uph</v>
      </c>
      <c r="AB69" t="s">
        <v>91</v>
      </c>
      <c r="AC69">
        <v>20128</v>
      </c>
      <c r="AD69">
        <v>10</v>
      </c>
      <c r="AE69" t="s">
        <v>126</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v>
      </c>
      <c r="AN69" t="str">
        <f t="shared" ca="1" si="42"/>
        <v>{"dy":7,"sl":7,"tp":"uph","vl":"20128","cn":10,"pt":"GO","pr":3000}</v>
      </c>
      <c r="BM69" t="e">
        <f ca="1">IF(VLOOKUP($BV69,[1]EquipTable!$1:$1048576,MATCH("업데이트순번",[1]EquipTable!$1:$1,0),0)&lt;=$BP$1,1,0)
*IF(MID(BV69,7,1)="4",0.1,1)</f>
        <v>#VALUE!</v>
      </c>
      <c r="BN69" t="e">
        <f ca="1">IF(VLOOKUP($BV69,[1]EquipTable!$1:$1048576,MATCH("업데이트순번",[1]EquipTable!$1:$1,0),0)&lt;=$BP$1,1,0)
*IF(MID(BV69,7,1)="4",0.1,1)
*IF(AND(MID(BV69,7,1)&lt;&gt;"4",OR(MID(BV69,6,1)="6",MID(BV69,6,1)="7")),3,1)</f>
        <v>#VALUE!</v>
      </c>
      <c r="BO69" t="e">
        <f ca="1">IF(VLOOKUP($BV69,[1]EquipTable!$1:$1048576,MATCH("업데이트순번",[1]EquipTable!$1:$1,0),0)&lt;=$BP$1,1,0)
*IF(MID(BV69,7,1)="4",0.1,1)
*IF(AND(MID(BV69,7,1)&lt;&gt;"4",MID(BV69,6,1)="8"),4,1)</f>
        <v>#VALUE!</v>
      </c>
      <c r="BP69" t="e">
        <f t="shared" ca="1" si="43"/>
        <v>#VALUE!</v>
      </c>
      <c r="BQ69" t="e">
        <f t="shared" ca="1" si="44"/>
        <v>#VALUE!</v>
      </c>
      <c r="BR69" t="e">
        <f t="shared" ca="1" si="45"/>
        <v>#VALUE!</v>
      </c>
      <c r="BS69" t="e">
        <f t="shared" ca="1" si="46"/>
        <v>#VALUE!</v>
      </c>
      <c r="BT69" t="e">
        <f t="shared" ca="1" si="47"/>
        <v>#VALUE!</v>
      </c>
      <c r="BU69" t="e">
        <f t="shared" ca="1" si="48"/>
        <v>#VALUE!</v>
      </c>
      <c r="BV69" t="e">
        <f ca="1">OFFSET([1]EquipTable!$A$1,ROW()-1,0)</f>
        <v>#VALUE!</v>
      </c>
    </row>
    <row r="70" spans="1:74">
      <c r="A70">
        <v>7</v>
      </c>
      <c r="B70">
        <v>8</v>
      </c>
      <c r="C70">
        <f t="shared" si="33"/>
        <v>0</v>
      </c>
      <c r="D70">
        <f t="shared" ca="1" si="32"/>
        <v>0.88092310042516664</v>
      </c>
      <c r="E70">
        <f t="shared" ca="1" si="32"/>
        <v>0.30334192726163278</v>
      </c>
      <c r="F70">
        <f t="shared" ca="1" si="32"/>
        <v>0.33941747835150649</v>
      </c>
      <c r="G70">
        <f t="shared" ca="1" si="32"/>
        <v>0.16598460178030905</v>
      </c>
      <c r="H70">
        <f t="shared" ca="1" si="32"/>
        <v>0.39210467416648176</v>
      </c>
      <c r="I70">
        <f t="shared" ca="1" si="32"/>
        <v>0.54057324889892877</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v>
      </c>
      <c r="AN70" t="str">
        <f t="shared" ca="1" si="42"/>
        <v>{"dy":7,"sl":8}</v>
      </c>
      <c r="BM70" t="e">
        <f ca="1">IF(VLOOKUP($BV70,[1]EquipTable!$1:$1048576,MATCH("업데이트순번",[1]EquipTable!$1:$1,0),0)&lt;=$BP$1,1,0)
*IF(MID(BV70,7,1)="4",0.1,1)</f>
        <v>#VALUE!</v>
      </c>
      <c r="BN70" t="e">
        <f ca="1">IF(VLOOKUP($BV70,[1]EquipTable!$1:$1048576,MATCH("업데이트순번",[1]EquipTable!$1:$1,0),0)&lt;=$BP$1,1,0)
*IF(MID(BV70,7,1)="4",0.1,1)
*IF(AND(MID(BV70,7,1)&lt;&gt;"4",OR(MID(BV70,6,1)="6",MID(BV70,6,1)="7")),3,1)</f>
        <v>#VALUE!</v>
      </c>
      <c r="BO70" t="e">
        <f ca="1">IF(VLOOKUP($BV70,[1]EquipTable!$1:$1048576,MATCH("업데이트순번",[1]EquipTable!$1:$1,0),0)&lt;=$BP$1,1,0)
*IF(MID(BV70,7,1)="4",0.1,1)
*IF(AND(MID(BV70,7,1)&lt;&gt;"4",MID(BV70,6,1)="8"),4,1)</f>
        <v>#VALUE!</v>
      </c>
      <c r="BP70" t="e">
        <f t="shared" ca="1" si="43"/>
        <v>#VALUE!</v>
      </c>
      <c r="BQ70" t="e">
        <f t="shared" ca="1" si="44"/>
        <v>#VALUE!</v>
      </c>
      <c r="BR70" t="e">
        <f t="shared" ca="1" si="45"/>
        <v>#VALUE!</v>
      </c>
      <c r="BS70" t="e">
        <f t="shared" ca="1" si="46"/>
        <v>#VALUE!</v>
      </c>
      <c r="BT70" t="e">
        <f t="shared" ca="1" si="47"/>
        <v>#VALUE!</v>
      </c>
      <c r="BU70" t="e">
        <f t="shared" ca="1" si="48"/>
        <v>#VALUE!</v>
      </c>
      <c r="BV70" t="e">
        <f ca="1">OFFSET([1]EquipTable!$A$1,ROW()-1,0)</f>
        <v>#VALUE!</v>
      </c>
    </row>
    <row r="71" spans="1:74">
      <c r="A71">
        <v>7</v>
      </c>
      <c r="B71">
        <v>9</v>
      </c>
      <c r="C71">
        <f t="shared" si="33"/>
        <v>0</v>
      </c>
      <c r="D71">
        <f t="shared" ca="1" si="32"/>
        <v>0.58045643181302453</v>
      </c>
      <c r="E71">
        <f t="shared" ca="1" si="32"/>
        <v>0.7323552894300378</v>
      </c>
      <c r="F71">
        <f t="shared" ca="1" si="32"/>
        <v>0.36764010838334038</v>
      </c>
      <c r="G71">
        <f t="shared" ca="1" si="32"/>
        <v>0.37942639853431925</v>
      </c>
      <c r="H71">
        <f t="shared" ca="1" si="32"/>
        <v>0.7545063157358719</v>
      </c>
      <c r="I71">
        <f t="shared" ca="1" si="32"/>
        <v>0.16353065234738595</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v>
      </c>
      <c r="AN71" t="str">
        <f t="shared" ca="1" si="42"/>
        <v>{"dy":7,"sl":9}</v>
      </c>
      <c r="BM71" t="e">
        <f ca="1">IF(VLOOKUP($BV71,[1]EquipTable!$1:$1048576,MATCH("업데이트순번",[1]EquipTable!$1:$1,0),0)&lt;=$BP$1,1,0)
*IF(MID(BV71,7,1)="4",0.1,1)</f>
        <v>#VALUE!</v>
      </c>
      <c r="BN71" t="e">
        <f ca="1">IF(VLOOKUP($BV71,[1]EquipTable!$1:$1048576,MATCH("업데이트순번",[1]EquipTable!$1:$1,0),0)&lt;=$BP$1,1,0)
*IF(MID(BV71,7,1)="4",0.1,1)
*IF(AND(MID(BV71,7,1)&lt;&gt;"4",OR(MID(BV71,6,1)="6",MID(BV71,6,1)="7")),3,1)</f>
        <v>#VALUE!</v>
      </c>
      <c r="BO71" t="e">
        <f ca="1">IF(VLOOKUP($BV71,[1]EquipTable!$1:$1048576,MATCH("업데이트순번",[1]EquipTable!$1:$1,0),0)&lt;=$BP$1,1,0)
*IF(MID(BV71,7,1)="4",0.1,1)
*IF(AND(MID(BV71,7,1)&lt;&gt;"4",MID(BV71,6,1)="8"),4,1)</f>
        <v>#VALUE!</v>
      </c>
      <c r="BP71" t="e">
        <f t="shared" ca="1" si="43"/>
        <v>#VALUE!</v>
      </c>
      <c r="BQ71" t="e">
        <f t="shared" ca="1" si="44"/>
        <v>#VALUE!</v>
      </c>
      <c r="BR71" t="e">
        <f t="shared" ca="1" si="45"/>
        <v>#VALUE!</v>
      </c>
      <c r="BS71" t="e">
        <f t="shared" ca="1" si="46"/>
        <v>#VALUE!</v>
      </c>
      <c r="BT71" t="e">
        <f t="shared" ca="1" si="47"/>
        <v>#VALUE!</v>
      </c>
      <c r="BU71" t="e">
        <f t="shared" ca="1" si="48"/>
        <v>#VALUE!</v>
      </c>
      <c r="BV71" t="e">
        <f ca="1">OFFSET([1]EquipTable!$A$1,ROW()-1,0)</f>
        <v>#VALUE!</v>
      </c>
    </row>
    <row r="72" spans="1:74">
      <c r="A72">
        <v>8</v>
      </c>
      <c r="B72">
        <v>0</v>
      </c>
      <c r="C72">
        <f t="shared" si="33"/>
        <v>0</v>
      </c>
      <c r="D72">
        <f t="shared" ref="D72:I81" ca="1" si="49">RAND()</f>
        <v>0.19209375214977886</v>
      </c>
      <c r="E72">
        <f t="shared" ca="1" si="49"/>
        <v>0.74422506063441163</v>
      </c>
      <c r="F72">
        <f t="shared" ca="1" si="49"/>
        <v>0.53498450252841012</v>
      </c>
      <c r="G72">
        <f t="shared" ca="1" si="49"/>
        <v>0.72036254976870395</v>
      </c>
      <c r="H72">
        <f t="shared" ca="1" si="49"/>
        <v>0.67981263988925655</v>
      </c>
      <c r="I72">
        <f t="shared" ca="1" si="49"/>
        <v>0.32366262690932412</v>
      </c>
      <c r="M72" t="str">
        <f t="shared" ca="1" si="34"/>
        <v>지정 장비</v>
      </c>
      <c r="N72" t="e">
        <f t="shared" ca="1" si="35"/>
        <v>#VALUE!</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t="e">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#VALUE!</v>
      </c>
      <c r="S72" t="e">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#VALUE!</v>
      </c>
      <c r="T72" t="e">
        <f t="shared" ca="1" si="37"/>
        <v>#VALUE!</v>
      </c>
      <c r="U72" t="s">
        <v>82</v>
      </c>
      <c r="V72" t="s">
        <v>262</v>
      </c>
      <c r="W72">
        <v>1</v>
      </c>
      <c r="X72" t="s">
        <v>130</v>
      </c>
      <c r="Z72">
        <v>11</v>
      </c>
      <c r="AA72" t="str">
        <f t="shared" ca="1" si="38"/>
        <v>uph</v>
      </c>
      <c r="AB72" t="s">
        <v>91</v>
      </c>
      <c r="AC72">
        <v>38090</v>
      </c>
      <c r="AD72">
        <v>11</v>
      </c>
      <c r="AE72" t="s">
        <v>130</v>
      </c>
      <c r="AG72">
        <v>4</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v>
      </c>
      <c r="AN72" t="str">
        <f t="shared" ca="1" si="42"/>
        <v>{"dy":8,"sl":0,"tp":"uph","vl":"38090","cn":11,"pt":"DI","pr":4}</v>
      </c>
      <c r="BM72" t="e">
        <f ca="1">IF(VLOOKUP($BV72,[1]EquipTable!$1:$1048576,MATCH("업데이트순번",[1]EquipTable!$1:$1,0),0)&lt;=$BP$1,1,0)
*IF(MID(BV72,7,1)="4",0.1,1)</f>
        <v>#VALUE!</v>
      </c>
      <c r="BN72" t="e">
        <f ca="1">IF(VLOOKUP($BV72,[1]EquipTable!$1:$1048576,MATCH("업데이트순번",[1]EquipTable!$1:$1,0),0)&lt;=$BP$1,1,0)
*IF(MID(BV72,7,1)="4",0.1,1)
*IF(AND(MID(BV72,7,1)&lt;&gt;"4",OR(MID(BV72,6,1)="6",MID(BV72,6,1)="7")),3,1)</f>
        <v>#VALUE!</v>
      </c>
      <c r="BO72" t="e">
        <f ca="1">IF(VLOOKUP($BV72,[1]EquipTable!$1:$1048576,MATCH("업데이트순번",[1]EquipTable!$1:$1,0),0)&lt;=$BP$1,1,0)
*IF(MID(BV72,7,1)="4",0.1,1)
*IF(AND(MID(BV72,7,1)&lt;&gt;"4",MID(BV72,6,1)="8"),4,1)</f>
        <v>#VALUE!</v>
      </c>
      <c r="BP72" t="e">
        <f t="shared" ca="1" si="43"/>
        <v>#VALUE!</v>
      </c>
      <c r="BQ72" t="e">
        <f t="shared" ca="1" si="44"/>
        <v>#VALUE!</v>
      </c>
      <c r="BR72" t="e">
        <f t="shared" ca="1" si="45"/>
        <v>#VALUE!</v>
      </c>
      <c r="BS72" t="e">
        <f t="shared" ca="1" si="46"/>
        <v>#VALUE!</v>
      </c>
      <c r="BT72" t="e">
        <f t="shared" ca="1" si="47"/>
        <v>#VALUE!</v>
      </c>
      <c r="BU72" t="e">
        <f t="shared" ca="1" si="48"/>
        <v>#VALUE!</v>
      </c>
      <c r="BV72" t="e">
        <f ca="1">OFFSET([1]EquipTable!$A$1,ROW()-1,0)</f>
        <v>#VALUE!</v>
      </c>
    </row>
    <row r="73" spans="1:74">
      <c r="A73">
        <v>8</v>
      </c>
      <c r="B73">
        <v>1</v>
      </c>
      <c r="C73">
        <f t="shared" si="33"/>
        <v>0</v>
      </c>
      <c r="D73">
        <f t="shared" ca="1" si="49"/>
        <v>0.88509891909514193</v>
      </c>
      <c r="E73">
        <f t="shared" ca="1" si="49"/>
        <v>6.0344871981298231E-2</v>
      </c>
      <c r="F73">
        <f t="shared" ca="1" si="49"/>
        <v>0.70323937919048596</v>
      </c>
      <c r="G73">
        <f t="shared" ca="1" si="49"/>
        <v>0.74312409892805664</v>
      </c>
      <c r="H73">
        <f t="shared" ca="1" si="49"/>
        <v>0.2746759007841979</v>
      </c>
      <c r="I73">
        <f t="shared" ca="1" si="49"/>
        <v>0.8126039773205439</v>
      </c>
      <c r="M73" t="str">
        <f t="shared" ca="1" si="34"/>
        <v>지정 장비</v>
      </c>
      <c r="N73" t="e">
        <f t="shared" ca="1" si="35"/>
        <v>#VALUE!</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t="e">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#VALUE!</v>
      </c>
      <c r="S73" t="e">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#VALUE!</v>
      </c>
      <c r="T73" t="e">
        <f t="shared" ca="1" si="37"/>
        <v>#VALUE!</v>
      </c>
      <c r="U73" t="s">
        <v>82</v>
      </c>
      <c r="V73" t="s">
        <v>244</v>
      </c>
      <c r="W73">
        <v>1</v>
      </c>
      <c r="X73" t="s">
        <v>126</v>
      </c>
      <c r="Z73">
        <v>7000</v>
      </c>
      <c r="AA73" t="str">
        <f t="shared" ca="1" si="38"/>
        <v>fe</v>
      </c>
      <c r="AB73" t="s">
        <v>82</v>
      </c>
      <c r="AC73" t="s">
        <v>244</v>
      </c>
      <c r="AD73">
        <v>1</v>
      </c>
      <c r="AE73" t="s">
        <v>126</v>
      </c>
      <c r="AG73">
        <v>7000</v>
      </c>
      <c r="AH73" t="str">
        <f>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위장용 세검</v>
      </c>
      <c r="AL73">
        <v>1</v>
      </c>
      <c r="AM7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v>
      </c>
      <c r="AN73" t="str">
        <f t="shared" ca="1" si="42"/>
        <v>{"dy":8,"sl":1,"tp":"fe","vl":"Equip1301","cn":1,"pt":"GO","pr":7000}</v>
      </c>
      <c r="BM73" t="e">
        <f ca="1">IF(VLOOKUP($BV73,[1]EquipTable!$1:$1048576,MATCH("업데이트순번",[1]EquipTable!$1:$1,0),0)&lt;=$BP$1,1,0)
*IF(MID(BV73,7,1)="4",0.1,1)</f>
        <v>#VALUE!</v>
      </c>
      <c r="BN73" t="e">
        <f ca="1">IF(VLOOKUP($BV73,[1]EquipTable!$1:$1048576,MATCH("업데이트순번",[1]EquipTable!$1:$1,0),0)&lt;=$BP$1,1,0)
*IF(MID(BV73,7,1)="4",0.1,1)
*IF(AND(MID(BV73,7,1)&lt;&gt;"4",OR(MID(BV73,6,1)="6",MID(BV73,6,1)="7")),3,1)</f>
        <v>#VALUE!</v>
      </c>
      <c r="BO73" t="e">
        <f ca="1">IF(VLOOKUP($BV73,[1]EquipTable!$1:$1048576,MATCH("업데이트순번",[1]EquipTable!$1:$1,0),0)&lt;=$BP$1,1,0)
*IF(MID(BV73,7,1)="4",0.1,1)
*IF(AND(MID(BV73,7,1)&lt;&gt;"4",MID(BV73,6,1)="8"),4,1)</f>
        <v>#VALUE!</v>
      </c>
      <c r="BP73" t="e">
        <f t="shared" ca="1" si="43"/>
        <v>#VALUE!</v>
      </c>
      <c r="BQ73" t="e">
        <f t="shared" ca="1" si="44"/>
        <v>#VALUE!</v>
      </c>
      <c r="BR73" t="e">
        <f t="shared" ca="1" si="45"/>
        <v>#VALUE!</v>
      </c>
      <c r="BS73" t="e">
        <f t="shared" ca="1" si="46"/>
        <v>#VALUE!</v>
      </c>
      <c r="BT73" t="e">
        <f t="shared" ca="1" si="47"/>
        <v>#VALUE!</v>
      </c>
      <c r="BU73" t="e">
        <f t="shared" ca="1" si="48"/>
        <v>#VALUE!</v>
      </c>
      <c r="BV73" t="e">
        <f ca="1">OFFSET([1]EquipTable!$A$1,ROW()-1,0)</f>
        <v>#VALUE!</v>
      </c>
    </row>
    <row r="74" spans="1:74">
      <c r="A74">
        <v>8</v>
      </c>
      <c r="B74">
        <v>2</v>
      </c>
      <c r="C74">
        <f t="shared" si="33"/>
        <v>0</v>
      </c>
      <c r="D74">
        <f t="shared" ca="1" si="49"/>
        <v>0.24555503824970282</v>
      </c>
      <c r="E74">
        <f t="shared" ca="1" si="49"/>
        <v>0.97423043562680611</v>
      </c>
      <c r="F74">
        <f t="shared" ca="1" si="49"/>
        <v>8.5250363118411165E-2</v>
      </c>
      <c r="G74">
        <f t="shared" ca="1" si="49"/>
        <v>0.74528996008722093</v>
      </c>
      <c r="H74">
        <f t="shared" ca="1" si="49"/>
        <v>0.43497655515658418</v>
      </c>
      <c r="I74">
        <f t="shared" ca="1" si="49"/>
        <v>1.0353185782609908E-2</v>
      </c>
      <c r="M74" t="str">
        <f t="shared" ca="1" si="34"/>
        <v>안 지정 캐릭터 PP 영웅등급</v>
      </c>
      <c r="N74">
        <f t="shared" ca="1" si="35"/>
        <v>97423</v>
      </c>
      <c r="O74">
        <f t="shared" ca="1" si="36"/>
        <v>14</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4200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91</v>
      </c>
      <c r="V74">
        <v>9503</v>
      </c>
      <c r="W74">
        <v>9</v>
      </c>
      <c r="X74" t="s">
        <v>126</v>
      </c>
      <c r="Z74">
        <v>900</v>
      </c>
      <c r="AA74" t="str">
        <f t="shared" ca="1" si="38"/>
        <v>fe</v>
      </c>
      <c r="AB74" t="s">
        <v>82</v>
      </c>
      <c r="AC74" t="s">
        <v>195</v>
      </c>
      <c r="AD74">
        <v>1</v>
      </c>
      <c r="AE74" t="s">
        <v>126</v>
      </c>
      <c r="AG74">
        <v>600</v>
      </c>
      <c r="AH74" t="str">
        <f>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얼룩진 도끼</v>
      </c>
      <c r="AL74">
        <v>1</v>
      </c>
      <c r="AM7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v>
      </c>
      <c r="AN74" t="str">
        <f t="shared" ca="1" si="42"/>
        <v>{"dy":8,"sl":2,"tp":"fe","vl":"Equip0002","cn":1,"pt":"GO","pr":600}</v>
      </c>
      <c r="BM74" t="e">
        <f ca="1">IF(VLOOKUP($BV74,[1]EquipTable!$1:$1048576,MATCH("업데이트순번",[1]EquipTable!$1:$1,0),0)&lt;=$BP$1,1,0)
*IF(MID(BV74,7,1)="4",0.1,1)</f>
        <v>#VALUE!</v>
      </c>
      <c r="BN74" t="e">
        <f ca="1">IF(VLOOKUP($BV74,[1]EquipTable!$1:$1048576,MATCH("업데이트순번",[1]EquipTable!$1:$1,0),0)&lt;=$BP$1,1,0)
*IF(MID(BV74,7,1)="4",0.1,1)
*IF(AND(MID(BV74,7,1)&lt;&gt;"4",OR(MID(BV74,6,1)="6",MID(BV74,6,1)="7")),3,1)</f>
        <v>#VALUE!</v>
      </c>
      <c r="BO74" t="e">
        <f ca="1">IF(VLOOKUP($BV74,[1]EquipTable!$1:$1048576,MATCH("업데이트순번",[1]EquipTable!$1:$1,0),0)&lt;=$BP$1,1,0)
*IF(MID(BV74,7,1)="4",0.1,1)
*IF(AND(MID(BV74,7,1)&lt;&gt;"4",MID(BV74,6,1)="8"),4,1)</f>
        <v>#VALUE!</v>
      </c>
      <c r="BP74" t="e">
        <f t="shared" ca="1" si="43"/>
        <v>#VALUE!</v>
      </c>
      <c r="BQ74" t="e">
        <f t="shared" ca="1" si="44"/>
        <v>#VALUE!</v>
      </c>
      <c r="BR74" t="e">
        <f t="shared" ca="1" si="45"/>
        <v>#VALUE!</v>
      </c>
      <c r="BS74" t="e">
        <f t="shared" ca="1" si="46"/>
        <v>#VALUE!</v>
      </c>
      <c r="BT74" t="e">
        <f t="shared" ca="1" si="47"/>
        <v>#VALUE!</v>
      </c>
      <c r="BU74" t="e">
        <f t="shared" ca="1" si="48"/>
        <v>#VALUE!</v>
      </c>
      <c r="BV74" t="e">
        <f ca="1">OFFSET([1]EquipTable!$A$1,ROW()-1,0)</f>
        <v>#VALUE!</v>
      </c>
    </row>
    <row r="75" spans="1:74">
      <c r="A75">
        <v>8</v>
      </c>
      <c r="B75">
        <v>3</v>
      </c>
      <c r="C75">
        <f t="shared" si="33"/>
        <v>0</v>
      </c>
      <c r="D75">
        <f t="shared" ca="1" si="49"/>
        <v>0.20284106291130899</v>
      </c>
      <c r="E75">
        <f t="shared" ca="1" si="49"/>
        <v>0.26419341004437547</v>
      </c>
      <c r="F75">
        <f t="shared" ca="1" si="49"/>
        <v>0.368577958460518</v>
      </c>
      <c r="G75">
        <f t="shared" ca="1" si="49"/>
        <v>0.24231173975510245</v>
      </c>
      <c r="H75">
        <f t="shared" ca="1" si="49"/>
        <v>0.25928894111032474</v>
      </c>
      <c r="I75">
        <f t="shared" ca="1" si="49"/>
        <v>0.63270806642235633</v>
      </c>
      <c r="M75" t="str">
        <f t="shared" ca="1" si="34"/>
        <v>안 지정 캐릭터 PP 영웅등급</v>
      </c>
      <c r="N75">
        <f t="shared" ca="1" si="35"/>
        <v>26419</v>
      </c>
      <c r="O75">
        <f t="shared" ca="1" si="36"/>
        <v>6</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1800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91</v>
      </c>
      <c r="V75">
        <v>38090</v>
      </c>
      <c r="W75">
        <v>11</v>
      </c>
      <c r="X75" t="s">
        <v>126</v>
      </c>
      <c r="Z75">
        <v>1100</v>
      </c>
      <c r="AA75" t="str">
        <f t="shared" ca="1" si="38"/>
        <v>fe</v>
      </c>
      <c r="AB75" t="s">
        <v>82</v>
      </c>
      <c r="AC75" t="s">
        <v>262</v>
      </c>
      <c r="AD75">
        <v>1</v>
      </c>
      <c r="AE75" t="s">
        <v>130</v>
      </c>
      <c r="AG75">
        <v>11</v>
      </c>
      <c r="AH75" t="str">
        <f>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
      </c>
      <c r="AJ75" t="str">
        <f t="shared" si="40"/>
        <v/>
      </c>
      <c r="AK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태양과 달과 별</v>
      </c>
      <c r="AL75">
        <v>1</v>
      </c>
      <c r="AM7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v>
      </c>
      <c r="AN75" t="str">
        <f t="shared" ca="1" si="42"/>
        <v>{"dy":8,"sl":3,"tp":"fe","vl":"Equip3302","cn":1,"pt":"DI","pr":11}</v>
      </c>
      <c r="BM75" t="e">
        <f ca="1">IF(VLOOKUP($BV75,[1]EquipTable!$1:$1048576,MATCH("업데이트순번",[1]EquipTable!$1:$1,0),0)&lt;=$BP$1,1,0)
*IF(MID(BV75,7,1)="4",0.1,1)</f>
        <v>#VALUE!</v>
      </c>
      <c r="BN75" t="e">
        <f ca="1">IF(VLOOKUP($BV75,[1]EquipTable!$1:$1048576,MATCH("업데이트순번",[1]EquipTable!$1:$1,0),0)&lt;=$BP$1,1,0)
*IF(MID(BV75,7,1)="4",0.1,1)
*IF(AND(MID(BV75,7,1)&lt;&gt;"4",OR(MID(BV75,6,1)="6",MID(BV75,6,1)="7")),3,1)</f>
        <v>#VALUE!</v>
      </c>
      <c r="BO75" t="e">
        <f ca="1">IF(VLOOKUP($BV75,[1]EquipTable!$1:$1048576,MATCH("업데이트순번",[1]EquipTable!$1:$1,0),0)&lt;=$BP$1,1,0)
*IF(MID(BV75,7,1)="4",0.1,1)
*IF(AND(MID(BV75,7,1)&lt;&gt;"4",MID(BV75,6,1)="8"),4,1)</f>
        <v>#VALUE!</v>
      </c>
      <c r="BP75" t="e">
        <f t="shared" ca="1" si="43"/>
        <v>#VALUE!</v>
      </c>
      <c r="BQ75" t="e">
        <f t="shared" ca="1" si="44"/>
        <v>#VALUE!</v>
      </c>
      <c r="BR75" t="e">
        <f t="shared" ca="1" si="45"/>
        <v>#VALUE!</v>
      </c>
      <c r="BS75" t="e">
        <f t="shared" ca="1" si="46"/>
        <v>#VALUE!</v>
      </c>
      <c r="BT75" t="e">
        <f t="shared" ca="1" si="47"/>
        <v>#VALUE!</v>
      </c>
      <c r="BU75" t="e">
        <f t="shared" ca="1" si="48"/>
        <v>#VALUE!</v>
      </c>
      <c r="BV75" t="e">
        <f ca="1">OFFSET([1]EquipTable!$A$1,ROW()-1,0)</f>
        <v>#VALUE!</v>
      </c>
    </row>
    <row r="76" spans="1:74">
      <c r="A76">
        <v>8</v>
      </c>
      <c r="B76">
        <v>4</v>
      </c>
      <c r="C76">
        <f t="shared" si="33"/>
        <v>0</v>
      </c>
      <c r="D76">
        <f t="shared" ca="1" si="49"/>
        <v>0.50039739115898296</v>
      </c>
      <c r="E76">
        <f t="shared" ca="1" si="49"/>
        <v>0.97571885530988889</v>
      </c>
      <c r="F76">
        <f t="shared" ca="1" si="49"/>
        <v>0.77132154635785288</v>
      </c>
      <c r="G76">
        <f t="shared" ca="1" si="49"/>
        <v>0.97797577606312913</v>
      </c>
      <c r="H76">
        <f t="shared" ca="1" si="49"/>
        <v>0.62404066171890549</v>
      </c>
      <c r="I76">
        <f t="shared" ca="1" si="49"/>
        <v>0.80140313065515589</v>
      </c>
      <c r="M76" t="str">
        <f t="shared" ca="1" si="34"/>
        <v>안 지정 캐릭터 PP 일반등급</v>
      </c>
      <c r="N76">
        <f t="shared" ca="1" si="35"/>
        <v>97571</v>
      </c>
      <c r="O76">
        <f t="shared" ca="1" si="36"/>
        <v>14</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4200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92</v>
      </c>
      <c r="V76">
        <v>46233</v>
      </c>
      <c r="W76">
        <v>11</v>
      </c>
      <c r="X76" t="s">
        <v>126</v>
      </c>
      <c r="Z76">
        <v>1100</v>
      </c>
      <c r="AA76" t="str">
        <f t="shared" ca="1" si="38"/>
        <v>upn</v>
      </c>
      <c r="AB76" t="s">
        <v>92</v>
      </c>
      <c r="AC76">
        <v>46233</v>
      </c>
      <c r="AD76">
        <v>11</v>
      </c>
      <c r="AE76" t="s">
        <v>126</v>
      </c>
      <c r="AG76">
        <v>3300</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v>
      </c>
      <c r="AN76" t="str">
        <f t="shared" ca="1" si="42"/>
        <v>{"dy":8,"sl":4,"tp":"upn","vl":"46233","cn":11,"pt":"GO","pr":3300}</v>
      </c>
      <c r="BM76" t="e">
        <f ca="1">IF(VLOOKUP($BV76,[1]EquipTable!$1:$1048576,MATCH("업데이트순번",[1]EquipTable!$1:$1,0),0)&lt;=$BP$1,1,0)
*IF(MID(BV76,7,1)="4",0.1,1)</f>
        <v>#VALUE!</v>
      </c>
      <c r="BN76" t="e">
        <f ca="1">IF(VLOOKUP($BV76,[1]EquipTable!$1:$1048576,MATCH("업데이트순번",[1]EquipTable!$1:$1,0),0)&lt;=$BP$1,1,0)
*IF(MID(BV76,7,1)="4",0.1,1)
*IF(AND(MID(BV76,7,1)&lt;&gt;"4",OR(MID(BV76,6,1)="6",MID(BV76,6,1)="7")),3,1)</f>
        <v>#VALUE!</v>
      </c>
      <c r="BO76" t="e">
        <f ca="1">IF(VLOOKUP($BV76,[1]EquipTable!$1:$1048576,MATCH("업데이트순번",[1]EquipTable!$1:$1,0),0)&lt;=$BP$1,1,0)
*IF(MID(BV76,7,1)="4",0.1,1)
*IF(AND(MID(BV76,7,1)&lt;&gt;"4",MID(BV76,6,1)="8"),4,1)</f>
        <v>#VALUE!</v>
      </c>
      <c r="BP76" t="e">
        <f t="shared" ca="1" si="43"/>
        <v>#VALUE!</v>
      </c>
      <c r="BQ76" t="e">
        <f t="shared" ca="1" si="44"/>
        <v>#VALUE!</v>
      </c>
      <c r="BR76" t="e">
        <f t="shared" ca="1" si="45"/>
        <v>#VALUE!</v>
      </c>
      <c r="BS76" t="e">
        <f t="shared" ca="1" si="46"/>
        <v>#VALUE!</v>
      </c>
      <c r="BT76" t="e">
        <f t="shared" ca="1" si="47"/>
        <v>#VALUE!</v>
      </c>
      <c r="BU76" t="e">
        <f t="shared" ca="1" si="48"/>
        <v>#VALUE!</v>
      </c>
      <c r="BV76" t="e">
        <f ca="1">OFFSET([1]EquipTable!$A$1,ROW()-1,0)</f>
        <v>#VALUE!</v>
      </c>
    </row>
    <row r="77" spans="1:74">
      <c r="A77">
        <v>8</v>
      </c>
      <c r="B77">
        <v>5</v>
      </c>
      <c r="C77">
        <f t="shared" si="33"/>
        <v>0</v>
      </c>
      <c r="D77">
        <f t="shared" ca="1" si="49"/>
        <v>2.0682287407312261E-2</v>
      </c>
      <c r="E77">
        <f t="shared" ca="1" si="49"/>
        <v>0.64186042087685991</v>
      </c>
      <c r="F77">
        <f t="shared" ca="1" si="49"/>
        <v>5.0771104852923021E-2</v>
      </c>
      <c r="G77">
        <f t="shared" ca="1" si="49"/>
        <v>0.68650114476390101</v>
      </c>
      <c r="H77">
        <f t="shared" ca="1" si="49"/>
        <v>0.97059681975996015</v>
      </c>
      <c r="I77">
        <f t="shared" ca="1" si="49"/>
        <v>0.48780014193626742</v>
      </c>
      <c r="M77" t="str">
        <f t="shared" ca="1" si="34"/>
        <v>지정 장비</v>
      </c>
      <c r="N77" t="e">
        <f t="shared" ca="1" si="35"/>
        <v>#VALUE!</v>
      </c>
      <c r="O77">
        <f t="shared" ca="1" si="36"/>
        <v>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t="e">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#VALUE!</v>
      </c>
      <c r="S77" t="e">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#VALUE!</v>
      </c>
      <c r="T77" t="e">
        <f t="shared" ca="1" si="37"/>
        <v>#VALUE!</v>
      </c>
      <c r="U77" t="s">
        <v>82</v>
      </c>
      <c r="V77" t="s">
        <v>187</v>
      </c>
      <c r="W77">
        <v>1</v>
      </c>
      <c r="X77" t="s">
        <v>130</v>
      </c>
      <c r="Z77">
        <v>96</v>
      </c>
      <c r="AA77" t="str">
        <f t="shared" ca="1" si="38"/>
        <v>fe</v>
      </c>
      <c r="AB77" t="s">
        <v>82</v>
      </c>
      <c r="AC77" t="s">
        <v>255</v>
      </c>
      <c r="AD77">
        <v>1</v>
      </c>
      <c r="AE77" t="s">
        <v>126</v>
      </c>
      <c r="AG77">
        <v>7300</v>
      </c>
      <c r="AH77" t="str">
        <f>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울려퍼지는 여명</v>
      </c>
      <c r="AL77">
        <v>1</v>
      </c>
      <c r="AM7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v>
      </c>
      <c r="AN77" t="str">
        <f t="shared" ca="1" si="42"/>
        <v>{"dy":8,"sl":5,"tp":"fe","vl":"Equip2302","cn":1,"pt":"GO","pr":7300}</v>
      </c>
      <c r="BM77" t="e">
        <f ca="1">IF(VLOOKUP($BV77,[1]EquipTable!$1:$1048576,MATCH("업데이트순번",[1]EquipTable!$1:$1,0),0)&lt;=$BP$1,1,0)
*IF(MID(BV77,7,1)="4",0.1,1)</f>
        <v>#VALUE!</v>
      </c>
      <c r="BN77" t="e">
        <f ca="1">IF(VLOOKUP($BV77,[1]EquipTable!$1:$1048576,MATCH("업데이트순번",[1]EquipTable!$1:$1,0),0)&lt;=$BP$1,1,0)
*IF(MID(BV77,7,1)="4",0.1,1)
*IF(AND(MID(BV77,7,1)&lt;&gt;"4",OR(MID(BV77,6,1)="6",MID(BV77,6,1)="7")),3,1)</f>
        <v>#VALUE!</v>
      </c>
      <c r="BO77" t="e">
        <f ca="1">IF(VLOOKUP($BV77,[1]EquipTable!$1:$1048576,MATCH("업데이트순번",[1]EquipTable!$1:$1,0),0)&lt;=$BP$1,1,0)
*IF(MID(BV77,7,1)="4",0.1,1)
*IF(AND(MID(BV77,7,1)&lt;&gt;"4",MID(BV77,6,1)="8"),4,1)</f>
        <v>#VALUE!</v>
      </c>
      <c r="BP77" t="e">
        <f t="shared" ca="1" si="43"/>
        <v>#VALUE!</v>
      </c>
      <c r="BQ77" t="e">
        <f t="shared" ca="1" si="44"/>
        <v>#VALUE!</v>
      </c>
      <c r="BR77" t="e">
        <f t="shared" ca="1" si="45"/>
        <v>#VALUE!</v>
      </c>
      <c r="BS77" t="e">
        <f t="shared" ca="1" si="46"/>
        <v>#VALUE!</v>
      </c>
      <c r="BT77" t="e">
        <f t="shared" ca="1" si="47"/>
        <v>#VALUE!</v>
      </c>
      <c r="BU77" t="e">
        <f t="shared" ca="1" si="48"/>
        <v>#VALUE!</v>
      </c>
      <c r="BV77" t="e">
        <f ca="1">OFFSET([1]EquipTable!$A$1,ROW()-1,0)</f>
        <v>#VALUE!</v>
      </c>
    </row>
    <row r="78" spans="1:74">
      <c r="A78">
        <v>8</v>
      </c>
      <c r="B78">
        <v>6</v>
      </c>
      <c r="C78">
        <f t="shared" si="33"/>
        <v>0</v>
      </c>
      <c r="D78">
        <f t="shared" ca="1" si="49"/>
        <v>0.47281586900337091</v>
      </c>
      <c r="E78">
        <f t="shared" ca="1" si="49"/>
        <v>0.79900444665821602</v>
      </c>
      <c r="F78">
        <f t="shared" ca="1" si="49"/>
        <v>0.34362861355877039</v>
      </c>
      <c r="G78">
        <f t="shared" ca="1" si="49"/>
        <v>5.4969773486583939E-2</v>
      </c>
      <c r="H78">
        <f t="shared" ca="1" si="49"/>
        <v>0.65684511442973703</v>
      </c>
      <c r="I78">
        <f t="shared" ca="1" si="49"/>
        <v>0.80054191309766409</v>
      </c>
      <c r="M78" t="str">
        <f t="shared" ca="1" si="34"/>
        <v>지정 장비</v>
      </c>
      <c r="N78" t="e">
        <f t="shared" ca="1" si="35"/>
        <v>#VALUE!</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DI</v>
      </c>
      <c r="Q78" t="e">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#VALUE!</v>
      </c>
      <c r="R78" t="e">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#VALUE!</v>
      </c>
      <c r="S78" t="e">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#VALUE!</v>
      </c>
      <c r="T78" t="e">
        <f t="shared" ca="1" si="37"/>
        <v>#VALUE!</v>
      </c>
      <c r="U78" t="s">
        <v>82</v>
      </c>
      <c r="V78" t="s">
        <v>195</v>
      </c>
      <c r="W78">
        <v>1</v>
      </c>
      <c r="X78" t="s">
        <v>126</v>
      </c>
      <c r="Z78">
        <v>600</v>
      </c>
      <c r="AA78" t="str">
        <f t="shared" ca="1" si="38"/>
        <v>uph</v>
      </c>
      <c r="AB78" t="s">
        <v>91</v>
      </c>
      <c r="AC78">
        <v>9503</v>
      </c>
      <c r="AD78">
        <v>9</v>
      </c>
      <c r="AE78" t="s">
        <v>126</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v>
      </c>
      <c r="AN78" t="str">
        <f t="shared" ca="1" si="42"/>
        <v>{"dy":8,"sl":6,"tp":"uph","vl":"9503","cn":9,"pt":"GO","pr":2700}</v>
      </c>
      <c r="BM78" t="e">
        <f ca="1">IF(VLOOKUP($BV78,[1]EquipTable!$1:$1048576,MATCH("업데이트순번",[1]EquipTable!$1:$1,0),0)&lt;=$BP$1,1,0)
*IF(MID(BV78,7,1)="4",0.1,1)</f>
        <v>#VALUE!</v>
      </c>
      <c r="BN78" t="e">
        <f ca="1">IF(VLOOKUP($BV78,[1]EquipTable!$1:$1048576,MATCH("업데이트순번",[1]EquipTable!$1:$1,0),0)&lt;=$BP$1,1,0)
*IF(MID(BV78,7,1)="4",0.1,1)
*IF(AND(MID(BV78,7,1)&lt;&gt;"4",OR(MID(BV78,6,1)="6",MID(BV78,6,1)="7")),3,1)</f>
        <v>#VALUE!</v>
      </c>
      <c r="BO78" t="e">
        <f ca="1">IF(VLOOKUP($BV78,[1]EquipTable!$1:$1048576,MATCH("업데이트순번",[1]EquipTable!$1:$1,0),0)&lt;=$BP$1,1,0)
*IF(MID(BV78,7,1)="4",0.1,1)
*IF(AND(MID(BV78,7,1)&lt;&gt;"4",MID(BV78,6,1)="8"),4,1)</f>
        <v>#VALUE!</v>
      </c>
      <c r="BP78" t="e">
        <f t="shared" ca="1" si="43"/>
        <v>#VALUE!</v>
      </c>
      <c r="BQ78" t="e">
        <f t="shared" ca="1" si="44"/>
        <v>#VALUE!</v>
      </c>
      <c r="BR78" t="e">
        <f t="shared" ca="1" si="45"/>
        <v>#VALUE!</v>
      </c>
      <c r="BS78" t="e">
        <f t="shared" ca="1" si="46"/>
        <v>#VALUE!</v>
      </c>
      <c r="BT78" t="e">
        <f t="shared" ca="1" si="47"/>
        <v>#VALUE!</v>
      </c>
      <c r="BU78" t="e">
        <f t="shared" ca="1" si="48"/>
        <v>#VALUE!</v>
      </c>
      <c r="BV78" t="e">
        <f ca="1">OFFSET([1]EquipTable!$A$1,ROW()-1,0)</f>
        <v>#VALUE!</v>
      </c>
    </row>
    <row r="79" spans="1:74">
      <c r="A79">
        <v>8</v>
      </c>
      <c r="B79">
        <v>7</v>
      </c>
      <c r="C79">
        <f t="shared" si="33"/>
        <v>0</v>
      </c>
      <c r="D79">
        <f t="shared" ca="1" si="49"/>
        <v>0.56346877393823513</v>
      </c>
      <c r="E79">
        <f t="shared" ca="1" si="49"/>
        <v>0.76589956387006131</v>
      </c>
      <c r="F79">
        <f t="shared" ca="1" si="49"/>
        <v>0.22460033157307946</v>
      </c>
      <c r="G79">
        <f t="shared" ca="1" si="49"/>
        <v>0.95072665797694533</v>
      </c>
      <c r="H79">
        <f t="shared" ca="1" si="49"/>
        <v>0.98950079695388493</v>
      </c>
      <c r="I79">
        <f t="shared" ca="1" si="49"/>
        <v>0.17336066618894241</v>
      </c>
      <c r="M79" t="str">
        <f t="shared" ca="1" si="34"/>
        <v>지정 장비</v>
      </c>
      <c r="N79" t="e">
        <f t="shared" ca="1" si="35"/>
        <v>#VALUE!</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t="e">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#VALUE!</v>
      </c>
      <c r="S79" t="e">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#VALUE!</v>
      </c>
      <c r="T79" t="e">
        <f t="shared" ca="1" si="37"/>
        <v>#VALUE!</v>
      </c>
      <c r="U79" t="s">
        <v>82</v>
      </c>
      <c r="V79" t="s">
        <v>255</v>
      </c>
      <c r="W79">
        <v>1</v>
      </c>
      <c r="X79" t="s">
        <v>126</v>
      </c>
      <c r="Z79">
        <v>7300</v>
      </c>
      <c r="AA79" t="str">
        <f t="shared" ca="1" si="38"/>
        <v>fe</v>
      </c>
      <c r="AB79" t="s">
        <v>82</v>
      </c>
      <c r="AC79" t="s">
        <v>187</v>
      </c>
      <c r="AD79">
        <v>1</v>
      </c>
      <c r="AE79" t="s">
        <v>130</v>
      </c>
      <c r="AG79">
        <v>96</v>
      </c>
      <c r="AH79" t="str">
        <f>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우주의 조각</v>
      </c>
      <c r="AL79">
        <v>1</v>
      </c>
      <c r="AM7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v>
      </c>
      <c r="AN79" t="str">
        <f t="shared" ca="1" si="42"/>
        <v>{"dy":8,"sl":7,"tp":"fe","vl":"Equip8301","cn":1,"pt":"DI","pr":96}</v>
      </c>
      <c r="BM79" t="e">
        <f ca="1">IF(VLOOKUP($BV79,[1]EquipTable!$1:$1048576,MATCH("업데이트순번",[1]EquipTable!$1:$1,0),0)&lt;=$BP$1,1,0)
*IF(MID(BV79,7,1)="4",0.1,1)</f>
        <v>#VALUE!</v>
      </c>
      <c r="BN79" t="e">
        <f ca="1">IF(VLOOKUP($BV79,[1]EquipTable!$1:$1048576,MATCH("업데이트순번",[1]EquipTable!$1:$1,0),0)&lt;=$BP$1,1,0)
*IF(MID(BV79,7,1)="4",0.1,1)
*IF(AND(MID(BV79,7,1)&lt;&gt;"4",OR(MID(BV79,6,1)="6",MID(BV79,6,1)="7")),3,1)</f>
        <v>#VALUE!</v>
      </c>
      <c r="BO79" t="e">
        <f ca="1">IF(VLOOKUP($BV79,[1]EquipTable!$1:$1048576,MATCH("업데이트순번",[1]EquipTable!$1:$1,0),0)&lt;=$BP$1,1,0)
*IF(MID(BV79,7,1)="4",0.1,1)
*IF(AND(MID(BV79,7,1)&lt;&gt;"4",MID(BV79,6,1)="8"),4,1)</f>
        <v>#VALUE!</v>
      </c>
      <c r="BP79" t="e">
        <f t="shared" ca="1" si="43"/>
        <v>#VALUE!</v>
      </c>
      <c r="BQ79" t="e">
        <f t="shared" ca="1" si="44"/>
        <v>#VALUE!</v>
      </c>
      <c r="BR79" t="e">
        <f t="shared" ca="1" si="45"/>
        <v>#VALUE!</v>
      </c>
      <c r="BS79" t="e">
        <f t="shared" ca="1" si="46"/>
        <v>#VALUE!</v>
      </c>
      <c r="BT79" t="e">
        <f t="shared" ca="1" si="47"/>
        <v>#VALUE!</v>
      </c>
      <c r="BU79" t="e">
        <f t="shared" ca="1" si="48"/>
        <v>#VALUE!</v>
      </c>
      <c r="BV79" t="e">
        <f ca="1">OFFSET([1]EquipTable!$A$1,ROW()-1,0)</f>
        <v>#VALUE!</v>
      </c>
    </row>
    <row r="80" spans="1:74">
      <c r="A80">
        <v>8</v>
      </c>
      <c r="B80">
        <v>8</v>
      </c>
      <c r="C80">
        <f t="shared" si="33"/>
        <v>0</v>
      </c>
      <c r="D80">
        <f t="shared" ca="1" si="49"/>
        <v>4.2649640158667235E-2</v>
      </c>
      <c r="E80">
        <f t="shared" ca="1" si="49"/>
        <v>0.22534799193495725</v>
      </c>
      <c r="F80">
        <f t="shared" ca="1" si="49"/>
        <v>0.17990439054047946</v>
      </c>
      <c r="G80">
        <f t="shared" ca="1" si="49"/>
        <v>0.66912244682519029</v>
      </c>
      <c r="H80">
        <f t="shared" ca="1" si="49"/>
        <v>0.29649006166965486</v>
      </c>
      <c r="I80">
        <f t="shared" ca="1" si="49"/>
        <v>0.20002002743821212</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v>
      </c>
      <c r="AN80" t="str">
        <f t="shared" ca="1" si="42"/>
        <v>{"dy":8,"sl":8}</v>
      </c>
      <c r="BM80" t="e">
        <f ca="1">IF(VLOOKUP($BV80,[1]EquipTable!$1:$1048576,MATCH("업데이트순번",[1]EquipTable!$1:$1,0),0)&lt;=$BP$1,1,0)
*IF(MID(BV80,7,1)="4",0.1,1)</f>
        <v>#VALUE!</v>
      </c>
      <c r="BN80" t="e">
        <f ca="1">IF(VLOOKUP($BV80,[1]EquipTable!$1:$1048576,MATCH("업데이트순번",[1]EquipTable!$1:$1,0),0)&lt;=$BP$1,1,0)
*IF(MID(BV80,7,1)="4",0.1,1)
*IF(AND(MID(BV80,7,1)&lt;&gt;"4",OR(MID(BV80,6,1)="6",MID(BV80,6,1)="7")),3,1)</f>
        <v>#VALUE!</v>
      </c>
      <c r="BO80" t="e">
        <f ca="1">IF(VLOOKUP($BV80,[1]EquipTable!$1:$1048576,MATCH("업데이트순번",[1]EquipTable!$1:$1,0),0)&lt;=$BP$1,1,0)
*IF(MID(BV80,7,1)="4",0.1,1)
*IF(AND(MID(BV80,7,1)&lt;&gt;"4",MID(BV80,6,1)="8"),4,1)</f>
        <v>#VALUE!</v>
      </c>
      <c r="BP80" t="e">
        <f t="shared" ca="1" si="43"/>
        <v>#VALUE!</v>
      </c>
      <c r="BQ80" t="e">
        <f t="shared" ca="1" si="44"/>
        <v>#VALUE!</v>
      </c>
      <c r="BR80" t="e">
        <f t="shared" ca="1" si="45"/>
        <v>#VALUE!</v>
      </c>
      <c r="BS80" t="e">
        <f t="shared" ca="1" si="46"/>
        <v>#VALUE!</v>
      </c>
      <c r="BT80" t="e">
        <f t="shared" ca="1" si="47"/>
        <v>#VALUE!</v>
      </c>
      <c r="BU80" t="e">
        <f t="shared" ca="1" si="48"/>
        <v>#VALUE!</v>
      </c>
      <c r="BV80" t="e">
        <f ca="1">OFFSET([1]EquipTable!$A$1,ROW()-1,0)</f>
        <v>#VALUE!</v>
      </c>
    </row>
    <row r="81" spans="1:74">
      <c r="A81">
        <v>8</v>
      </c>
      <c r="B81">
        <v>9</v>
      </c>
      <c r="C81">
        <f t="shared" si="33"/>
        <v>0</v>
      </c>
      <c r="D81">
        <f t="shared" ca="1" si="49"/>
        <v>0.24599008425653512</v>
      </c>
      <c r="E81">
        <f t="shared" ca="1" si="49"/>
        <v>0.66854264330670476</v>
      </c>
      <c r="F81">
        <f t="shared" ca="1" si="49"/>
        <v>8.0046145652772016E-2</v>
      </c>
      <c r="G81">
        <f t="shared" ca="1" si="49"/>
        <v>0.63710791619069518</v>
      </c>
      <c r="H81">
        <f t="shared" ca="1" si="49"/>
        <v>1.7492801719175666E-2</v>
      </c>
      <c r="I81">
        <f t="shared" ca="1" si="49"/>
        <v>0.17063904761097315</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v>
      </c>
      <c r="AN81" t="str">
        <f t="shared" ca="1" si="42"/>
        <v>{"dy":8,"sl":9}</v>
      </c>
      <c r="BM81" t="e">
        <f ca="1">IF(VLOOKUP($BV81,[1]EquipTable!$1:$1048576,MATCH("업데이트순번",[1]EquipTable!$1:$1,0),0)&lt;=$BP$1,1,0)
*IF(MID(BV81,7,1)="4",0.1,1)</f>
        <v>#VALUE!</v>
      </c>
      <c r="BN81" t="e">
        <f ca="1">IF(VLOOKUP($BV81,[1]EquipTable!$1:$1048576,MATCH("업데이트순번",[1]EquipTable!$1:$1,0),0)&lt;=$BP$1,1,0)
*IF(MID(BV81,7,1)="4",0.1,1)
*IF(AND(MID(BV81,7,1)&lt;&gt;"4",OR(MID(BV81,6,1)="6",MID(BV81,6,1)="7")),3,1)</f>
        <v>#VALUE!</v>
      </c>
      <c r="BO81" t="e">
        <f ca="1">IF(VLOOKUP($BV81,[1]EquipTable!$1:$1048576,MATCH("업데이트순번",[1]EquipTable!$1:$1,0),0)&lt;=$BP$1,1,0)
*IF(MID(BV81,7,1)="4",0.1,1)
*IF(AND(MID(BV81,7,1)&lt;&gt;"4",MID(BV81,6,1)="8"),4,1)</f>
        <v>#VALUE!</v>
      </c>
      <c r="BP81" t="e">
        <f t="shared" ca="1" si="43"/>
        <v>#VALUE!</v>
      </c>
      <c r="BQ81" t="e">
        <f t="shared" ca="1" si="44"/>
        <v>#VALUE!</v>
      </c>
      <c r="BR81" t="e">
        <f t="shared" ca="1" si="45"/>
        <v>#VALUE!</v>
      </c>
      <c r="BS81" t="e">
        <f t="shared" ca="1" si="46"/>
        <v>#VALUE!</v>
      </c>
      <c r="BT81" t="e">
        <f t="shared" ca="1" si="47"/>
        <v>#VALUE!</v>
      </c>
      <c r="BU81" t="e">
        <f t="shared" ca="1" si="48"/>
        <v>#VALUE!</v>
      </c>
      <c r="BV81" t="e">
        <f ca="1">OFFSET([1]EquipTable!$A$1,ROW()-1,0)</f>
        <v>#VALUE!</v>
      </c>
    </row>
    <row r="82" spans="1:74">
      <c r="A82">
        <v>9</v>
      </c>
      <c r="B82">
        <v>0</v>
      </c>
      <c r="C82">
        <f t="shared" si="33"/>
        <v>0</v>
      </c>
      <c r="D82">
        <f t="shared" ref="D82:I91" ca="1" si="50">RAND()</f>
        <v>0.65028340875347346</v>
      </c>
      <c r="E82">
        <f t="shared" ca="1" si="50"/>
        <v>0.88261782064081518</v>
      </c>
      <c r="F82">
        <f t="shared" ca="1" si="50"/>
        <v>0.81543965543752617</v>
      </c>
      <c r="G82">
        <f t="shared" ca="1" si="50"/>
        <v>0.30546854162392878</v>
      </c>
      <c r="H82">
        <f t="shared" ca="1" si="50"/>
        <v>0.85095372871730268</v>
      </c>
      <c r="I82">
        <f t="shared" ca="1" si="50"/>
        <v>0.28415238461254411</v>
      </c>
      <c r="M82" t="str">
        <f t="shared" ca="1" si="34"/>
        <v>지정 장비</v>
      </c>
      <c r="N82" t="e">
        <f t="shared" ca="1" si="35"/>
        <v>#VALUE!</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DI</v>
      </c>
      <c r="Q82" t="e">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#VALUE!</v>
      </c>
      <c r="R82" t="e">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#VALUE!</v>
      </c>
      <c r="S82" t="e">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#VALUE!</v>
      </c>
      <c r="T82" t="e">
        <f t="shared" ca="1" si="37"/>
        <v>#VALUE!</v>
      </c>
      <c r="U82" t="s">
        <v>82</v>
      </c>
      <c r="V82" t="s">
        <v>262</v>
      </c>
      <c r="W82">
        <v>1</v>
      </c>
      <c r="X82" t="s">
        <v>130</v>
      </c>
      <c r="Z82">
        <v>11</v>
      </c>
      <c r="AA82" t="str">
        <f t="shared" ca="1" si="38"/>
        <v>fe</v>
      </c>
      <c r="AB82" t="s">
        <v>82</v>
      </c>
      <c r="AC82" t="s">
        <v>319</v>
      </c>
      <c r="AD82">
        <v>1</v>
      </c>
      <c r="AE82" t="s">
        <v>130</v>
      </c>
      <c r="AG82">
        <v>11</v>
      </c>
      <c r="AH82" t="str">
        <f>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전투마법사의 지팡이</v>
      </c>
      <c r="AL82">
        <v>1</v>
      </c>
      <c r="AM8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v>
      </c>
      <c r="AN82" t="str">
        <f t="shared" ca="1" si="42"/>
        <v>{"dy":9,"sl":0,"tp":"fe","vl":"Equip3301","cn":1,"pt":"DI","pr":11}</v>
      </c>
      <c r="BM82" t="e">
        <f ca="1">IF(VLOOKUP($BV82,[1]EquipTable!$1:$1048576,MATCH("업데이트순번",[1]EquipTable!$1:$1,0),0)&lt;=$BP$1,1,0)
*IF(MID(BV82,7,1)="4",0.1,1)</f>
        <v>#VALUE!</v>
      </c>
      <c r="BN82" t="e">
        <f ca="1">IF(VLOOKUP($BV82,[1]EquipTable!$1:$1048576,MATCH("업데이트순번",[1]EquipTable!$1:$1,0),0)&lt;=$BP$1,1,0)
*IF(MID(BV82,7,1)="4",0.1,1)
*IF(AND(MID(BV82,7,1)&lt;&gt;"4",OR(MID(BV82,6,1)="6",MID(BV82,6,1)="7")),3,1)</f>
        <v>#VALUE!</v>
      </c>
      <c r="BO82" t="e">
        <f ca="1">IF(VLOOKUP($BV82,[1]EquipTable!$1:$1048576,MATCH("업데이트순번",[1]EquipTable!$1:$1,0),0)&lt;=$BP$1,1,0)
*IF(MID(BV82,7,1)="4",0.1,1)
*IF(AND(MID(BV82,7,1)&lt;&gt;"4",MID(BV82,6,1)="8"),4,1)</f>
        <v>#VALUE!</v>
      </c>
      <c r="BP82" t="e">
        <f t="shared" ca="1" si="43"/>
        <v>#VALUE!</v>
      </c>
      <c r="BQ82" t="e">
        <f t="shared" ca="1" si="44"/>
        <v>#VALUE!</v>
      </c>
      <c r="BR82" t="e">
        <f t="shared" ca="1" si="45"/>
        <v>#VALUE!</v>
      </c>
      <c r="BS82" t="e">
        <f t="shared" ca="1" si="46"/>
        <v>#VALUE!</v>
      </c>
      <c r="BT82" t="e">
        <f t="shared" ca="1" si="47"/>
        <v>#VALUE!</v>
      </c>
      <c r="BU82" t="e">
        <f t="shared" ca="1" si="48"/>
        <v>#VALUE!</v>
      </c>
      <c r="BV82" t="e">
        <f ca="1">OFFSET([1]EquipTable!$A$1,ROW()-1,0)</f>
        <v>#VALUE!</v>
      </c>
    </row>
    <row r="83" spans="1:74">
      <c r="A83">
        <v>9</v>
      </c>
      <c r="B83">
        <v>1</v>
      </c>
      <c r="C83">
        <f t="shared" si="33"/>
        <v>0</v>
      </c>
      <c r="D83">
        <f t="shared" ca="1" si="50"/>
        <v>0.80614166725525682</v>
      </c>
      <c r="E83">
        <f t="shared" ca="1" si="50"/>
        <v>0.22888590103601569</v>
      </c>
      <c r="F83">
        <f t="shared" ca="1" si="50"/>
        <v>0.91204498013683422</v>
      </c>
      <c r="G83">
        <f t="shared" ca="1" si="50"/>
        <v>0.38632590003081002</v>
      </c>
      <c r="H83">
        <f t="shared" ca="1" si="50"/>
        <v>0.67959249056506732</v>
      </c>
      <c r="I83">
        <f t="shared" ca="1" si="50"/>
        <v>0.45091975892316583</v>
      </c>
      <c r="M83" t="str">
        <f t="shared" ca="1" si="34"/>
        <v>지정 장비</v>
      </c>
      <c r="N83" t="e">
        <f t="shared" ca="1" si="35"/>
        <v>#VALUE!</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DI</v>
      </c>
      <c r="Q83" t="e">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#VALUE!</v>
      </c>
      <c r="R83" t="e">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#VALUE!</v>
      </c>
      <c r="S83" t="e">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#VALUE!</v>
      </c>
      <c r="T83" t="e">
        <f t="shared" ca="1" si="37"/>
        <v>#VALUE!</v>
      </c>
      <c r="U83" t="s">
        <v>82</v>
      </c>
      <c r="V83" t="s">
        <v>113</v>
      </c>
      <c r="W83">
        <v>1</v>
      </c>
      <c r="X83" t="s">
        <v>126</v>
      </c>
      <c r="Z83">
        <v>3400</v>
      </c>
      <c r="AA83" t="str">
        <f t="shared" ca="1" si="38"/>
        <v>upn</v>
      </c>
      <c r="AB83" t="s">
        <v>92</v>
      </c>
      <c r="AC83">
        <v>26063</v>
      </c>
      <c r="AD83">
        <v>10</v>
      </c>
      <c r="AE83" t="s">
        <v>126</v>
      </c>
      <c r="AG83">
        <v>3000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v>
      </c>
      <c r="AN83" t="str">
        <f t="shared" ca="1" si="42"/>
        <v>{"dy":9,"sl":1,"tp":"upn","vl":"26063","cn":10,"pt":"GO","pr":3000}</v>
      </c>
      <c r="BM83" t="e">
        <f ca="1">IF(VLOOKUP($BV83,[1]EquipTable!$1:$1048576,MATCH("업데이트순번",[1]EquipTable!$1:$1,0),0)&lt;=$BP$1,1,0)
*IF(MID(BV83,7,1)="4",0.1,1)</f>
        <v>#VALUE!</v>
      </c>
      <c r="BN83" t="e">
        <f ca="1">IF(VLOOKUP($BV83,[1]EquipTable!$1:$1048576,MATCH("업데이트순번",[1]EquipTable!$1:$1,0),0)&lt;=$BP$1,1,0)
*IF(MID(BV83,7,1)="4",0.1,1)
*IF(AND(MID(BV83,7,1)&lt;&gt;"4",OR(MID(BV83,6,1)="6",MID(BV83,6,1)="7")),3,1)</f>
        <v>#VALUE!</v>
      </c>
      <c r="BO83" t="e">
        <f ca="1">IF(VLOOKUP($BV83,[1]EquipTable!$1:$1048576,MATCH("업데이트순번",[1]EquipTable!$1:$1,0),0)&lt;=$BP$1,1,0)
*IF(MID(BV83,7,1)="4",0.1,1)
*IF(AND(MID(BV83,7,1)&lt;&gt;"4",MID(BV83,6,1)="8"),4,1)</f>
        <v>#VALUE!</v>
      </c>
      <c r="BP83" t="e">
        <f t="shared" ca="1" si="43"/>
        <v>#VALUE!</v>
      </c>
      <c r="BQ83" t="e">
        <f t="shared" ca="1" si="44"/>
        <v>#VALUE!</v>
      </c>
      <c r="BR83" t="e">
        <f t="shared" ca="1" si="45"/>
        <v>#VALUE!</v>
      </c>
      <c r="BS83" t="e">
        <f t="shared" ca="1" si="46"/>
        <v>#VALUE!</v>
      </c>
      <c r="BT83" t="e">
        <f t="shared" ca="1" si="47"/>
        <v>#VALUE!</v>
      </c>
      <c r="BU83" t="e">
        <f t="shared" ca="1" si="48"/>
        <v>#VALUE!</v>
      </c>
      <c r="BV83" t="e">
        <f ca="1">OFFSET([1]EquipTable!$A$1,ROW()-1,0)</f>
        <v>#VALUE!</v>
      </c>
    </row>
    <row r="84" spans="1:74">
      <c r="A84">
        <v>9</v>
      </c>
      <c r="B84">
        <v>2</v>
      </c>
      <c r="C84">
        <f t="shared" si="33"/>
        <v>0</v>
      </c>
      <c r="D84">
        <f t="shared" ca="1" si="50"/>
        <v>0.23116362518833478</v>
      </c>
      <c r="E84">
        <f t="shared" ca="1" si="50"/>
        <v>0.4315212412169579</v>
      </c>
      <c r="F84">
        <f t="shared" ca="1" si="50"/>
        <v>0.83271394133018795</v>
      </c>
      <c r="G84">
        <f t="shared" ca="1" si="50"/>
        <v>0.54378512292280434</v>
      </c>
      <c r="H84">
        <f t="shared" ca="1" si="50"/>
        <v>0.96555261051494534</v>
      </c>
      <c r="I84">
        <f t="shared" ca="1" si="50"/>
        <v>0.51373343622961654</v>
      </c>
      <c r="M84" t="str">
        <f t="shared" ca="1" si="34"/>
        <v>안 지정 캐릭터 PP 영웅등급</v>
      </c>
      <c r="N84">
        <f t="shared" ca="1" si="35"/>
        <v>43152</v>
      </c>
      <c r="O84">
        <f t="shared" ca="1" si="36"/>
        <v>8</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2400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91</v>
      </c>
      <c r="V84">
        <v>90489</v>
      </c>
      <c r="W84">
        <v>14</v>
      </c>
      <c r="X84" t="s">
        <v>126</v>
      </c>
      <c r="Z84">
        <v>1400</v>
      </c>
      <c r="AA84" t="str">
        <f t="shared" ca="1" si="38"/>
        <v>fe</v>
      </c>
      <c r="AB84" t="s">
        <v>82</v>
      </c>
      <c r="AC84" t="s">
        <v>113</v>
      </c>
      <c r="AD84">
        <v>1</v>
      </c>
      <c r="AE84" t="s">
        <v>126</v>
      </c>
      <c r="AG84">
        <v>3400</v>
      </c>
      <c r="AH84" t="str">
        <f>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성스러운 휘장</v>
      </c>
      <c r="AL84">
        <v>1</v>
      </c>
      <c r="AM8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v>
      </c>
      <c r="AN84" t="str">
        <f t="shared" ca="1" si="42"/>
        <v>{"dy":9,"sl":2,"tp":"fe","vl":"Equip5201","cn":1,"pt":"GO","pr":3400}</v>
      </c>
      <c r="BM84" t="e">
        <f ca="1">IF(VLOOKUP($BV84,[1]EquipTable!$1:$1048576,MATCH("업데이트순번",[1]EquipTable!$1:$1,0),0)&lt;=$BP$1,1,0)
*IF(MID(BV84,7,1)="4",0.1,1)</f>
        <v>#VALUE!</v>
      </c>
      <c r="BN84" t="e">
        <f ca="1">IF(VLOOKUP($BV84,[1]EquipTable!$1:$1048576,MATCH("업데이트순번",[1]EquipTable!$1:$1,0),0)&lt;=$BP$1,1,0)
*IF(MID(BV84,7,1)="4",0.1,1)
*IF(AND(MID(BV84,7,1)&lt;&gt;"4",OR(MID(BV84,6,1)="6",MID(BV84,6,1)="7")),3,1)</f>
        <v>#VALUE!</v>
      </c>
      <c r="BO84" t="e">
        <f ca="1">IF(VLOOKUP($BV84,[1]EquipTable!$1:$1048576,MATCH("업데이트순번",[1]EquipTable!$1:$1,0),0)&lt;=$BP$1,1,0)
*IF(MID(BV84,7,1)="4",0.1,1)
*IF(AND(MID(BV84,7,1)&lt;&gt;"4",MID(BV84,6,1)="8"),4,1)</f>
        <v>#VALUE!</v>
      </c>
      <c r="BP84" t="e">
        <f t="shared" ca="1" si="43"/>
        <v>#VALUE!</v>
      </c>
      <c r="BQ84" t="e">
        <f t="shared" ca="1" si="44"/>
        <v>#VALUE!</v>
      </c>
      <c r="BR84" t="e">
        <f t="shared" ca="1" si="45"/>
        <v>#VALUE!</v>
      </c>
      <c r="BS84" t="e">
        <f t="shared" ca="1" si="46"/>
        <v>#VALUE!</v>
      </c>
      <c r="BT84" t="e">
        <f t="shared" ca="1" si="47"/>
        <v>#VALUE!</v>
      </c>
      <c r="BU84" t="e">
        <f t="shared" ca="1" si="48"/>
        <v>#VALUE!</v>
      </c>
      <c r="BV84" t="e">
        <f ca="1">OFFSET([1]EquipTable!$A$1,ROW()-1,0)</f>
        <v>#VALUE!</v>
      </c>
    </row>
    <row r="85" spans="1:74">
      <c r="A85">
        <v>9</v>
      </c>
      <c r="B85">
        <v>3</v>
      </c>
      <c r="C85">
        <f t="shared" si="33"/>
        <v>0</v>
      </c>
      <c r="D85">
        <f t="shared" ca="1" si="50"/>
        <v>0.36220292371229479</v>
      </c>
      <c r="E85">
        <f t="shared" ca="1" si="50"/>
        <v>0.77621403498875341</v>
      </c>
      <c r="F85">
        <f t="shared" ca="1" si="50"/>
        <v>0.37485149686227193</v>
      </c>
      <c r="G85">
        <f t="shared" ca="1" si="50"/>
        <v>0.4529237494400381</v>
      </c>
      <c r="H85">
        <f t="shared" ca="1" si="50"/>
        <v>0.29715043184803491</v>
      </c>
      <c r="I85">
        <f t="shared" ca="1" si="50"/>
        <v>2.1707093621803897E-2</v>
      </c>
      <c r="M85" t="str">
        <f t="shared" ca="1" si="34"/>
        <v>안 지정 캐릭터 PP 일반등급</v>
      </c>
      <c r="N85">
        <f t="shared" ca="1" si="35"/>
        <v>77621</v>
      </c>
      <c r="O85">
        <f t="shared" ca="1" si="36"/>
        <v>12</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3600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26063</v>
      </c>
      <c r="W85">
        <v>10</v>
      </c>
      <c r="X85" t="s">
        <v>126</v>
      </c>
      <c r="Z85">
        <v>1000</v>
      </c>
      <c r="AA85" t="str">
        <f t="shared" ca="1" si="38"/>
        <v>fe</v>
      </c>
      <c r="AB85" t="s">
        <v>82</v>
      </c>
      <c r="AC85" t="s">
        <v>320</v>
      </c>
      <c r="AD85">
        <v>1</v>
      </c>
      <c r="AE85" t="s">
        <v>126</v>
      </c>
      <c r="AG85">
        <v>7900</v>
      </c>
      <c r="AH85" t="str">
        <f>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오디세이 픽액스</v>
      </c>
      <c r="AL85">
        <v>1</v>
      </c>
      <c r="AM8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v>
      </c>
      <c r="AN85" t="str">
        <f t="shared" ca="1" si="42"/>
        <v>{"dy":9,"sl":3,"tp":"fe","vl":"Equip0302","cn":1,"pt":"GO","pr":7900}</v>
      </c>
      <c r="BM85" t="e">
        <f ca="1">IF(VLOOKUP($BV85,[1]EquipTable!$1:$1048576,MATCH("업데이트순번",[1]EquipTable!$1:$1,0),0)&lt;=$BP$1,1,0)
*IF(MID(BV85,7,1)="4",0.1,1)</f>
        <v>#VALUE!</v>
      </c>
      <c r="BN85" t="e">
        <f ca="1">IF(VLOOKUP($BV85,[1]EquipTable!$1:$1048576,MATCH("업데이트순번",[1]EquipTable!$1:$1,0),0)&lt;=$BP$1,1,0)
*IF(MID(BV85,7,1)="4",0.1,1)
*IF(AND(MID(BV85,7,1)&lt;&gt;"4",OR(MID(BV85,6,1)="6",MID(BV85,6,1)="7")),3,1)</f>
        <v>#VALUE!</v>
      </c>
      <c r="BO85" t="e">
        <f ca="1">IF(VLOOKUP($BV85,[1]EquipTable!$1:$1048576,MATCH("업데이트순번",[1]EquipTable!$1:$1,0),0)&lt;=$BP$1,1,0)
*IF(MID(BV85,7,1)="4",0.1,1)
*IF(AND(MID(BV85,7,1)&lt;&gt;"4",MID(BV85,6,1)="8"),4,1)</f>
        <v>#VALUE!</v>
      </c>
      <c r="BP85" t="e">
        <f t="shared" ca="1" si="43"/>
        <v>#VALUE!</v>
      </c>
      <c r="BQ85" t="e">
        <f t="shared" ca="1" si="44"/>
        <v>#VALUE!</v>
      </c>
      <c r="BR85" t="e">
        <f t="shared" ca="1" si="45"/>
        <v>#VALUE!</v>
      </c>
      <c r="BS85" t="e">
        <f t="shared" ca="1" si="46"/>
        <v>#VALUE!</v>
      </c>
      <c r="BT85" t="e">
        <f t="shared" ca="1" si="47"/>
        <v>#VALUE!</v>
      </c>
      <c r="BU85" t="e">
        <f t="shared" ca="1" si="48"/>
        <v>#VALUE!</v>
      </c>
      <c r="BV85" t="e">
        <f ca="1">OFFSET([1]EquipTable!$A$1,ROW()-1,0)</f>
        <v>#VALUE!</v>
      </c>
    </row>
    <row r="86" spans="1:74">
      <c r="A86">
        <v>9</v>
      </c>
      <c r="B86">
        <v>4</v>
      </c>
      <c r="C86">
        <f t="shared" si="33"/>
        <v>0</v>
      </c>
      <c r="D86">
        <f t="shared" ca="1" si="50"/>
        <v>0.46193626944390653</v>
      </c>
      <c r="E86">
        <f t="shared" ca="1" si="50"/>
        <v>0.33443898285280049</v>
      </c>
      <c r="F86">
        <f t="shared" ca="1" si="50"/>
        <v>4.6093189672015478E-2</v>
      </c>
      <c r="G86">
        <f t="shared" ca="1" si="50"/>
        <v>0.76642294986773796</v>
      </c>
      <c r="H86">
        <f t="shared" ca="1" si="50"/>
        <v>0.63993399006170226</v>
      </c>
      <c r="I86">
        <f t="shared" ca="1" si="50"/>
        <v>0.42619367248072471</v>
      </c>
      <c r="M86" t="str">
        <f t="shared" ca="1" si="34"/>
        <v>안 지정 캐릭터 PP 일반등급</v>
      </c>
      <c r="N86">
        <f t="shared" ca="1" si="35"/>
        <v>33443</v>
      </c>
      <c r="O86">
        <f t="shared" ca="1" si="36"/>
        <v>7</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2100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92</v>
      </c>
      <c r="V86">
        <v>74661</v>
      </c>
      <c r="W86">
        <v>13</v>
      </c>
      <c r="X86" t="s">
        <v>126</v>
      </c>
      <c r="Z86">
        <v>1300</v>
      </c>
      <c r="AA86" t="str">
        <f t="shared" ca="1" si="38"/>
        <v>fe</v>
      </c>
      <c r="AB86" t="s">
        <v>82</v>
      </c>
      <c r="AC86" t="s">
        <v>204</v>
      </c>
      <c r="AD86">
        <v>1</v>
      </c>
      <c r="AE86" t="s">
        <v>126</v>
      </c>
      <c r="AG86">
        <v>1900</v>
      </c>
      <c r="AH86" t="str">
        <f>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템플러 쉴드</v>
      </c>
      <c r="AL86">
        <v>1</v>
      </c>
      <c r="AM8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v>
      </c>
      <c r="AN86" t="str">
        <f t="shared" ca="1" si="42"/>
        <v>{"dy":9,"sl":4,"tp":"fe","vl":"Equip7001","cn":1,"pt":"GO","pr":1900}</v>
      </c>
      <c r="BM86" t="e">
        <f ca="1">IF(VLOOKUP($BV86,[1]EquipTable!$1:$1048576,MATCH("업데이트순번",[1]EquipTable!$1:$1,0),0)&lt;=$BP$1,1,0)
*IF(MID(BV86,7,1)="4",0.1,1)</f>
        <v>#VALUE!</v>
      </c>
      <c r="BN86" t="e">
        <f ca="1">IF(VLOOKUP($BV86,[1]EquipTable!$1:$1048576,MATCH("업데이트순번",[1]EquipTable!$1:$1,0),0)&lt;=$BP$1,1,0)
*IF(MID(BV86,7,1)="4",0.1,1)
*IF(AND(MID(BV86,7,1)&lt;&gt;"4",OR(MID(BV86,6,1)="6",MID(BV86,6,1)="7")),3,1)</f>
        <v>#VALUE!</v>
      </c>
      <c r="BO86" t="e">
        <f ca="1">IF(VLOOKUP($BV86,[1]EquipTable!$1:$1048576,MATCH("업데이트순번",[1]EquipTable!$1:$1,0),0)&lt;=$BP$1,1,0)
*IF(MID(BV86,7,1)="4",0.1,1)
*IF(AND(MID(BV86,7,1)&lt;&gt;"4",MID(BV86,6,1)="8"),4,1)</f>
        <v>#VALUE!</v>
      </c>
      <c r="BP86" t="e">
        <f t="shared" ca="1" si="43"/>
        <v>#VALUE!</v>
      </c>
      <c r="BQ86" t="e">
        <f t="shared" ca="1" si="44"/>
        <v>#VALUE!</v>
      </c>
      <c r="BR86" t="e">
        <f t="shared" ca="1" si="45"/>
        <v>#VALUE!</v>
      </c>
      <c r="BS86" t="e">
        <f t="shared" ca="1" si="46"/>
        <v>#VALUE!</v>
      </c>
      <c r="BT86" t="e">
        <f t="shared" ca="1" si="47"/>
        <v>#VALUE!</v>
      </c>
      <c r="BU86" t="e">
        <f t="shared" ca="1" si="48"/>
        <v>#VALUE!</v>
      </c>
      <c r="BV86" t="e">
        <f ca="1">OFFSET([1]EquipTable!$A$1,ROW()-1,0)</f>
        <v>#VALUE!</v>
      </c>
    </row>
    <row r="87" spans="1:74">
      <c r="A87">
        <v>9</v>
      </c>
      <c r="B87">
        <v>5</v>
      </c>
      <c r="C87">
        <f t="shared" si="33"/>
        <v>0</v>
      </c>
      <c r="D87">
        <f t="shared" ca="1" si="50"/>
        <v>0.96937081177294004</v>
      </c>
      <c r="E87">
        <f t="shared" ca="1" si="50"/>
        <v>0.82999953316738562</v>
      </c>
      <c r="F87">
        <f t="shared" ca="1" si="50"/>
        <v>7.7982614643720249E-2</v>
      </c>
      <c r="G87">
        <f t="shared" ca="1" si="50"/>
        <v>0.54427486811591508</v>
      </c>
      <c r="H87">
        <f t="shared" ca="1" si="50"/>
        <v>0.3132247402474897</v>
      </c>
      <c r="I87">
        <f t="shared" ca="1" si="50"/>
        <v>6.9827140407556776E-3</v>
      </c>
      <c r="M87" t="str">
        <f t="shared" ca="1" si="34"/>
        <v>안 지정 캐릭터 PP 일반등급</v>
      </c>
      <c r="N87">
        <f t="shared" ca="1" si="35"/>
        <v>82999</v>
      </c>
      <c r="O87">
        <f t="shared" ca="1" si="36"/>
        <v>12</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3600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t="shared" ca="1" si="37"/>
        <v/>
      </c>
      <c r="U87" t="s">
        <v>82</v>
      </c>
      <c r="V87" t="s">
        <v>204</v>
      </c>
      <c r="W87">
        <v>1</v>
      </c>
      <c r="X87" t="s">
        <v>126</v>
      </c>
      <c r="Z87">
        <v>1900</v>
      </c>
      <c r="AA87" t="str">
        <f t="shared" ca="1" si="38"/>
        <v>upn</v>
      </c>
      <c r="AB87" t="s">
        <v>92</v>
      </c>
      <c r="AC87">
        <v>74661</v>
      </c>
      <c r="AD87">
        <v>13</v>
      </c>
      <c r="AE87" t="s">
        <v>126</v>
      </c>
      <c r="AG87">
        <v>3900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v>
      </c>
      <c r="AN87" t="str">
        <f t="shared" ca="1" si="42"/>
        <v>{"dy":9,"sl":5,"tp":"upn","vl":"74661","cn":13,"pt":"GO","pr":3900}</v>
      </c>
      <c r="BM87" t="e">
        <f ca="1">IF(VLOOKUP($BV87,[1]EquipTable!$1:$1048576,MATCH("업데이트순번",[1]EquipTable!$1:$1,0),0)&lt;=$BP$1,1,0)
*IF(MID(BV87,7,1)="4",0.1,1)</f>
        <v>#VALUE!</v>
      </c>
      <c r="BN87" t="e">
        <f ca="1">IF(VLOOKUP($BV87,[1]EquipTable!$1:$1048576,MATCH("업데이트순번",[1]EquipTable!$1:$1,0),0)&lt;=$BP$1,1,0)
*IF(MID(BV87,7,1)="4",0.1,1)
*IF(AND(MID(BV87,7,1)&lt;&gt;"4",OR(MID(BV87,6,1)="6",MID(BV87,6,1)="7")),3,1)</f>
        <v>#VALUE!</v>
      </c>
      <c r="BO87" t="e">
        <f ca="1">IF(VLOOKUP($BV87,[1]EquipTable!$1:$1048576,MATCH("업데이트순번",[1]EquipTable!$1:$1,0),0)&lt;=$BP$1,1,0)
*IF(MID(BV87,7,1)="4",0.1,1)
*IF(AND(MID(BV87,7,1)&lt;&gt;"4",MID(BV87,6,1)="8"),4,1)</f>
        <v>#VALUE!</v>
      </c>
      <c r="BP87" t="e">
        <f t="shared" ca="1" si="43"/>
        <v>#VALUE!</v>
      </c>
      <c r="BQ87" t="e">
        <f t="shared" ca="1" si="44"/>
        <v>#VALUE!</v>
      </c>
      <c r="BR87" t="e">
        <f t="shared" ca="1" si="45"/>
        <v>#VALUE!</v>
      </c>
      <c r="BS87" t="e">
        <f t="shared" ca="1" si="46"/>
        <v>#VALUE!</v>
      </c>
      <c r="BT87" t="e">
        <f t="shared" ca="1" si="47"/>
        <v>#VALUE!</v>
      </c>
      <c r="BU87" t="e">
        <f t="shared" ca="1" si="48"/>
        <v>#VALUE!</v>
      </c>
      <c r="BV87" t="e">
        <f ca="1">OFFSET([1]EquipTable!$A$1,ROW()-1,0)</f>
        <v>#VALUE!</v>
      </c>
    </row>
    <row r="88" spans="1:74">
      <c r="A88">
        <v>9</v>
      </c>
      <c r="B88">
        <v>6</v>
      </c>
      <c r="C88">
        <f t="shared" si="33"/>
        <v>0</v>
      </c>
      <c r="D88">
        <f t="shared" ca="1" si="50"/>
        <v>0.11094876471814596</v>
      </c>
      <c r="E88">
        <f t="shared" ca="1" si="50"/>
        <v>0.67181616435089742</v>
      </c>
      <c r="F88">
        <f t="shared" ca="1" si="50"/>
        <v>0.51109230502208458</v>
      </c>
      <c r="G88">
        <f t="shared" ca="1" si="50"/>
        <v>0.39912512389740029</v>
      </c>
      <c r="H88">
        <f t="shared" ca="1" si="50"/>
        <v>0.96601075905957701</v>
      </c>
      <c r="I88">
        <f t="shared" ca="1" si="50"/>
        <v>0.69827300156024252</v>
      </c>
      <c r="M88" t="str">
        <f t="shared" ca="1" si="34"/>
        <v>지정 장비</v>
      </c>
      <c r="N88" t="e">
        <f t="shared" ca="1" si="35"/>
        <v>#VALUE!</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t="e">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#VALUE!</v>
      </c>
      <c r="S88" t="e">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#VALUE!</v>
      </c>
      <c r="T88" t="e">
        <f t="shared" ca="1" si="37"/>
        <v>#VALUE!</v>
      </c>
      <c r="U88" t="s">
        <v>82</v>
      </c>
      <c r="V88" t="s">
        <v>242</v>
      </c>
      <c r="W88">
        <v>1</v>
      </c>
      <c r="X88" t="s">
        <v>126</v>
      </c>
      <c r="Z88">
        <v>29300</v>
      </c>
      <c r="AA88" t="str">
        <f t="shared" ca="1" si="38"/>
        <v>fe</v>
      </c>
      <c r="AB88" t="s">
        <v>82</v>
      </c>
      <c r="AC88" t="s">
        <v>242</v>
      </c>
      <c r="AD88">
        <v>1</v>
      </c>
      <c r="AE88" t="s">
        <v>126</v>
      </c>
      <c r="AG88">
        <v>29300</v>
      </c>
      <c r="AH88" t="str">
        <f>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v>
      </c>
      <c r="AN88" t="str">
        <f t="shared" ca="1" si="42"/>
        <v>{"dy":9,"sl":6,"tp":"fe","vl":"Equip8202","cn":1,"pt":"GO","pr":29300}</v>
      </c>
      <c r="BM88" t="e">
        <f ca="1">IF(VLOOKUP($BV88,[1]EquipTable!$1:$1048576,MATCH("업데이트순번",[1]EquipTable!$1:$1,0),0)&lt;=$BP$1,1,0)
*IF(MID(BV88,7,1)="4",0.1,1)</f>
        <v>#VALUE!</v>
      </c>
      <c r="BN88" t="e">
        <f ca="1">IF(VLOOKUP($BV88,[1]EquipTable!$1:$1048576,MATCH("업데이트순번",[1]EquipTable!$1:$1,0),0)&lt;=$BP$1,1,0)
*IF(MID(BV88,7,1)="4",0.1,1)
*IF(AND(MID(BV88,7,1)&lt;&gt;"4",OR(MID(BV88,6,1)="6",MID(BV88,6,1)="7")),3,1)</f>
        <v>#VALUE!</v>
      </c>
      <c r="BO88" t="e">
        <f ca="1">IF(VLOOKUP($BV88,[1]EquipTable!$1:$1048576,MATCH("업데이트순번",[1]EquipTable!$1:$1,0),0)&lt;=$BP$1,1,0)
*IF(MID(BV88,7,1)="4",0.1,1)
*IF(AND(MID(BV88,7,1)&lt;&gt;"4",MID(BV88,6,1)="8"),4,1)</f>
        <v>#VALUE!</v>
      </c>
      <c r="BP88" t="e">
        <f t="shared" ca="1" si="43"/>
        <v>#VALUE!</v>
      </c>
      <c r="BQ88" t="e">
        <f t="shared" ca="1" si="44"/>
        <v>#VALUE!</v>
      </c>
      <c r="BR88" t="e">
        <f t="shared" ca="1" si="45"/>
        <v>#VALUE!</v>
      </c>
      <c r="BS88" t="e">
        <f t="shared" ca="1" si="46"/>
        <v>#VALUE!</v>
      </c>
      <c r="BT88" t="e">
        <f t="shared" ca="1" si="47"/>
        <v>#VALUE!</v>
      </c>
      <c r="BU88" t="e">
        <f t="shared" ca="1" si="48"/>
        <v>#VALUE!</v>
      </c>
      <c r="BV88" t="e">
        <f ca="1">OFFSET([1]EquipTable!$A$1,ROW()-1,0)</f>
        <v>#VALUE!</v>
      </c>
    </row>
    <row r="89" spans="1:74">
      <c r="A89">
        <v>9</v>
      </c>
      <c r="B89">
        <v>7</v>
      </c>
      <c r="C89">
        <f t="shared" si="33"/>
        <v>0</v>
      </c>
      <c r="D89">
        <f t="shared" ca="1" si="50"/>
        <v>0.97069304925196132</v>
      </c>
      <c r="E89">
        <f t="shared" ca="1" si="50"/>
        <v>0.64967707948944498</v>
      </c>
      <c r="F89">
        <f t="shared" ca="1" si="50"/>
        <v>0.7544163124939558</v>
      </c>
      <c r="G89">
        <f t="shared" ca="1" si="50"/>
        <v>0.47195048751681379</v>
      </c>
      <c r="H89">
        <f t="shared" ca="1" si="50"/>
        <v>0.73670973429947906</v>
      </c>
      <c r="I89">
        <f t="shared" ca="1" si="50"/>
        <v>0.61691370680908209</v>
      </c>
      <c r="M89" t="str">
        <f t="shared" ca="1" si="34"/>
        <v>지정 장비</v>
      </c>
      <c r="N89" t="e">
        <f t="shared" ca="1" si="35"/>
        <v>#VALUE!</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t="e">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#VALUE!</v>
      </c>
      <c r="S89" t="e">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#VALUE!</v>
      </c>
      <c r="T89" t="e">
        <f t="shared" ca="1" si="37"/>
        <v>#VALUE!</v>
      </c>
      <c r="U89" t="s">
        <v>82</v>
      </c>
      <c r="V89" t="s">
        <v>262</v>
      </c>
      <c r="W89">
        <v>1</v>
      </c>
      <c r="X89" t="s">
        <v>126</v>
      </c>
      <c r="Z89">
        <v>7900</v>
      </c>
      <c r="AA89" t="str">
        <f t="shared" ca="1" si="38"/>
        <v>uph</v>
      </c>
      <c r="AB89" t="s">
        <v>91</v>
      </c>
      <c r="AC89">
        <v>90489</v>
      </c>
      <c r="AD89">
        <v>14</v>
      </c>
      <c r="AE89" t="s">
        <v>126</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v>
      </c>
      <c r="AN89" t="str">
        <f t="shared" ca="1" si="42"/>
        <v>{"dy":9,"sl":7,"tp":"uph","vl":"90489","cn":14,"pt":"GO","pr":4200}</v>
      </c>
      <c r="BM89" t="e">
        <f ca="1">IF(VLOOKUP($BV89,[1]EquipTable!$1:$1048576,MATCH("업데이트순번",[1]EquipTable!$1:$1,0),0)&lt;=$BP$1,1,0)
*IF(MID(BV89,7,1)="4",0.1,1)</f>
        <v>#VALUE!</v>
      </c>
      <c r="BN89" t="e">
        <f ca="1">IF(VLOOKUP($BV89,[1]EquipTable!$1:$1048576,MATCH("업데이트순번",[1]EquipTable!$1:$1,0),0)&lt;=$BP$1,1,0)
*IF(MID(BV89,7,1)="4",0.1,1)
*IF(AND(MID(BV89,7,1)&lt;&gt;"4",OR(MID(BV89,6,1)="6",MID(BV89,6,1)="7")),3,1)</f>
        <v>#VALUE!</v>
      </c>
      <c r="BO89" t="e">
        <f ca="1">IF(VLOOKUP($BV89,[1]EquipTable!$1:$1048576,MATCH("업데이트순번",[1]EquipTable!$1:$1,0),0)&lt;=$BP$1,1,0)
*IF(MID(BV89,7,1)="4",0.1,1)
*IF(AND(MID(BV89,7,1)&lt;&gt;"4",MID(BV89,6,1)="8"),4,1)</f>
        <v>#VALUE!</v>
      </c>
      <c r="BP89" t="e">
        <f t="shared" ca="1" si="43"/>
        <v>#VALUE!</v>
      </c>
      <c r="BQ89" t="e">
        <f t="shared" ca="1" si="44"/>
        <v>#VALUE!</v>
      </c>
      <c r="BR89" t="e">
        <f t="shared" ca="1" si="45"/>
        <v>#VALUE!</v>
      </c>
      <c r="BS89" t="e">
        <f t="shared" ca="1" si="46"/>
        <v>#VALUE!</v>
      </c>
      <c r="BT89" t="e">
        <f t="shared" ca="1" si="47"/>
        <v>#VALUE!</v>
      </c>
      <c r="BU89" t="e">
        <f t="shared" ca="1" si="48"/>
        <v>#VALUE!</v>
      </c>
      <c r="BV89" t="e">
        <f ca="1">OFFSET([1]EquipTable!$A$1,ROW()-1,0)</f>
        <v>#VALUE!</v>
      </c>
    </row>
    <row r="90" spans="1:74">
      <c r="A90">
        <v>9</v>
      </c>
      <c r="B90">
        <v>8</v>
      </c>
      <c r="C90">
        <f t="shared" si="33"/>
        <v>0</v>
      </c>
      <c r="D90">
        <f t="shared" ca="1" si="50"/>
        <v>0.24267795716586571</v>
      </c>
      <c r="E90">
        <f t="shared" ca="1" si="50"/>
        <v>0.43556067230045425</v>
      </c>
      <c r="F90">
        <f t="shared" ca="1" si="50"/>
        <v>0.29589824407632992</v>
      </c>
      <c r="G90">
        <f t="shared" ca="1" si="50"/>
        <v>0.52287916183475969</v>
      </c>
      <c r="H90">
        <f t="shared" ca="1" si="50"/>
        <v>0.11396280551850579</v>
      </c>
      <c r="I90">
        <f t="shared" ca="1" si="50"/>
        <v>0.3042165166310481</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v>
      </c>
      <c r="AN90" t="str">
        <f t="shared" ca="1" si="42"/>
        <v>{"dy":9,"sl":8}</v>
      </c>
      <c r="BM90" t="e">
        <f ca="1">IF(VLOOKUP($BV90,[1]EquipTable!$1:$1048576,MATCH("업데이트순번",[1]EquipTable!$1:$1,0),0)&lt;=$BP$1,1,0)
*IF(MID(BV90,7,1)="4",0.1,1)</f>
        <v>#VALUE!</v>
      </c>
      <c r="BN90" t="e">
        <f ca="1">IF(VLOOKUP($BV90,[1]EquipTable!$1:$1048576,MATCH("업데이트순번",[1]EquipTable!$1:$1,0),0)&lt;=$BP$1,1,0)
*IF(MID(BV90,7,1)="4",0.1,1)
*IF(AND(MID(BV90,7,1)&lt;&gt;"4",OR(MID(BV90,6,1)="6",MID(BV90,6,1)="7")),3,1)</f>
        <v>#VALUE!</v>
      </c>
      <c r="BO90" t="e">
        <f ca="1">IF(VLOOKUP($BV90,[1]EquipTable!$1:$1048576,MATCH("업데이트순번",[1]EquipTable!$1:$1,0),0)&lt;=$BP$1,1,0)
*IF(MID(BV90,7,1)="4",0.1,1)
*IF(AND(MID(BV90,7,1)&lt;&gt;"4",MID(BV90,6,1)="8"),4,1)</f>
        <v>#VALUE!</v>
      </c>
      <c r="BP90" t="e">
        <f t="shared" ca="1" si="43"/>
        <v>#VALUE!</v>
      </c>
      <c r="BQ90" t="e">
        <f t="shared" ca="1" si="44"/>
        <v>#VALUE!</v>
      </c>
      <c r="BR90" t="e">
        <f t="shared" ca="1" si="45"/>
        <v>#VALUE!</v>
      </c>
      <c r="BS90" t="e">
        <f t="shared" ca="1" si="46"/>
        <v>#VALUE!</v>
      </c>
      <c r="BT90" t="e">
        <f t="shared" ca="1" si="47"/>
        <v>#VALUE!</v>
      </c>
      <c r="BU90" t="e">
        <f t="shared" ca="1" si="48"/>
        <v>#VALUE!</v>
      </c>
      <c r="BV90" t="e">
        <f ca="1">OFFSET([1]EquipTable!$A$1,ROW()-1,0)</f>
        <v>#VALUE!</v>
      </c>
    </row>
    <row r="91" spans="1:74">
      <c r="A91">
        <v>9</v>
      </c>
      <c r="B91">
        <v>9</v>
      </c>
      <c r="C91">
        <f t="shared" si="33"/>
        <v>0</v>
      </c>
      <c r="D91">
        <f t="shared" ca="1" si="50"/>
        <v>0.25353288055569401</v>
      </c>
      <c r="E91">
        <f t="shared" ca="1" si="50"/>
        <v>0.49400905015633378</v>
      </c>
      <c r="F91">
        <f t="shared" ca="1" si="50"/>
        <v>0.69486748984056113</v>
      </c>
      <c r="G91">
        <f t="shared" ca="1" si="50"/>
        <v>4.3584667691051959E-2</v>
      </c>
      <c r="H91">
        <f t="shared" ca="1" si="50"/>
        <v>0.53972188682888678</v>
      </c>
      <c r="I91">
        <f t="shared" ca="1" si="50"/>
        <v>0.99439111089760035</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v>
      </c>
      <c r="AN91" t="str">
        <f t="shared" ca="1" si="42"/>
        <v>{"dy":9,"sl":9}</v>
      </c>
      <c r="BM91" t="e">
        <f ca="1">IF(VLOOKUP($BV91,[1]EquipTable!$1:$1048576,MATCH("업데이트순번",[1]EquipTable!$1:$1,0),0)&lt;=$BP$1,1,0)
*IF(MID(BV91,7,1)="4",0.1,1)</f>
        <v>#VALUE!</v>
      </c>
      <c r="BN91" t="e">
        <f ca="1">IF(VLOOKUP($BV91,[1]EquipTable!$1:$1048576,MATCH("업데이트순번",[1]EquipTable!$1:$1,0),0)&lt;=$BP$1,1,0)
*IF(MID(BV91,7,1)="4",0.1,1)
*IF(AND(MID(BV91,7,1)&lt;&gt;"4",OR(MID(BV91,6,1)="6",MID(BV91,6,1)="7")),3,1)</f>
        <v>#VALUE!</v>
      </c>
      <c r="BO91" t="e">
        <f ca="1">IF(VLOOKUP($BV91,[1]EquipTable!$1:$1048576,MATCH("업데이트순번",[1]EquipTable!$1:$1,0),0)&lt;=$BP$1,1,0)
*IF(MID(BV91,7,1)="4",0.1,1)
*IF(AND(MID(BV91,7,1)&lt;&gt;"4",MID(BV91,6,1)="8"),4,1)</f>
        <v>#VALUE!</v>
      </c>
      <c r="BP91" t="e">
        <f t="shared" ca="1" si="43"/>
        <v>#VALUE!</v>
      </c>
      <c r="BQ91" t="e">
        <f t="shared" ca="1" si="44"/>
        <v>#VALUE!</v>
      </c>
      <c r="BR91" t="e">
        <f t="shared" ca="1" si="45"/>
        <v>#VALUE!</v>
      </c>
      <c r="BS91" t="e">
        <f t="shared" ca="1" si="46"/>
        <v>#VALUE!</v>
      </c>
      <c r="BT91" t="e">
        <f t="shared" ca="1" si="47"/>
        <v>#VALUE!</v>
      </c>
      <c r="BU91" t="e">
        <f t="shared" ca="1" si="48"/>
        <v>#VALUE!</v>
      </c>
      <c r="BV91" t="e">
        <f ca="1">OFFSET([1]EquipTable!$A$1,ROW()-1,0)</f>
        <v>#VALUE!</v>
      </c>
    </row>
    <row r="92" spans="1:74">
      <c r="A92">
        <v>10</v>
      </c>
      <c r="B92">
        <v>0</v>
      </c>
      <c r="C92">
        <f t="shared" si="33"/>
        <v>0</v>
      </c>
      <c r="D92">
        <f t="shared" ref="D92:I101" ca="1" si="51">RAND()</f>
        <v>0.25485769104746636</v>
      </c>
      <c r="E92">
        <f t="shared" ca="1" si="51"/>
        <v>0.64161140696400509</v>
      </c>
      <c r="F92">
        <f t="shared" ca="1" si="51"/>
        <v>0.95222443041905858</v>
      </c>
      <c r="G92">
        <f t="shared" ca="1" si="51"/>
        <v>0.50876038688587077</v>
      </c>
      <c r="H92">
        <f t="shared" ca="1" si="51"/>
        <v>0.68971272144587359</v>
      </c>
      <c r="I92">
        <f t="shared" ca="1" si="51"/>
        <v>0.66432767722992481</v>
      </c>
      <c r="M92" t="str">
        <f t="shared" ca="1" si="34"/>
        <v>지정 장비</v>
      </c>
      <c r="N92" t="e">
        <f t="shared" ca="1" si="35"/>
        <v>#VALUE!</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t="e">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#VALUE!</v>
      </c>
      <c r="S92" t="e">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#VALUE!</v>
      </c>
      <c r="T92" t="e">
        <f t="shared" ca="1" si="37"/>
        <v>#VALUE!</v>
      </c>
      <c r="U92" t="s">
        <v>82</v>
      </c>
      <c r="V92" t="s">
        <v>196</v>
      </c>
      <c r="W92">
        <v>1</v>
      </c>
      <c r="X92" t="s">
        <v>126</v>
      </c>
      <c r="Z92">
        <v>900</v>
      </c>
      <c r="AA92" t="str">
        <f t="shared" ca="1" si="38"/>
        <v>fe</v>
      </c>
      <c r="AB92" t="s">
        <v>82</v>
      </c>
      <c r="AC92" t="s">
        <v>196</v>
      </c>
      <c r="AD92">
        <v>1</v>
      </c>
      <c r="AE92" t="s">
        <v>126</v>
      </c>
      <c r="AG92">
        <v>900</v>
      </c>
      <c r="AH92" t="str">
        <f>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피의 착즙기</v>
      </c>
      <c r="AL92">
        <v>1</v>
      </c>
      <c r="AM9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v>
      </c>
      <c r="AN92" t="str">
        <f t="shared" ca="1" si="42"/>
        <v>{"dy":10,"sl":0,"tp":"fe","vl":"Equip4002","cn":1,"pt":"GO","pr":900}</v>
      </c>
      <c r="BM92" t="e">
        <f ca="1">IF(VLOOKUP($BV92,[1]EquipTable!$1:$1048576,MATCH("업데이트순번",[1]EquipTable!$1:$1,0),0)&lt;=$BP$1,1,0)
*IF(MID(BV92,7,1)="4",0.1,1)</f>
        <v>#VALUE!</v>
      </c>
      <c r="BN92" t="e">
        <f ca="1">IF(VLOOKUP($BV92,[1]EquipTable!$1:$1048576,MATCH("업데이트순번",[1]EquipTable!$1:$1,0),0)&lt;=$BP$1,1,0)
*IF(MID(BV92,7,1)="4",0.1,1)
*IF(AND(MID(BV92,7,1)&lt;&gt;"4",OR(MID(BV92,6,1)="6",MID(BV92,6,1)="7")),3,1)</f>
        <v>#VALUE!</v>
      </c>
      <c r="BO92" t="e">
        <f ca="1">IF(VLOOKUP($BV92,[1]EquipTable!$1:$1048576,MATCH("업데이트순번",[1]EquipTable!$1:$1,0),0)&lt;=$BP$1,1,0)
*IF(MID(BV92,7,1)="4",0.1,1)
*IF(AND(MID(BV92,7,1)&lt;&gt;"4",MID(BV92,6,1)="8"),4,1)</f>
        <v>#VALUE!</v>
      </c>
      <c r="BP92" t="e">
        <f t="shared" ca="1" si="43"/>
        <v>#VALUE!</v>
      </c>
      <c r="BQ92" t="e">
        <f t="shared" ca="1" si="44"/>
        <v>#VALUE!</v>
      </c>
      <c r="BR92" t="e">
        <f t="shared" ca="1" si="45"/>
        <v>#VALUE!</v>
      </c>
      <c r="BS92" t="e">
        <f t="shared" ca="1" si="46"/>
        <v>#VALUE!</v>
      </c>
      <c r="BT92" t="e">
        <f t="shared" ca="1" si="47"/>
        <v>#VALUE!</v>
      </c>
      <c r="BU92" t="e">
        <f t="shared" ca="1" si="48"/>
        <v>#VALUE!</v>
      </c>
      <c r="BV92" t="e">
        <f ca="1">OFFSET([1]EquipTable!$A$1,ROW()-1,0)</f>
        <v>#VALUE!</v>
      </c>
    </row>
    <row r="93" spans="1:74">
      <c r="A93">
        <v>10</v>
      </c>
      <c r="B93">
        <v>1</v>
      </c>
      <c r="C93">
        <f t="shared" si="33"/>
        <v>0</v>
      </c>
      <c r="D93">
        <f t="shared" ca="1" si="51"/>
        <v>0.76960304200783958</v>
      </c>
      <c r="E93">
        <f t="shared" ca="1" si="51"/>
        <v>9.5977470277968768E-2</v>
      </c>
      <c r="F93">
        <f t="shared" ca="1" si="51"/>
        <v>0.29788108090636378</v>
      </c>
      <c r="G93">
        <f t="shared" ca="1" si="51"/>
        <v>0.32448703113861177</v>
      </c>
      <c r="H93">
        <f t="shared" ca="1" si="51"/>
        <v>0.18676196509944765</v>
      </c>
      <c r="I93">
        <f t="shared" ca="1" si="51"/>
        <v>0.26674808269835049</v>
      </c>
      <c r="M93" t="str">
        <f t="shared" ca="1" si="34"/>
        <v>지정 장비</v>
      </c>
      <c r="N93" t="e">
        <f t="shared" ca="1" si="35"/>
        <v>#VALUE!</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DI</v>
      </c>
      <c r="Q93" t="e">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#VALUE!</v>
      </c>
      <c r="R93" t="e">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#VALUE!</v>
      </c>
      <c r="S93" t="e">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#VALUE!</v>
      </c>
      <c r="T93" t="e">
        <f t="shared" ca="1" si="37"/>
        <v>#VALUE!</v>
      </c>
      <c r="U93" t="s">
        <v>82</v>
      </c>
      <c r="V93" t="s">
        <v>279</v>
      </c>
      <c r="W93">
        <v>1</v>
      </c>
      <c r="X93" t="s">
        <v>126</v>
      </c>
      <c r="Z93">
        <v>1200</v>
      </c>
      <c r="AA93" t="str">
        <f t="shared" ca="1" si="38"/>
        <v>fe</v>
      </c>
      <c r="AB93" t="s">
        <v>82</v>
      </c>
      <c r="AC93" t="s">
        <v>279</v>
      </c>
      <c r="AD93">
        <v>1</v>
      </c>
      <c r="AE93" t="s">
        <v>126</v>
      </c>
      <c r="AG93">
        <v>1200</v>
      </c>
      <c r="AH93" t="str">
        <f>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주홍 스킨</v>
      </c>
      <c r="AL93">
        <v>1</v>
      </c>
      <c r="AM9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v>
      </c>
      <c r="AN93" t="str">
        <f t="shared" ca="1" si="42"/>
        <v>{"dy":10,"sl":1,"tp":"fe","vl":"Equip5102","cn":1,"pt":"GO","pr":1200}</v>
      </c>
      <c r="BM93" t="e">
        <f ca="1">IF(VLOOKUP($BV93,[1]EquipTable!$1:$1048576,MATCH("업데이트순번",[1]EquipTable!$1:$1,0),0)&lt;=$BP$1,1,0)
*IF(MID(BV93,7,1)="4",0.1,1)</f>
        <v>#VALUE!</v>
      </c>
      <c r="BN93" t="e">
        <f ca="1">IF(VLOOKUP($BV93,[1]EquipTable!$1:$1048576,MATCH("업데이트순번",[1]EquipTable!$1:$1,0),0)&lt;=$BP$1,1,0)
*IF(MID(BV93,7,1)="4",0.1,1)
*IF(AND(MID(BV93,7,1)&lt;&gt;"4",OR(MID(BV93,6,1)="6",MID(BV93,6,1)="7")),3,1)</f>
        <v>#VALUE!</v>
      </c>
      <c r="BO93" t="e">
        <f ca="1">IF(VLOOKUP($BV93,[1]EquipTable!$1:$1048576,MATCH("업데이트순번",[1]EquipTable!$1:$1,0),0)&lt;=$BP$1,1,0)
*IF(MID(BV93,7,1)="4",0.1,1)
*IF(AND(MID(BV93,7,1)&lt;&gt;"4",MID(BV93,6,1)="8"),4,1)</f>
        <v>#VALUE!</v>
      </c>
      <c r="BP93" t="e">
        <f t="shared" ca="1" si="43"/>
        <v>#VALUE!</v>
      </c>
      <c r="BQ93" t="e">
        <f t="shared" ca="1" si="44"/>
        <v>#VALUE!</v>
      </c>
      <c r="BR93" t="e">
        <f t="shared" ca="1" si="45"/>
        <v>#VALUE!</v>
      </c>
      <c r="BS93" t="e">
        <f t="shared" ca="1" si="46"/>
        <v>#VALUE!</v>
      </c>
      <c r="BT93" t="e">
        <f t="shared" ca="1" si="47"/>
        <v>#VALUE!</v>
      </c>
      <c r="BU93" t="e">
        <f t="shared" ca="1" si="48"/>
        <v>#VALUE!</v>
      </c>
      <c r="BV93" t="e">
        <f ca="1">OFFSET([1]EquipTable!$A$1,ROW()-1,0)</f>
        <v>#VALUE!</v>
      </c>
    </row>
    <row r="94" spans="1:74">
      <c r="A94">
        <v>10</v>
      </c>
      <c r="B94">
        <v>2</v>
      </c>
      <c r="C94">
        <f t="shared" si="33"/>
        <v>0</v>
      </c>
      <c r="D94">
        <f t="shared" ca="1" si="51"/>
        <v>0.77387139614116063</v>
      </c>
      <c r="E94">
        <f t="shared" ca="1" si="51"/>
        <v>0.54435217210590947</v>
      </c>
      <c r="F94">
        <f t="shared" ca="1" si="51"/>
        <v>0.8038557912010792</v>
      </c>
      <c r="G94">
        <f t="shared" ca="1" si="51"/>
        <v>0.73452818610402071</v>
      </c>
      <c r="H94">
        <f t="shared" ca="1" si="51"/>
        <v>0.46682768425726673</v>
      </c>
      <c r="I94">
        <f t="shared" ca="1" si="51"/>
        <v>0.22371364142152372</v>
      </c>
      <c r="M94" t="str">
        <f t="shared" ca="1" si="34"/>
        <v>안 지정 캐릭터 PP 영웅등급</v>
      </c>
      <c r="N94">
        <f t="shared" ca="1" si="35"/>
        <v>54435</v>
      </c>
      <c r="O94">
        <f t="shared" ca="1" si="36"/>
        <v>9</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2700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91</v>
      </c>
      <c r="V94">
        <v>36875</v>
      </c>
      <c r="W94">
        <v>11</v>
      </c>
      <c r="X94" t="s">
        <v>126</v>
      </c>
      <c r="Z94">
        <v>1100</v>
      </c>
      <c r="AA94" t="str">
        <f t="shared" ca="1" si="38"/>
        <v>upn</v>
      </c>
      <c r="AB94" t="s">
        <v>92</v>
      </c>
      <c r="AC94">
        <v>25208</v>
      </c>
      <c r="AD94">
        <v>10</v>
      </c>
      <c r="AE94" t="s">
        <v>126</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v>
      </c>
      <c r="AN94" t="str">
        <f t="shared" ca="1" si="42"/>
        <v>{"dy":10,"sl":2,"tp":"upn","vl":"25208","cn":10,"pt":"GO","pr":3000}</v>
      </c>
      <c r="BM94" t="e">
        <f ca="1">IF(VLOOKUP($BV94,[1]EquipTable!$1:$1048576,MATCH("업데이트순번",[1]EquipTable!$1:$1,0),0)&lt;=$BP$1,1,0)
*IF(MID(BV94,7,1)="4",0.1,1)</f>
        <v>#VALUE!</v>
      </c>
      <c r="BN94" t="e">
        <f ca="1">IF(VLOOKUP($BV94,[1]EquipTable!$1:$1048576,MATCH("업데이트순번",[1]EquipTable!$1:$1,0),0)&lt;=$BP$1,1,0)
*IF(MID(BV94,7,1)="4",0.1,1)
*IF(AND(MID(BV94,7,1)&lt;&gt;"4",OR(MID(BV94,6,1)="6",MID(BV94,6,1)="7")),3,1)</f>
        <v>#VALUE!</v>
      </c>
      <c r="BO94" t="e">
        <f ca="1">IF(VLOOKUP($BV94,[1]EquipTable!$1:$1048576,MATCH("업데이트순번",[1]EquipTable!$1:$1,0),0)&lt;=$BP$1,1,0)
*IF(MID(BV94,7,1)="4",0.1,1)
*IF(AND(MID(BV94,7,1)&lt;&gt;"4",MID(BV94,6,1)="8"),4,1)</f>
        <v>#VALUE!</v>
      </c>
      <c r="BP94" t="e">
        <f t="shared" ca="1" si="43"/>
        <v>#VALUE!</v>
      </c>
      <c r="BQ94" t="e">
        <f t="shared" ca="1" si="44"/>
        <v>#VALUE!</v>
      </c>
      <c r="BR94" t="e">
        <f t="shared" ca="1" si="45"/>
        <v>#VALUE!</v>
      </c>
      <c r="BS94" t="e">
        <f t="shared" ca="1" si="46"/>
        <v>#VALUE!</v>
      </c>
      <c r="BT94" t="e">
        <f t="shared" ca="1" si="47"/>
        <v>#VALUE!</v>
      </c>
      <c r="BU94" t="e">
        <f t="shared" ca="1" si="48"/>
        <v>#VALUE!</v>
      </c>
      <c r="BV94" t="e">
        <f ca="1">OFFSET([1]EquipTable!$A$1,ROW()-1,0)</f>
        <v>#VALUE!</v>
      </c>
    </row>
    <row r="95" spans="1:74">
      <c r="A95">
        <v>10</v>
      </c>
      <c r="B95">
        <v>3</v>
      </c>
      <c r="C95">
        <f t="shared" si="33"/>
        <v>0</v>
      </c>
      <c r="D95">
        <f t="shared" ca="1" si="51"/>
        <v>0.68706709643479202</v>
      </c>
      <c r="E95">
        <f t="shared" ca="1" si="51"/>
        <v>0.70084065952473251</v>
      </c>
      <c r="F95">
        <f t="shared" ca="1" si="51"/>
        <v>0.92653692593970083</v>
      </c>
      <c r="G95">
        <f t="shared" ca="1" si="51"/>
        <v>0.49948275760188987</v>
      </c>
      <c r="H95">
        <f t="shared" ca="1" si="51"/>
        <v>0.10361790803248361</v>
      </c>
      <c r="I95">
        <f t="shared" ca="1" si="51"/>
        <v>0.68445274087027108</v>
      </c>
      <c r="M95" t="str">
        <f t="shared" ca="1" si="34"/>
        <v>안 지정 캐릭터 PP 일반등급</v>
      </c>
      <c r="N95">
        <f t="shared" ca="1" si="35"/>
        <v>70084</v>
      </c>
      <c r="O95">
        <f t="shared" ca="1" si="36"/>
        <v>11</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3300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92</v>
      </c>
      <c r="V95">
        <v>25208</v>
      </c>
      <c r="W95">
        <v>10</v>
      </c>
      <c r="X95" t="s">
        <v>126</v>
      </c>
      <c r="Z95">
        <v>1000</v>
      </c>
      <c r="AA95" t="str">
        <f t="shared" ca="1" si="38"/>
        <v>bn</v>
      </c>
      <c r="AB95" t="s">
        <v>83</v>
      </c>
      <c r="AD95">
        <v>1</v>
      </c>
      <c r="AE95" t="s">
        <v>130</v>
      </c>
      <c r="AG95">
        <v>29</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v>
      </c>
      <c r="AN95" t="str">
        <f t="shared" ca="1" si="42"/>
        <v>{"dy":10,"sl":3,"tp":"bn","cn":1,"pt":"DI","pr":29}</v>
      </c>
      <c r="BM95" t="e">
        <f ca="1">IF(VLOOKUP($BV95,[1]EquipTable!$1:$1048576,MATCH("업데이트순번",[1]EquipTable!$1:$1,0),0)&lt;=$BP$1,1,0)
*IF(MID(BV95,7,1)="4",0.1,1)</f>
        <v>#VALUE!</v>
      </c>
      <c r="BN95" t="e">
        <f ca="1">IF(VLOOKUP($BV95,[1]EquipTable!$1:$1048576,MATCH("업데이트순번",[1]EquipTable!$1:$1,0),0)&lt;=$BP$1,1,0)
*IF(MID(BV95,7,1)="4",0.1,1)
*IF(AND(MID(BV95,7,1)&lt;&gt;"4",OR(MID(BV95,6,1)="6",MID(BV95,6,1)="7")),3,1)</f>
        <v>#VALUE!</v>
      </c>
      <c r="BO95" t="e">
        <f ca="1">IF(VLOOKUP($BV95,[1]EquipTable!$1:$1048576,MATCH("업데이트순번",[1]EquipTable!$1:$1,0),0)&lt;=$BP$1,1,0)
*IF(MID(BV95,7,1)="4",0.1,1)
*IF(AND(MID(BV95,7,1)&lt;&gt;"4",MID(BV95,6,1)="8"),4,1)</f>
        <v>#VALUE!</v>
      </c>
      <c r="BP95" t="e">
        <f t="shared" ca="1" si="43"/>
        <v>#VALUE!</v>
      </c>
      <c r="BQ95" t="e">
        <f t="shared" ca="1" si="44"/>
        <v>#VALUE!</v>
      </c>
      <c r="BR95" t="e">
        <f t="shared" ca="1" si="45"/>
        <v>#VALUE!</v>
      </c>
      <c r="BS95" t="e">
        <f t="shared" ca="1" si="46"/>
        <v>#VALUE!</v>
      </c>
      <c r="BT95" t="e">
        <f t="shared" ca="1" si="47"/>
        <v>#VALUE!</v>
      </c>
      <c r="BU95" t="e">
        <f t="shared" ca="1" si="48"/>
        <v>#VALUE!</v>
      </c>
      <c r="BV95" t="e">
        <f ca="1">OFFSET([1]EquipTable!$A$1,ROW()-1,0)</f>
        <v>#VALUE!</v>
      </c>
    </row>
    <row r="96" spans="1:74">
      <c r="A96">
        <v>10</v>
      </c>
      <c r="B96">
        <v>4</v>
      </c>
      <c r="C96">
        <f t="shared" si="33"/>
        <v>0</v>
      </c>
      <c r="D96">
        <f t="shared" ca="1" si="51"/>
        <v>4.080282019527659E-2</v>
      </c>
      <c r="E96">
        <f t="shared" ca="1" si="51"/>
        <v>0.51918533843682146</v>
      </c>
      <c r="F96">
        <f t="shared" ca="1" si="51"/>
        <v>0.90020987372671391</v>
      </c>
      <c r="G96">
        <f t="shared" ca="1" si="51"/>
        <v>0.42665542193045602</v>
      </c>
      <c r="H96">
        <f t="shared" ca="1" si="51"/>
        <v>0.82309950572292068</v>
      </c>
      <c r="I96">
        <f t="shared" ca="1" si="51"/>
        <v>0.47014202484826462</v>
      </c>
      <c r="M96" t="str">
        <f t="shared" ca="1" si="34"/>
        <v>안 지정 캐릭터 PP 일반등급</v>
      </c>
      <c r="N96">
        <f t="shared" ca="1" si="35"/>
        <v>51918</v>
      </c>
      <c r="O96">
        <f t="shared" ca="1" si="36"/>
        <v>9</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2700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92</v>
      </c>
      <c r="V96">
        <v>56571</v>
      </c>
      <c r="W96">
        <v>12</v>
      </c>
      <c r="X96" t="s">
        <v>126</v>
      </c>
      <c r="Z96">
        <v>1200</v>
      </c>
      <c r="AA96" t="str">
        <f t="shared" ca="1" si="38"/>
        <v>upn</v>
      </c>
      <c r="AB96" t="s">
        <v>92</v>
      </c>
      <c r="AC96">
        <v>56571</v>
      </c>
      <c r="AD96">
        <v>12</v>
      </c>
      <c r="AE96" t="s">
        <v>126</v>
      </c>
      <c r="AG96">
        <v>3600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v>
      </c>
      <c r="AN96" t="str">
        <f t="shared" ca="1" si="42"/>
        <v>{"dy":10,"sl":4,"tp":"upn","vl":"56571","cn":12,"pt":"GO","pr":3600}</v>
      </c>
      <c r="BM96" t="e">
        <f ca="1">IF(VLOOKUP($BV96,[1]EquipTable!$1:$1048576,MATCH("업데이트순번",[1]EquipTable!$1:$1,0),0)&lt;=$BP$1,1,0)
*IF(MID(BV96,7,1)="4",0.1,1)</f>
        <v>#VALUE!</v>
      </c>
      <c r="BN96" t="e">
        <f ca="1">IF(VLOOKUP($BV96,[1]EquipTable!$1:$1048576,MATCH("업데이트순번",[1]EquipTable!$1:$1,0),0)&lt;=$BP$1,1,0)
*IF(MID(BV96,7,1)="4",0.1,1)
*IF(AND(MID(BV96,7,1)&lt;&gt;"4",OR(MID(BV96,6,1)="6",MID(BV96,6,1)="7")),3,1)</f>
        <v>#VALUE!</v>
      </c>
      <c r="BO96" t="e">
        <f ca="1">IF(VLOOKUP($BV96,[1]EquipTable!$1:$1048576,MATCH("업데이트순번",[1]EquipTable!$1:$1,0),0)&lt;=$BP$1,1,0)
*IF(MID(BV96,7,1)="4",0.1,1)
*IF(AND(MID(BV96,7,1)&lt;&gt;"4",MID(BV96,6,1)="8"),4,1)</f>
        <v>#VALUE!</v>
      </c>
      <c r="BP96" t="e">
        <f t="shared" ca="1" si="43"/>
        <v>#VALUE!</v>
      </c>
      <c r="BQ96" t="e">
        <f t="shared" ca="1" si="44"/>
        <v>#VALUE!</v>
      </c>
      <c r="BR96" t="e">
        <f t="shared" ca="1" si="45"/>
        <v>#VALUE!</v>
      </c>
      <c r="BS96" t="e">
        <f t="shared" ca="1" si="46"/>
        <v>#VALUE!</v>
      </c>
      <c r="BT96" t="e">
        <f t="shared" ca="1" si="47"/>
        <v>#VALUE!</v>
      </c>
      <c r="BU96" t="e">
        <f t="shared" ca="1" si="48"/>
        <v>#VALUE!</v>
      </c>
      <c r="BV96" t="e">
        <f ca="1">OFFSET([1]EquipTable!$A$1,ROW()-1,0)</f>
        <v>#VALUE!</v>
      </c>
    </row>
    <row r="97" spans="1:74">
      <c r="A97">
        <v>10</v>
      </c>
      <c r="B97">
        <v>5</v>
      </c>
      <c r="C97">
        <f t="shared" si="33"/>
        <v>0</v>
      </c>
      <c r="D97">
        <f t="shared" ca="1" si="51"/>
        <v>0.98848292714835873</v>
      </c>
      <c r="E97">
        <f t="shared" ca="1" si="51"/>
        <v>0.22455340162449899</v>
      </c>
      <c r="F97">
        <f t="shared" ca="1" si="51"/>
        <v>0.33818690010807262</v>
      </c>
      <c r="G97">
        <f t="shared" ca="1" si="51"/>
        <v>0.28174464240882302</v>
      </c>
      <c r="H97">
        <f t="shared" ca="1" si="51"/>
        <v>7.3709597257404003E-2</v>
      </c>
      <c r="I97">
        <f t="shared" ca="1" si="51"/>
        <v>0.68890782140322127</v>
      </c>
      <c r="M97" t="str">
        <f t="shared" ca="1" si="34"/>
        <v>안 지정 캐릭터 PP 일반등급</v>
      </c>
      <c r="N97">
        <f t="shared" ca="1" si="35"/>
        <v>22455</v>
      </c>
      <c r="O97">
        <f t="shared" ca="1" si="36"/>
        <v>5</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1500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t="shared" ca="1" si="37"/>
        <v/>
      </c>
      <c r="U97" t="s">
        <v>82</v>
      </c>
      <c r="V97" t="s">
        <v>200</v>
      </c>
      <c r="W97">
        <v>1</v>
      </c>
      <c r="X97" t="s">
        <v>126</v>
      </c>
      <c r="Z97">
        <v>3300</v>
      </c>
      <c r="AA97" t="str">
        <f t="shared" ca="1" si="38"/>
        <v>fe</v>
      </c>
      <c r="AB97" t="s">
        <v>82</v>
      </c>
      <c r="AC97" t="s">
        <v>200</v>
      </c>
      <c r="AD97">
        <v>1</v>
      </c>
      <c r="AE97" t="s">
        <v>126</v>
      </c>
      <c r="AG97">
        <v>3300</v>
      </c>
      <c r="AH97" t="str">
        <f>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파수꾼의 숏보우</v>
      </c>
      <c r="AL97">
        <v>1</v>
      </c>
      <c r="AM9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v>
      </c>
      <c r="AN97" t="str">
        <f t="shared" ca="1" si="42"/>
        <v>{"dy":10,"sl":5,"tp":"fe","vl":"Equip2202","cn":1,"pt":"GO","pr":3300}</v>
      </c>
      <c r="BM97" t="e">
        <f ca="1">IF(VLOOKUP($BV97,[1]EquipTable!$1:$1048576,MATCH("업데이트순번",[1]EquipTable!$1:$1,0),0)&lt;=$BP$1,1,0)
*IF(MID(BV97,7,1)="4",0.1,1)</f>
        <v>#VALUE!</v>
      </c>
      <c r="BN97" t="e">
        <f ca="1">IF(VLOOKUP($BV97,[1]EquipTable!$1:$1048576,MATCH("업데이트순번",[1]EquipTable!$1:$1,0),0)&lt;=$BP$1,1,0)
*IF(MID(BV97,7,1)="4",0.1,1)
*IF(AND(MID(BV97,7,1)&lt;&gt;"4",OR(MID(BV97,6,1)="6",MID(BV97,6,1)="7")),3,1)</f>
        <v>#VALUE!</v>
      </c>
      <c r="BO97" t="e">
        <f ca="1">IF(VLOOKUP($BV97,[1]EquipTable!$1:$1048576,MATCH("업데이트순번",[1]EquipTable!$1:$1,0),0)&lt;=$BP$1,1,0)
*IF(MID(BV97,7,1)="4",0.1,1)
*IF(AND(MID(BV97,7,1)&lt;&gt;"4",MID(BV97,6,1)="8"),4,1)</f>
        <v>#VALUE!</v>
      </c>
      <c r="BP97" t="e">
        <f t="shared" ca="1" si="43"/>
        <v>#VALUE!</v>
      </c>
      <c r="BQ97" t="e">
        <f t="shared" ca="1" si="44"/>
        <v>#VALUE!</v>
      </c>
      <c r="BR97" t="e">
        <f t="shared" ca="1" si="45"/>
        <v>#VALUE!</v>
      </c>
      <c r="BS97" t="e">
        <f t="shared" ca="1" si="46"/>
        <v>#VALUE!</v>
      </c>
      <c r="BT97" t="e">
        <f t="shared" ca="1" si="47"/>
        <v>#VALUE!</v>
      </c>
      <c r="BU97" t="e">
        <f t="shared" ca="1" si="48"/>
        <v>#VALUE!</v>
      </c>
      <c r="BV97" t="e">
        <f ca="1">OFFSET([1]EquipTable!$A$1,ROW()-1,0)</f>
        <v>#VALUE!</v>
      </c>
    </row>
    <row r="98" spans="1:74">
      <c r="A98">
        <v>10</v>
      </c>
      <c r="B98">
        <v>6</v>
      </c>
      <c r="C98">
        <f t="shared" si="33"/>
        <v>0</v>
      </c>
      <c r="D98">
        <f t="shared" ca="1" si="51"/>
        <v>0.86686229747227794</v>
      </c>
      <c r="E98">
        <f t="shared" ca="1" si="51"/>
        <v>0.51200635650816384</v>
      </c>
      <c r="F98">
        <f t="shared" ca="1" si="51"/>
        <v>0.23986863222523613</v>
      </c>
      <c r="G98">
        <f t="shared" ca="1" si="51"/>
        <v>0.48545126235621894</v>
      </c>
      <c r="H98">
        <f t="shared" ca="1" si="51"/>
        <v>0.78003910988271485</v>
      </c>
      <c r="I98">
        <f t="shared" ca="1" si="51"/>
        <v>0.5293738116821608</v>
      </c>
      <c r="M98" t="str">
        <f t="shared" ca="1" si="34"/>
        <v>지정 장비</v>
      </c>
      <c r="N98" t="e">
        <f t="shared" ca="1" si="35"/>
        <v>#VALUE!</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t="e">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#VALUE!</v>
      </c>
      <c r="S98" t="e">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#VALUE!</v>
      </c>
      <c r="T98" t="e">
        <f t="shared" ca="1" si="37"/>
        <v>#VALUE!</v>
      </c>
      <c r="U98" t="s">
        <v>82</v>
      </c>
      <c r="V98" t="s">
        <v>251</v>
      </c>
      <c r="W98">
        <v>1</v>
      </c>
      <c r="X98" t="s">
        <v>126</v>
      </c>
      <c r="Z98">
        <v>2600</v>
      </c>
      <c r="AA98" t="str">
        <f t="shared" ca="1" si="38"/>
        <v>uph</v>
      </c>
      <c r="AB98" t="s">
        <v>91</v>
      </c>
      <c r="AC98">
        <v>36875</v>
      </c>
      <c r="AD98">
        <v>11</v>
      </c>
      <c r="AE98" t="s">
        <v>126</v>
      </c>
      <c r="AG98">
        <v>3300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v>
      </c>
      <c r="AN98" t="str">
        <f t="shared" ca="1" si="42"/>
        <v>{"dy":10,"sl":6,"tp":"uph","vl":"36875","cn":11,"pt":"GO","pr":3300}</v>
      </c>
      <c r="BM98" t="e">
        <f ca="1">IF(VLOOKUP($BV98,[1]EquipTable!$1:$1048576,MATCH("업데이트순번",[1]EquipTable!$1:$1,0),0)&lt;=$BP$1,1,0)
*IF(MID(BV98,7,1)="4",0.1,1)</f>
        <v>#VALUE!</v>
      </c>
      <c r="BN98" t="e">
        <f ca="1">IF(VLOOKUP($BV98,[1]EquipTable!$1:$1048576,MATCH("업데이트순번",[1]EquipTable!$1:$1,0),0)&lt;=$BP$1,1,0)
*IF(MID(BV98,7,1)="4",0.1,1)
*IF(AND(MID(BV98,7,1)&lt;&gt;"4",OR(MID(BV98,6,1)="6",MID(BV98,6,1)="7")),3,1)</f>
        <v>#VALUE!</v>
      </c>
      <c r="BO98" t="e">
        <f ca="1">IF(VLOOKUP($BV98,[1]EquipTable!$1:$1048576,MATCH("업데이트순번",[1]EquipTable!$1:$1,0),0)&lt;=$BP$1,1,0)
*IF(MID(BV98,7,1)="4",0.1,1)
*IF(AND(MID(BV98,7,1)&lt;&gt;"4",MID(BV98,6,1)="8"),4,1)</f>
        <v>#VALUE!</v>
      </c>
      <c r="BP98" t="e">
        <f t="shared" ca="1" si="43"/>
        <v>#VALUE!</v>
      </c>
      <c r="BQ98" t="e">
        <f t="shared" ca="1" si="44"/>
        <v>#VALUE!</v>
      </c>
      <c r="BR98" t="e">
        <f t="shared" ca="1" si="45"/>
        <v>#VALUE!</v>
      </c>
      <c r="BS98" t="e">
        <f t="shared" ca="1" si="46"/>
        <v>#VALUE!</v>
      </c>
      <c r="BT98" t="e">
        <f t="shared" ca="1" si="47"/>
        <v>#VALUE!</v>
      </c>
      <c r="BU98" t="e">
        <f t="shared" ca="1" si="48"/>
        <v>#VALUE!</v>
      </c>
      <c r="BV98" t="e">
        <f ca="1">OFFSET([1]EquipTable!$A$1,ROW()-1,0)</f>
        <v>#VALUE!</v>
      </c>
    </row>
    <row r="99" spans="1:74">
      <c r="A99">
        <v>10</v>
      </c>
      <c r="B99">
        <v>7</v>
      </c>
      <c r="C99">
        <f t="shared" si="33"/>
        <v>0</v>
      </c>
      <c r="D99">
        <f t="shared" ca="1" si="51"/>
        <v>6.6935222586383625E-2</v>
      </c>
      <c r="E99">
        <f t="shared" ca="1" si="51"/>
        <v>4.9440911944774291E-2</v>
      </c>
      <c r="F99">
        <f t="shared" ca="1" si="51"/>
        <v>0.50625685071426441</v>
      </c>
      <c r="G99">
        <f t="shared" ca="1" si="51"/>
        <v>0.13980354657448146</v>
      </c>
      <c r="H99">
        <f t="shared" ca="1" si="51"/>
        <v>0.55420420830891926</v>
      </c>
      <c r="I99">
        <f t="shared" ca="1" si="51"/>
        <v>0.62021045091181359</v>
      </c>
      <c r="M99" t="str">
        <f t="shared" ca="1" si="34"/>
        <v>지정 장비</v>
      </c>
      <c r="N99" t="e">
        <f t="shared" ca="1" si="35"/>
        <v>#VALUE!</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DI</v>
      </c>
      <c r="Q99" t="e">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#VALUE!</v>
      </c>
      <c r="R99" t="e">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#VALUE!</v>
      </c>
      <c r="S99" t="e">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#VALUE!</v>
      </c>
      <c r="T99" t="e">
        <f t="shared" ca="1" si="37"/>
        <v>#VALUE!</v>
      </c>
      <c r="U99" t="s">
        <v>82</v>
      </c>
      <c r="V99" t="s">
        <v>198</v>
      </c>
      <c r="W99">
        <v>1</v>
      </c>
      <c r="X99" t="s">
        <v>126</v>
      </c>
      <c r="Z99">
        <v>22300</v>
      </c>
      <c r="AA99" t="str">
        <f t="shared" ca="1" si="38"/>
        <v>fe</v>
      </c>
      <c r="AB99" t="s">
        <v>82</v>
      </c>
      <c r="AC99" t="s">
        <v>198</v>
      </c>
      <c r="AD99">
        <v>1</v>
      </c>
      <c r="AE99" t="s">
        <v>126</v>
      </c>
      <c r="AG99">
        <v>22300</v>
      </c>
      <c r="AH99" t="str">
        <f>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검투사의 명예</v>
      </c>
      <c r="AL99">
        <v>1</v>
      </c>
      <c r="AM9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v>
      </c>
      <c r="AN99" t="str">
        <f t="shared" ca="1" si="42"/>
        <v>{"dy":10,"sl":7,"tp":"fe","vl":"Equip7302","cn":1,"pt":"GO","pr":22300}</v>
      </c>
      <c r="BM99" t="e">
        <f ca="1">IF(VLOOKUP($BV99,[1]EquipTable!$1:$1048576,MATCH("업데이트순번",[1]EquipTable!$1:$1,0),0)&lt;=$BP$1,1,0)
*IF(MID(BV99,7,1)="4",0.1,1)</f>
        <v>#VALUE!</v>
      </c>
      <c r="BN99" t="e">
        <f ca="1">IF(VLOOKUP($BV99,[1]EquipTable!$1:$1048576,MATCH("업데이트순번",[1]EquipTable!$1:$1,0),0)&lt;=$BP$1,1,0)
*IF(MID(BV99,7,1)="4",0.1,1)
*IF(AND(MID(BV99,7,1)&lt;&gt;"4",OR(MID(BV99,6,1)="6",MID(BV99,6,1)="7")),3,1)</f>
        <v>#VALUE!</v>
      </c>
      <c r="BO99" t="e">
        <f ca="1">IF(VLOOKUP($BV99,[1]EquipTable!$1:$1048576,MATCH("업데이트순번",[1]EquipTable!$1:$1,0),0)&lt;=$BP$1,1,0)
*IF(MID(BV99,7,1)="4",0.1,1)
*IF(AND(MID(BV99,7,1)&lt;&gt;"4",MID(BV99,6,1)="8"),4,1)</f>
        <v>#VALUE!</v>
      </c>
      <c r="BP99" t="e">
        <f t="shared" ca="1" si="43"/>
        <v>#VALUE!</v>
      </c>
      <c r="BQ99" t="e">
        <f t="shared" ca="1" si="44"/>
        <v>#VALUE!</v>
      </c>
      <c r="BR99" t="e">
        <f t="shared" ca="1" si="45"/>
        <v>#VALUE!</v>
      </c>
      <c r="BS99" t="e">
        <f t="shared" ca="1" si="46"/>
        <v>#VALUE!</v>
      </c>
      <c r="BT99" t="e">
        <f t="shared" ca="1" si="47"/>
        <v>#VALUE!</v>
      </c>
      <c r="BU99" t="e">
        <f t="shared" ca="1" si="48"/>
        <v>#VALUE!</v>
      </c>
      <c r="BV99" t="e">
        <f ca="1">OFFSET([1]EquipTable!$A$1,ROW()-1,0)</f>
        <v>#VALUE!</v>
      </c>
    </row>
    <row r="100" spans="1:74">
      <c r="A100">
        <v>10</v>
      </c>
      <c r="B100">
        <v>8</v>
      </c>
      <c r="C100">
        <f t="shared" si="33"/>
        <v>0</v>
      </c>
      <c r="D100">
        <f t="shared" ca="1" si="51"/>
        <v>0.64079803907037969</v>
      </c>
      <c r="E100">
        <f t="shared" ca="1" si="51"/>
        <v>0.24016311581500116</v>
      </c>
      <c r="F100">
        <f t="shared" ca="1" si="51"/>
        <v>0.94293410225648788</v>
      </c>
      <c r="G100">
        <f t="shared" ca="1" si="51"/>
        <v>0.52008074897448398</v>
      </c>
      <c r="H100">
        <f t="shared" ca="1" si="51"/>
        <v>0.57892149788838332</v>
      </c>
      <c r="I100">
        <f t="shared" ca="1" si="51"/>
        <v>0.15878355981175696</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fc</v>
      </c>
      <c r="AB100" t="s">
        <v>85</v>
      </c>
      <c r="AC100" t="s">
        <v>325</v>
      </c>
      <c r="AD100">
        <v>1</v>
      </c>
      <c r="AE100" t="s">
        <v>130</v>
      </c>
      <c r="AF100">
        <v>199</v>
      </c>
      <c r="AG100">
        <v>139</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테이슨</v>
      </c>
      <c r="AL100">
        <v>1</v>
      </c>
      <c r="AM10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v>
      </c>
      <c r="AN100" t="str">
        <f t="shared" ca="1" si="42"/>
        <v>{"dy":10,"sl":8,"tp":"fc","vl":"Actor1108","cn":1,"pt":"DI","pp":199,"pr":139}</v>
      </c>
      <c r="BM100" t="e">
        <f ca="1">IF(VLOOKUP($BV100,[1]EquipTable!$1:$1048576,MATCH("업데이트순번",[1]EquipTable!$1:$1,0),0)&lt;=$BP$1,1,0)
*IF(MID(BV100,7,1)="4",0.1,1)</f>
        <v>#VALUE!</v>
      </c>
      <c r="BN100" t="e">
        <f ca="1">IF(VLOOKUP($BV100,[1]EquipTable!$1:$1048576,MATCH("업데이트순번",[1]EquipTable!$1:$1,0),0)&lt;=$BP$1,1,0)
*IF(MID(BV100,7,1)="4",0.1,1)
*IF(AND(MID(BV100,7,1)&lt;&gt;"4",OR(MID(BV100,6,1)="6",MID(BV100,6,1)="7")),3,1)</f>
        <v>#VALUE!</v>
      </c>
      <c r="BO100" t="e">
        <f ca="1">IF(VLOOKUP($BV100,[1]EquipTable!$1:$1048576,MATCH("업데이트순번",[1]EquipTable!$1:$1,0),0)&lt;=$BP$1,1,0)
*IF(MID(BV100,7,1)="4",0.1,1)
*IF(AND(MID(BV100,7,1)&lt;&gt;"4",MID(BV100,6,1)="8"),4,1)</f>
        <v>#VALUE!</v>
      </c>
      <c r="BP100" t="e">
        <f t="shared" ca="1" si="43"/>
        <v>#VALUE!</v>
      </c>
      <c r="BQ100" t="e">
        <f t="shared" ca="1" si="44"/>
        <v>#VALUE!</v>
      </c>
      <c r="BR100" t="e">
        <f t="shared" ca="1" si="45"/>
        <v>#VALUE!</v>
      </c>
      <c r="BS100" t="e">
        <f t="shared" ca="1" si="46"/>
        <v>#VALUE!</v>
      </c>
      <c r="BT100" t="e">
        <f t="shared" ca="1" si="47"/>
        <v>#VALUE!</v>
      </c>
      <c r="BU100" t="e">
        <f t="shared" ca="1" si="48"/>
        <v>#VALUE!</v>
      </c>
      <c r="BV100" t="e">
        <f ca="1">OFFSET([1]EquipTable!$A$1,ROW()-1,0)</f>
        <v>#VALUE!</v>
      </c>
    </row>
    <row r="101" spans="1:74">
      <c r="A101">
        <v>10</v>
      </c>
      <c r="B101">
        <v>9</v>
      </c>
      <c r="C101">
        <f t="shared" si="33"/>
        <v>0</v>
      </c>
      <c r="D101">
        <f t="shared" ca="1" si="51"/>
        <v>3.0977226025493576E-2</v>
      </c>
      <c r="E101">
        <f t="shared" ca="1" si="51"/>
        <v>0.31910286331344773</v>
      </c>
      <c r="F101">
        <f t="shared" ca="1" si="51"/>
        <v>0.81251205348611522</v>
      </c>
      <c r="G101">
        <f t="shared" ca="1" si="51"/>
        <v>0.90151533193372912</v>
      </c>
      <c r="H101">
        <f t="shared" ca="1" si="51"/>
        <v>0.53679951359001121</v>
      </c>
      <c r="I101">
        <f t="shared" ca="1" si="51"/>
        <v>0.11759680463455768</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fp</v>
      </c>
      <c r="AB101" t="s">
        <v>86</v>
      </c>
      <c r="AC101" t="s">
        <v>324</v>
      </c>
      <c r="AD101">
        <v>75</v>
      </c>
      <c r="AE101" t="s">
        <v>130</v>
      </c>
      <c r="AF101">
        <v>172</v>
      </c>
      <c r="AG101">
        <v>69</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테이슨</v>
      </c>
      <c r="AL101">
        <v>1</v>
      </c>
      <c r="AM10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v>
      </c>
      <c r="AN101" t="str">
        <f t="shared" ca="1" si="42"/>
        <v>{"dy":10,"sl":9,"tp":"fp","vl":"Actor1108","cn":75,"pt":"DI","pp":172,"pr":69}</v>
      </c>
      <c r="BM101" t="e">
        <f ca="1">IF(VLOOKUP($BV101,[1]EquipTable!$1:$1048576,MATCH("업데이트순번",[1]EquipTable!$1:$1,0),0)&lt;=$BP$1,1,0)
*IF(MID(BV101,7,1)="4",0.1,1)</f>
        <v>#VALUE!</v>
      </c>
      <c r="BN101" t="e">
        <f ca="1">IF(VLOOKUP($BV101,[1]EquipTable!$1:$1048576,MATCH("업데이트순번",[1]EquipTable!$1:$1,0),0)&lt;=$BP$1,1,0)
*IF(MID(BV101,7,1)="4",0.1,1)
*IF(AND(MID(BV101,7,1)&lt;&gt;"4",OR(MID(BV101,6,1)="6",MID(BV101,6,1)="7")),3,1)</f>
        <v>#VALUE!</v>
      </c>
      <c r="BO101" t="e">
        <f ca="1">IF(VLOOKUP($BV101,[1]EquipTable!$1:$1048576,MATCH("업데이트순번",[1]EquipTable!$1:$1,0),0)&lt;=$BP$1,1,0)
*IF(MID(BV101,7,1)="4",0.1,1)
*IF(AND(MID(BV101,7,1)&lt;&gt;"4",MID(BV101,6,1)="8"),4,1)</f>
        <v>#VALUE!</v>
      </c>
      <c r="BP101" t="e">
        <f t="shared" ca="1" si="43"/>
        <v>#VALUE!</v>
      </c>
      <c r="BQ101" t="e">
        <f t="shared" ca="1" si="44"/>
        <v>#VALUE!</v>
      </c>
      <c r="BR101" t="e">
        <f t="shared" ca="1" si="45"/>
        <v>#VALUE!</v>
      </c>
      <c r="BS101" t="e">
        <f t="shared" ca="1" si="46"/>
        <v>#VALUE!</v>
      </c>
      <c r="BT101" t="e">
        <f t="shared" ca="1" si="47"/>
        <v>#VALUE!</v>
      </c>
      <c r="BU101" t="e">
        <f t="shared" ca="1" si="48"/>
        <v>#VALUE!</v>
      </c>
      <c r="BV101" t="e">
        <f ca="1">OFFSET([1]EquipTable!$A$1,ROW()-1,0)</f>
        <v>#VALUE!</v>
      </c>
    </row>
    <row r="102" spans="1:74">
      <c r="A102">
        <v>11</v>
      </c>
      <c r="B102">
        <v>0</v>
      </c>
      <c r="C102">
        <f t="shared" si="33"/>
        <v>0</v>
      </c>
      <c r="D102">
        <f t="shared" ref="D102:I111" ca="1" si="52">RAND()</f>
        <v>0.92872124595323224</v>
      </c>
      <c r="E102">
        <f t="shared" ca="1" si="52"/>
        <v>0.8097519894602121</v>
      </c>
      <c r="F102">
        <f t="shared" ca="1" si="52"/>
        <v>0.60693878204957086</v>
      </c>
      <c r="G102">
        <f t="shared" ca="1" si="52"/>
        <v>0.84304137148233071</v>
      </c>
      <c r="H102">
        <f t="shared" ca="1" si="52"/>
        <v>0.10682786302950686</v>
      </c>
      <c r="I102">
        <f t="shared" ca="1" si="52"/>
        <v>0.53028698204784586</v>
      </c>
      <c r="M102" t="str">
        <f t="shared" ca="1" si="34"/>
        <v>캐릭터 상자 일반등급</v>
      </c>
      <c r="N102" t="str">
        <f t="shared" ca="1" si="35"/>
        <v>삭제</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DI</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29</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t="shared" ca="1" si="37"/>
        <v/>
      </c>
      <c r="U102" t="s">
        <v>83</v>
      </c>
      <c r="W102">
        <v>1</v>
      </c>
      <c r="X102" t="s">
        <v>130</v>
      </c>
      <c r="Z102">
        <v>29</v>
      </c>
      <c r="AA102" t="str">
        <f t="shared" ca="1" si="38"/>
        <v>fe</v>
      </c>
      <c r="AB102" t="s">
        <v>82</v>
      </c>
      <c r="AC102" t="s">
        <v>243</v>
      </c>
      <c r="AD102">
        <v>1</v>
      </c>
      <c r="AE102" t="s">
        <v>126</v>
      </c>
      <c r="AG102">
        <v>1500</v>
      </c>
      <c r="AH102" t="str">
        <f>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원시 부족 지팡이</v>
      </c>
      <c r="AL102">
        <v>1</v>
      </c>
      <c r="AM10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v>
      </c>
      <c r="AN102" t="str">
        <f t="shared" ca="1" si="42"/>
        <v>{"dy":11,"sl":0,"tp":"fe","vl":"Equip3101","cn":1,"pt":"GO","pr":1500}</v>
      </c>
      <c r="BM102" t="e">
        <f ca="1">IF(VLOOKUP($BV102,[1]EquipTable!$1:$1048576,MATCH("업데이트순번",[1]EquipTable!$1:$1,0),0)&lt;=$BP$1,1,0)
*IF(MID(BV102,7,1)="4",0.1,1)</f>
        <v>#VALUE!</v>
      </c>
      <c r="BN102" t="e">
        <f ca="1">IF(VLOOKUP($BV102,[1]EquipTable!$1:$1048576,MATCH("업데이트순번",[1]EquipTable!$1:$1,0),0)&lt;=$BP$1,1,0)
*IF(MID(BV102,7,1)="4",0.1,1)
*IF(AND(MID(BV102,7,1)&lt;&gt;"4",OR(MID(BV102,6,1)="6",MID(BV102,6,1)="7")),3,1)</f>
        <v>#VALUE!</v>
      </c>
      <c r="BO102" t="e">
        <f ca="1">IF(VLOOKUP($BV102,[1]EquipTable!$1:$1048576,MATCH("업데이트순번",[1]EquipTable!$1:$1,0),0)&lt;=$BP$1,1,0)
*IF(MID(BV102,7,1)="4",0.1,1)
*IF(AND(MID(BV102,7,1)&lt;&gt;"4",MID(BV102,6,1)="8"),4,1)</f>
        <v>#VALUE!</v>
      </c>
      <c r="BP102" t="e">
        <f t="shared" ca="1" si="43"/>
        <v>#VALUE!</v>
      </c>
      <c r="BQ102" t="e">
        <f t="shared" ca="1" si="44"/>
        <v>#VALUE!</v>
      </c>
      <c r="BR102" t="e">
        <f t="shared" ca="1" si="45"/>
        <v>#VALUE!</v>
      </c>
      <c r="BS102" t="e">
        <f t="shared" ca="1" si="46"/>
        <v>#VALUE!</v>
      </c>
      <c r="BT102" t="e">
        <f t="shared" ca="1" si="47"/>
        <v>#VALUE!</v>
      </c>
      <c r="BU102" t="e">
        <f t="shared" ca="1" si="48"/>
        <v>#VALUE!</v>
      </c>
      <c r="BV102" t="e">
        <f ca="1">OFFSET([1]EquipTable!$A$1,ROW()-1,0)</f>
        <v>#VALUE!</v>
      </c>
    </row>
    <row r="103" spans="1:74">
      <c r="A103">
        <v>11</v>
      </c>
      <c r="B103">
        <v>1</v>
      </c>
      <c r="C103">
        <f t="shared" si="33"/>
        <v>0</v>
      </c>
      <c r="D103">
        <f t="shared" ca="1" si="52"/>
        <v>0.85945686876363847</v>
      </c>
      <c r="E103">
        <f t="shared" ca="1" si="52"/>
        <v>0.68656844497550762</v>
      </c>
      <c r="F103">
        <f t="shared" ca="1" si="52"/>
        <v>0.67631602664222579</v>
      </c>
      <c r="G103">
        <f t="shared" ca="1" si="52"/>
        <v>1.8460051137479061E-2</v>
      </c>
      <c r="H103">
        <f t="shared" ca="1" si="52"/>
        <v>0.54158931462993676</v>
      </c>
      <c r="I103">
        <f t="shared" ca="1" si="52"/>
        <v>0.41334008202571437</v>
      </c>
      <c r="M103" t="str">
        <f t="shared" ca="1" si="34"/>
        <v>지정 장비</v>
      </c>
      <c r="N103" t="e">
        <f t="shared" ca="1" si="35"/>
        <v>#VALUE!</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DI</v>
      </c>
      <c r="Q103" t="e">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#VALUE!</v>
      </c>
      <c r="R103" t="e">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#VALUE!</v>
      </c>
      <c r="S103" t="e">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#VALUE!</v>
      </c>
      <c r="T103" t="e">
        <f t="shared" ca="1" si="37"/>
        <v>#VALUE!</v>
      </c>
      <c r="U103" t="s">
        <v>82</v>
      </c>
      <c r="V103" t="s">
        <v>205</v>
      </c>
      <c r="W103">
        <v>1</v>
      </c>
      <c r="X103" t="s">
        <v>130</v>
      </c>
      <c r="Z103">
        <v>16</v>
      </c>
      <c r="AA103" t="str">
        <f t="shared" ca="1" si="38"/>
        <v>uph</v>
      </c>
      <c r="AB103" t="s">
        <v>91</v>
      </c>
      <c r="AC103">
        <v>18914</v>
      </c>
      <c r="AD103">
        <v>11</v>
      </c>
      <c r="AE103" t="s">
        <v>322</v>
      </c>
      <c r="AG103">
        <v>4</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v>
      </c>
      <c r="AN103" t="str">
        <f t="shared" ca="1" si="42"/>
        <v>{"dy":11,"sl":1,"tp":"uph","vl":"18914","cn":11,"pt":"DI","pr":4}</v>
      </c>
      <c r="BM103" t="e">
        <f ca="1">IF(VLOOKUP($BV103,[1]EquipTable!$1:$1048576,MATCH("업데이트순번",[1]EquipTable!$1:$1,0),0)&lt;=$BP$1,1,0)
*IF(MID(BV103,7,1)="4",0.1,1)</f>
        <v>#VALUE!</v>
      </c>
      <c r="BN103" t="e">
        <f ca="1">IF(VLOOKUP($BV103,[1]EquipTable!$1:$1048576,MATCH("업데이트순번",[1]EquipTable!$1:$1,0),0)&lt;=$BP$1,1,0)
*IF(MID(BV103,7,1)="4",0.1,1)
*IF(AND(MID(BV103,7,1)&lt;&gt;"4",OR(MID(BV103,6,1)="6",MID(BV103,6,1)="7")),3,1)</f>
        <v>#VALUE!</v>
      </c>
      <c r="BO103" t="e">
        <f ca="1">IF(VLOOKUP($BV103,[1]EquipTable!$1:$1048576,MATCH("업데이트순번",[1]EquipTable!$1:$1,0),0)&lt;=$BP$1,1,0)
*IF(MID(BV103,7,1)="4",0.1,1)
*IF(AND(MID(BV103,7,1)&lt;&gt;"4",MID(BV103,6,1)="8"),4,1)</f>
        <v>#VALUE!</v>
      </c>
      <c r="BP103" t="e">
        <f t="shared" ca="1" si="43"/>
        <v>#VALUE!</v>
      </c>
      <c r="BQ103" t="e">
        <f t="shared" ca="1" si="44"/>
        <v>#VALUE!</v>
      </c>
      <c r="BR103" t="e">
        <f t="shared" ca="1" si="45"/>
        <v>#VALUE!</v>
      </c>
      <c r="BS103" t="e">
        <f t="shared" ca="1" si="46"/>
        <v>#VALUE!</v>
      </c>
      <c r="BT103" t="e">
        <f t="shared" ca="1" si="47"/>
        <v>#VALUE!</v>
      </c>
      <c r="BU103" t="e">
        <f t="shared" ca="1" si="48"/>
        <v>#VALUE!</v>
      </c>
      <c r="BV103" t="e">
        <f ca="1">OFFSET([1]EquipTable!$A$1,ROW()-1,0)</f>
        <v>#VALUE!</v>
      </c>
    </row>
    <row r="104" spans="1:74">
      <c r="A104">
        <v>11</v>
      </c>
      <c r="B104">
        <v>2</v>
      </c>
      <c r="C104">
        <f t="shared" si="33"/>
        <v>0</v>
      </c>
      <c r="D104">
        <f t="shared" ca="1" si="52"/>
        <v>0.94150574473248505</v>
      </c>
      <c r="E104">
        <f t="shared" ca="1" si="52"/>
        <v>0.132147292005659</v>
      </c>
      <c r="F104">
        <f t="shared" ca="1" si="52"/>
        <v>0.59061941731229894</v>
      </c>
      <c r="G104">
        <f t="shared" ca="1" si="52"/>
        <v>0.40953119618825262</v>
      </c>
      <c r="H104">
        <f t="shared" ca="1" si="52"/>
        <v>0.39303151389419744</v>
      </c>
      <c r="I104">
        <f t="shared" ca="1" si="52"/>
        <v>5.173696155005858E-2</v>
      </c>
      <c r="M104" t="str">
        <f t="shared" ca="1" si="34"/>
        <v>안 지정 캐릭터 PP 영웅등급</v>
      </c>
      <c r="N104">
        <f t="shared" ca="1" si="35"/>
        <v>13214</v>
      </c>
      <c r="O104">
        <f t="shared" ca="1" si="36"/>
        <v>4</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1200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91</v>
      </c>
      <c r="V104">
        <v>18914</v>
      </c>
      <c r="W104">
        <v>10</v>
      </c>
      <c r="X104" t="s">
        <v>126</v>
      </c>
      <c r="Z104">
        <v>1000</v>
      </c>
      <c r="AA104" t="str">
        <f t="shared" ca="1" si="38"/>
        <v>fe</v>
      </c>
      <c r="AB104" t="s">
        <v>82</v>
      </c>
      <c r="AC104" t="s">
        <v>203</v>
      </c>
      <c r="AD104">
        <v>1</v>
      </c>
      <c r="AE104" t="s">
        <v>126</v>
      </c>
      <c r="AG104">
        <v>700</v>
      </c>
      <c r="AH104" t="str">
        <f>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용기의 도끼</v>
      </c>
      <c r="AL104">
        <v>1</v>
      </c>
      <c r="AM10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v>
      </c>
      <c r="AN104" t="str">
        <f t="shared" ca="1" si="42"/>
        <v>{"dy":11,"sl":2,"tp":"fe","vl":"Equip0001","cn":1,"pt":"GO","pr":700}</v>
      </c>
      <c r="BM104" t="e">
        <f ca="1">IF(VLOOKUP($BV104,[1]EquipTable!$1:$1048576,MATCH("업데이트순번",[1]EquipTable!$1:$1,0),0)&lt;=$BP$1,1,0)
*IF(MID(BV104,7,1)="4",0.1,1)</f>
        <v>#VALUE!</v>
      </c>
      <c r="BN104" t="e">
        <f ca="1">IF(VLOOKUP($BV104,[1]EquipTable!$1:$1048576,MATCH("업데이트순번",[1]EquipTable!$1:$1,0),0)&lt;=$BP$1,1,0)
*IF(MID(BV104,7,1)="4",0.1,1)
*IF(AND(MID(BV104,7,1)&lt;&gt;"4",OR(MID(BV104,6,1)="6",MID(BV104,6,1)="7")),3,1)</f>
        <v>#VALUE!</v>
      </c>
      <c r="BO104" t="e">
        <f ca="1">IF(VLOOKUP($BV104,[1]EquipTable!$1:$1048576,MATCH("업데이트순번",[1]EquipTable!$1:$1,0),0)&lt;=$BP$1,1,0)
*IF(MID(BV104,7,1)="4",0.1,1)
*IF(AND(MID(BV104,7,1)&lt;&gt;"4",MID(BV104,6,1)="8"),4,1)</f>
        <v>#VALUE!</v>
      </c>
      <c r="BP104" t="e">
        <f t="shared" ca="1" si="43"/>
        <v>#VALUE!</v>
      </c>
      <c r="BQ104" t="e">
        <f t="shared" ca="1" si="44"/>
        <v>#VALUE!</v>
      </c>
      <c r="BR104" t="e">
        <f t="shared" ca="1" si="45"/>
        <v>#VALUE!</v>
      </c>
      <c r="BS104" t="e">
        <f t="shared" ca="1" si="46"/>
        <v>#VALUE!</v>
      </c>
      <c r="BT104" t="e">
        <f t="shared" ca="1" si="47"/>
        <v>#VALUE!</v>
      </c>
      <c r="BU104" t="e">
        <f t="shared" ca="1" si="48"/>
        <v>#VALUE!</v>
      </c>
      <c r="BV104" t="e">
        <f ca="1">OFFSET([1]EquipTable!$A$1,ROW()-1,0)</f>
        <v>#VALUE!</v>
      </c>
    </row>
    <row r="105" spans="1:74">
      <c r="A105">
        <v>11</v>
      </c>
      <c r="B105">
        <v>3</v>
      </c>
      <c r="C105">
        <f t="shared" si="33"/>
        <v>0</v>
      </c>
      <c r="D105">
        <f t="shared" ca="1" si="52"/>
        <v>0.98818653921339861</v>
      </c>
      <c r="E105">
        <f t="shared" ca="1" si="52"/>
        <v>0.81078296668112682</v>
      </c>
      <c r="F105">
        <f t="shared" ca="1" si="52"/>
        <v>0.78655376143375366</v>
      </c>
      <c r="G105">
        <f t="shared" ca="1" si="52"/>
        <v>0.98322131170109495</v>
      </c>
      <c r="H105">
        <f t="shared" ca="1" si="52"/>
        <v>0.64046231728981484</v>
      </c>
      <c r="I105">
        <f t="shared" ca="1" si="52"/>
        <v>0.94030683959676686</v>
      </c>
      <c r="M105" t="str">
        <f t="shared" ca="1" si="34"/>
        <v>안 지정 캐릭터 PP 일반등급</v>
      </c>
      <c r="N105">
        <f t="shared" ca="1" si="35"/>
        <v>81078</v>
      </c>
      <c r="O105">
        <f t="shared" ca="1" si="36"/>
        <v>12</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3600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92</v>
      </c>
      <c r="V105">
        <v>18862</v>
      </c>
      <c r="W105">
        <v>10</v>
      </c>
      <c r="X105" t="s">
        <v>126</v>
      </c>
      <c r="Z105">
        <v>1000</v>
      </c>
      <c r="AA105" t="str">
        <f t="shared" ca="1" si="38"/>
        <v>fe</v>
      </c>
      <c r="AB105" t="s">
        <v>82</v>
      </c>
      <c r="AC105" t="s">
        <v>321</v>
      </c>
      <c r="AD105">
        <v>1</v>
      </c>
      <c r="AE105" t="s">
        <v>322</v>
      </c>
      <c r="AF105">
        <v>179</v>
      </c>
      <c r="AG105">
        <v>149</v>
      </c>
      <c r="AH105" t="str">
        <f>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전설</v>
      </c>
      <c r="AJ105" t="str">
        <f t="shared" si="40"/>
        <v/>
      </c>
      <c r="AK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반중력 스태프</v>
      </c>
      <c r="AL105">
        <v>1</v>
      </c>
      <c r="AM10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v>
      </c>
      <c r="AN105" t="str">
        <f t="shared" ca="1" si="42"/>
        <v>{"dy":11,"sl":3,"tp":"fe","vl":"Equip3401","cn":1,"pt":"DI","pp":179,"pr":149}</v>
      </c>
      <c r="BM105" t="e">
        <f ca="1">IF(VLOOKUP($BV105,[1]EquipTable!$1:$1048576,MATCH("업데이트순번",[1]EquipTable!$1:$1,0),0)&lt;=$BP$1,1,0)
*IF(MID(BV105,7,1)="4",0.1,1)</f>
        <v>#VALUE!</v>
      </c>
      <c r="BN105" t="e">
        <f ca="1">IF(VLOOKUP($BV105,[1]EquipTable!$1:$1048576,MATCH("업데이트순번",[1]EquipTable!$1:$1,0),0)&lt;=$BP$1,1,0)
*IF(MID(BV105,7,1)="4",0.1,1)
*IF(AND(MID(BV105,7,1)&lt;&gt;"4",OR(MID(BV105,6,1)="6",MID(BV105,6,1)="7")),3,1)</f>
        <v>#VALUE!</v>
      </c>
      <c r="BO105" t="e">
        <f ca="1">IF(VLOOKUP($BV105,[1]EquipTable!$1:$1048576,MATCH("업데이트순번",[1]EquipTable!$1:$1,0),0)&lt;=$BP$1,1,0)
*IF(MID(BV105,7,1)="4",0.1,1)
*IF(AND(MID(BV105,7,1)&lt;&gt;"4",MID(BV105,6,1)="8"),4,1)</f>
        <v>#VALUE!</v>
      </c>
      <c r="BP105" t="e">
        <f t="shared" ca="1" si="43"/>
        <v>#VALUE!</v>
      </c>
      <c r="BQ105" t="e">
        <f t="shared" ca="1" si="44"/>
        <v>#VALUE!</v>
      </c>
      <c r="BR105" t="e">
        <f t="shared" ca="1" si="45"/>
        <v>#VALUE!</v>
      </c>
      <c r="BS105" t="e">
        <f t="shared" ca="1" si="46"/>
        <v>#VALUE!</v>
      </c>
      <c r="BT105" t="e">
        <f t="shared" ca="1" si="47"/>
        <v>#VALUE!</v>
      </c>
      <c r="BU105" t="e">
        <f t="shared" ca="1" si="48"/>
        <v>#VALUE!</v>
      </c>
      <c r="BV105" t="e">
        <f ca="1">OFFSET([1]EquipTable!$A$1,ROW()-1,0)</f>
        <v>#VALUE!</v>
      </c>
    </row>
    <row r="106" spans="1:74">
      <c r="A106">
        <v>11</v>
      </c>
      <c r="B106">
        <v>4</v>
      </c>
      <c r="C106">
        <f t="shared" si="33"/>
        <v>0</v>
      </c>
      <c r="D106">
        <f t="shared" ca="1" si="52"/>
        <v>0.4100479594260753</v>
      </c>
      <c r="E106">
        <f t="shared" ca="1" si="52"/>
        <v>0.54109222654682454</v>
      </c>
      <c r="F106">
        <f t="shared" ca="1" si="52"/>
        <v>0.76019766748764483</v>
      </c>
      <c r="G106">
        <f t="shared" ca="1" si="52"/>
        <v>0.45440048034639169</v>
      </c>
      <c r="H106">
        <f t="shared" ca="1" si="52"/>
        <v>0.69743104432338632</v>
      </c>
      <c r="I106">
        <f t="shared" ca="1" si="52"/>
        <v>0.85129684059727051</v>
      </c>
      <c r="M106" t="str">
        <f t="shared" ca="1" si="34"/>
        <v>안 지정 캐릭터 PP 일반등급</v>
      </c>
      <c r="N106">
        <f t="shared" ca="1" si="35"/>
        <v>54109</v>
      </c>
      <c r="O106">
        <f t="shared" ca="1" si="36"/>
        <v>9</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2700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92</v>
      </c>
      <c r="V106">
        <v>81752</v>
      </c>
      <c r="W106">
        <v>13</v>
      </c>
      <c r="X106" t="s">
        <v>126</v>
      </c>
      <c r="Z106">
        <v>1300</v>
      </c>
      <c r="AA106" t="str">
        <f t="shared" ca="1" si="38"/>
        <v>upn</v>
      </c>
      <c r="AB106" t="s">
        <v>92</v>
      </c>
      <c r="AC106">
        <v>81752</v>
      </c>
      <c r="AD106">
        <v>13</v>
      </c>
      <c r="AE106" t="s">
        <v>126</v>
      </c>
      <c r="AG106">
        <v>3900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v>
      </c>
      <c r="AN106" t="str">
        <f t="shared" ca="1" si="42"/>
        <v>{"dy":11,"sl":4,"tp":"upn","vl":"81752","cn":13,"pt":"GO","pr":3900}</v>
      </c>
      <c r="BM106" t="e">
        <f ca="1">IF(VLOOKUP($BV106,[1]EquipTable!$1:$1048576,MATCH("업데이트순번",[1]EquipTable!$1:$1,0),0)&lt;=$BP$1,1,0)
*IF(MID(BV106,7,1)="4",0.1,1)</f>
        <v>#VALUE!</v>
      </c>
      <c r="BN106" t="e">
        <f ca="1">IF(VLOOKUP($BV106,[1]EquipTable!$1:$1048576,MATCH("업데이트순번",[1]EquipTable!$1:$1,0),0)&lt;=$BP$1,1,0)
*IF(MID(BV106,7,1)="4",0.1,1)
*IF(AND(MID(BV106,7,1)&lt;&gt;"4",OR(MID(BV106,6,1)="6",MID(BV106,6,1)="7")),3,1)</f>
        <v>#VALUE!</v>
      </c>
      <c r="BO106" t="e">
        <f ca="1">IF(VLOOKUP($BV106,[1]EquipTable!$1:$1048576,MATCH("업데이트순번",[1]EquipTable!$1:$1,0),0)&lt;=$BP$1,1,0)
*IF(MID(BV106,7,1)="4",0.1,1)
*IF(AND(MID(BV106,7,1)&lt;&gt;"4",MID(BV106,6,1)="8"),4,1)</f>
        <v>#VALUE!</v>
      </c>
      <c r="BP106" t="e">
        <f t="shared" ca="1" si="43"/>
        <v>#VALUE!</v>
      </c>
      <c r="BQ106" t="e">
        <f t="shared" ca="1" si="44"/>
        <v>#VALUE!</v>
      </c>
      <c r="BR106" t="e">
        <f t="shared" ca="1" si="45"/>
        <v>#VALUE!</v>
      </c>
      <c r="BS106" t="e">
        <f t="shared" ca="1" si="46"/>
        <v>#VALUE!</v>
      </c>
      <c r="BT106" t="e">
        <f t="shared" ca="1" si="47"/>
        <v>#VALUE!</v>
      </c>
      <c r="BU106" t="e">
        <f t="shared" ca="1" si="48"/>
        <v>#VALUE!</v>
      </c>
      <c r="BV106" t="e">
        <f ca="1">OFFSET([1]EquipTable!$A$1,ROW()-1,0)</f>
        <v>#VALUE!</v>
      </c>
    </row>
    <row r="107" spans="1:74">
      <c r="A107">
        <v>11</v>
      </c>
      <c r="B107">
        <v>5</v>
      </c>
      <c r="C107">
        <f t="shared" si="33"/>
        <v>0</v>
      </c>
      <c r="D107">
        <f t="shared" ca="1" si="52"/>
        <v>0.60198740737753842</v>
      </c>
      <c r="E107">
        <f t="shared" ca="1" si="52"/>
        <v>0.50709336987285858</v>
      </c>
      <c r="F107">
        <f t="shared" ca="1" si="52"/>
        <v>0.37410237062660989</v>
      </c>
      <c r="G107">
        <f t="shared" ca="1" si="52"/>
        <v>0.57203679340049096</v>
      </c>
      <c r="H107">
        <f t="shared" ca="1" si="52"/>
        <v>0.23200048077112856</v>
      </c>
      <c r="I107">
        <f t="shared" ca="1" si="52"/>
        <v>0.78327854175208833</v>
      </c>
      <c r="M107" t="str">
        <f t="shared" ca="1" si="34"/>
        <v>안 지정 캐릭터 PP 영웅등급</v>
      </c>
      <c r="N107">
        <f t="shared" ca="1" si="35"/>
        <v>50709</v>
      </c>
      <c r="O107">
        <f t="shared" ca="1" si="36"/>
        <v>9</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2700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t="shared" ca="1" si="37"/>
        <v/>
      </c>
      <c r="U107" t="s">
        <v>92</v>
      </c>
      <c r="V107">
        <v>60496</v>
      </c>
      <c r="W107">
        <v>12</v>
      </c>
      <c r="X107" t="s">
        <v>126</v>
      </c>
      <c r="Z107">
        <v>1200</v>
      </c>
      <c r="AA107" t="str">
        <f t="shared" ca="1" si="38"/>
        <v>fe</v>
      </c>
      <c r="AB107" t="s">
        <v>82</v>
      </c>
      <c r="AC107" t="s">
        <v>205</v>
      </c>
      <c r="AD107">
        <v>1</v>
      </c>
      <c r="AE107" t="s">
        <v>130</v>
      </c>
      <c r="AG107">
        <v>16</v>
      </c>
      <c r="AH107" t="str">
        <f>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더블 이퀄라이저</v>
      </c>
      <c r="AL107">
        <v>1</v>
      </c>
      <c r="AM10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v>
      </c>
      <c r="AN107" t="str">
        <f t="shared" ca="1" si="42"/>
        <v>{"dy":11,"sl":5,"tp":"fe","vl":"Equip6201","cn":1,"pt":"DI","pr":16}</v>
      </c>
      <c r="BM107" t="e">
        <f ca="1">IF(VLOOKUP($BV107,[1]EquipTable!$1:$1048576,MATCH("업데이트순번",[1]EquipTable!$1:$1,0),0)&lt;=$BP$1,1,0)
*IF(MID(BV107,7,1)="4",0.1,1)</f>
        <v>#VALUE!</v>
      </c>
      <c r="BN107" t="e">
        <f ca="1">IF(VLOOKUP($BV107,[1]EquipTable!$1:$1048576,MATCH("업데이트순번",[1]EquipTable!$1:$1,0),0)&lt;=$BP$1,1,0)
*IF(MID(BV107,7,1)="4",0.1,1)
*IF(AND(MID(BV107,7,1)&lt;&gt;"4",OR(MID(BV107,6,1)="6",MID(BV107,6,1)="7")),3,1)</f>
        <v>#VALUE!</v>
      </c>
      <c r="BO107" t="e">
        <f ca="1">IF(VLOOKUP($BV107,[1]EquipTable!$1:$1048576,MATCH("업데이트순번",[1]EquipTable!$1:$1,0),0)&lt;=$BP$1,1,0)
*IF(MID(BV107,7,1)="4",0.1,1)
*IF(AND(MID(BV107,7,1)&lt;&gt;"4",MID(BV107,6,1)="8"),4,1)</f>
        <v>#VALUE!</v>
      </c>
      <c r="BP107" t="e">
        <f t="shared" ca="1" si="43"/>
        <v>#VALUE!</v>
      </c>
      <c r="BQ107" t="e">
        <f t="shared" ca="1" si="44"/>
        <v>#VALUE!</v>
      </c>
      <c r="BR107" t="e">
        <f t="shared" ca="1" si="45"/>
        <v>#VALUE!</v>
      </c>
      <c r="BS107" t="e">
        <f t="shared" ca="1" si="46"/>
        <v>#VALUE!</v>
      </c>
      <c r="BT107" t="e">
        <f t="shared" ca="1" si="47"/>
        <v>#VALUE!</v>
      </c>
      <c r="BU107" t="e">
        <f t="shared" ca="1" si="48"/>
        <v>#VALUE!</v>
      </c>
      <c r="BV107" t="e">
        <f ca="1">OFFSET([1]EquipTable!$A$1,ROW()-1,0)</f>
        <v>#VALUE!</v>
      </c>
    </row>
    <row r="108" spans="1:74">
      <c r="A108">
        <v>11</v>
      </c>
      <c r="B108">
        <v>6</v>
      </c>
      <c r="C108">
        <f t="shared" si="33"/>
        <v>0</v>
      </c>
      <c r="D108">
        <f t="shared" ca="1" si="52"/>
        <v>0.60675076110753701</v>
      </c>
      <c r="E108">
        <f t="shared" ca="1" si="52"/>
        <v>0.61795369219105767</v>
      </c>
      <c r="F108">
        <f t="shared" ca="1" si="52"/>
        <v>0.20291338447117946</v>
      </c>
      <c r="G108">
        <f t="shared" ca="1" si="52"/>
        <v>0.664351783461127</v>
      </c>
      <c r="H108">
        <f t="shared" ca="1" si="52"/>
        <v>0.56648039969172603</v>
      </c>
      <c r="I108">
        <f t="shared" ca="1" si="52"/>
        <v>0.28609779497798715</v>
      </c>
      <c r="M108" t="str">
        <f t="shared" ca="1" si="34"/>
        <v>지정 장비</v>
      </c>
      <c r="N108" t="e">
        <f t="shared" ca="1" si="35"/>
        <v>#VALUE!</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t="e">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#VALUE!</v>
      </c>
      <c r="S108" t="e">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#VALUE!</v>
      </c>
      <c r="T108" t="e">
        <f t="shared" ca="1" si="37"/>
        <v>#VALUE!</v>
      </c>
      <c r="U108" t="s">
        <v>82</v>
      </c>
      <c r="V108" t="s">
        <v>111</v>
      </c>
      <c r="W108">
        <v>1</v>
      </c>
      <c r="X108" t="s">
        <v>126</v>
      </c>
      <c r="Z108">
        <v>3200</v>
      </c>
      <c r="AA108" t="str">
        <f t="shared" ca="1" si="38"/>
        <v>fe</v>
      </c>
      <c r="AB108" t="s">
        <v>82</v>
      </c>
      <c r="AC108" t="s">
        <v>323</v>
      </c>
      <c r="AD108">
        <v>1</v>
      </c>
      <c r="AE108" t="s">
        <v>126</v>
      </c>
      <c r="AG108">
        <v>3200</v>
      </c>
      <c r="AH108" t="str">
        <f>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용력의 방패</v>
      </c>
      <c r="AL108">
        <v>1</v>
      </c>
      <c r="AM10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v>
      </c>
      <c r="AN108" t="str">
        <f t="shared" ca="1" si="42"/>
        <v>{"dy":11,"sl":6,"tp":"fe","vl":"Equip7101","cn":1,"pt":"GO","pr":3200}</v>
      </c>
      <c r="BM108" t="e">
        <f ca="1">IF(VLOOKUP($BV108,[1]EquipTable!$1:$1048576,MATCH("업데이트순번",[1]EquipTable!$1:$1,0),0)&lt;=$BP$1,1,0)
*IF(MID(BV108,7,1)="4",0.1,1)</f>
        <v>#VALUE!</v>
      </c>
      <c r="BN108" t="e">
        <f ca="1">IF(VLOOKUP($BV108,[1]EquipTable!$1:$1048576,MATCH("업데이트순번",[1]EquipTable!$1:$1,0),0)&lt;=$BP$1,1,0)
*IF(MID(BV108,7,1)="4",0.1,1)
*IF(AND(MID(BV108,7,1)&lt;&gt;"4",OR(MID(BV108,6,1)="6",MID(BV108,6,1)="7")),3,1)</f>
        <v>#VALUE!</v>
      </c>
      <c r="BO108" t="e">
        <f ca="1">IF(VLOOKUP($BV108,[1]EquipTable!$1:$1048576,MATCH("업데이트순번",[1]EquipTable!$1:$1,0),0)&lt;=$BP$1,1,0)
*IF(MID(BV108,7,1)="4",0.1,1)
*IF(AND(MID(BV108,7,1)&lt;&gt;"4",MID(BV108,6,1)="8"),4,1)</f>
        <v>#VALUE!</v>
      </c>
      <c r="BP108" t="e">
        <f t="shared" ca="1" si="43"/>
        <v>#VALUE!</v>
      </c>
      <c r="BQ108" t="e">
        <f t="shared" ca="1" si="44"/>
        <v>#VALUE!</v>
      </c>
      <c r="BR108" t="e">
        <f t="shared" ca="1" si="45"/>
        <v>#VALUE!</v>
      </c>
      <c r="BS108" t="e">
        <f t="shared" ca="1" si="46"/>
        <v>#VALUE!</v>
      </c>
      <c r="BT108" t="e">
        <f t="shared" ca="1" si="47"/>
        <v>#VALUE!</v>
      </c>
      <c r="BU108" t="e">
        <f t="shared" ca="1" si="48"/>
        <v>#VALUE!</v>
      </c>
      <c r="BV108" t="e">
        <f ca="1">OFFSET([1]EquipTable!$A$1,ROW()-1,0)</f>
        <v>#VALUE!</v>
      </c>
    </row>
    <row r="109" spans="1:74">
      <c r="A109">
        <v>11</v>
      </c>
      <c r="B109">
        <v>7</v>
      </c>
      <c r="C109">
        <f t="shared" si="33"/>
        <v>0</v>
      </c>
      <c r="D109">
        <f t="shared" ca="1" si="52"/>
        <v>0.6579029262770042</v>
      </c>
      <c r="E109">
        <f t="shared" ca="1" si="52"/>
        <v>0.48138087254876238</v>
      </c>
      <c r="F109">
        <f t="shared" ca="1" si="52"/>
        <v>0.13726519079608257</v>
      </c>
      <c r="G109">
        <f t="shared" ca="1" si="52"/>
        <v>0.33495512847879017</v>
      </c>
      <c r="H109">
        <f t="shared" ca="1" si="52"/>
        <v>0.2699078716593124</v>
      </c>
      <c r="I109">
        <f t="shared" ca="1" si="52"/>
        <v>0.48798673923759306</v>
      </c>
      <c r="M109" t="str">
        <f t="shared" ca="1" si="34"/>
        <v>지정 장비</v>
      </c>
      <c r="N109" t="e">
        <f t="shared" ca="1" si="35"/>
        <v>#VALUE!</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t="e">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#VALUE!</v>
      </c>
      <c r="S109" t="e">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#VALUE!</v>
      </c>
      <c r="T109" t="e">
        <f t="shared" ca="1" si="37"/>
        <v>#VALUE!</v>
      </c>
      <c r="U109" t="s">
        <v>82</v>
      </c>
      <c r="V109" t="s">
        <v>203</v>
      </c>
      <c r="W109">
        <v>1</v>
      </c>
      <c r="X109" t="s">
        <v>126</v>
      </c>
      <c r="Z109">
        <v>700</v>
      </c>
      <c r="AA109" t="str">
        <f t="shared" ca="1" si="38"/>
        <v>upn</v>
      </c>
      <c r="AB109" t="s">
        <v>92</v>
      </c>
      <c r="AC109">
        <v>60496</v>
      </c>
      <c r="AD109">
        <v>12</v>
      </c>
      <c r="AE109" t="s">
        <v>126</v>
      </c>
      <c r="AG109">
        <v>3600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v>
      </c>
      <c r="AN109" t="str">
        <f t="shared" ca="1" si="42"/>
        <v>{"dy":11,"sl":7,"tp":"upn","vl":"60496","cn":12,"pt":"GO","pr":3600}</v>
      </c>
      <c r="BM109" t="e">
        <f ca="1">IF(VLOOKUP($BV109,[1]EquipTable!$1:$1048576,MATCH("업데이트순번",[1]EquipTable!$1:$1,0),0)&lt;=$BP$1,1,0)
*IF(MID(BV109,7,1)="4",0.1,1)</f>
        <v>#VALUE!</v>
      </c>
      <c r="BN109" t="e">
        <f ca="1">IF(VLOOKUP($BV109,[1]EquipTable!$1:$1048576,MATCH("업데이트순번",[1]EquipTable!$1:$1,0),0)&lt;=$BP$1,1,0)
*IF(MID(BV109,7,1)="4",0.1,1)
*IF(AND(MID(BV109,7,1)&lt;&gt;"4",OR(MID(BV109,6,1)="6",MID(BV109,6,1)="7")),3,1)</f>
        <v>#VALUE!</v>
      </c>
      <c r="BO109" t="e">
        <f ca="1">IF(VLOOKUP($BV109,[1]EquipTable!$1:$1048576,MATCH("업데이트순번",[1]EquipTable!$1:$1,0),0)&lt;=$BP$1,1,0)
*IF(MID(BV109,7,1)="4",0.1,1)
*IF(AND(MID(BV109,7,1)&lt;&gt;"4",MID(BV109,6,1)="8"),4,1)</f>
        <v>#VALUE!</v>
      </c>
      <c r="BP109" t="e">
        <f t="shared" ca="1" si="43"/>
        <v>#VALUE!</v>
      </c>
      <c r="BQ109" t="e">
        <f t="shared" ca="1" si="44"/>
        <v>#VALUE!</v>
      </c>
      <c r="BR109" t="e">
        <f t="shared" ca="1" si="45"/>
        <v>#VALUE!</v>
      </c>
      <c r="BS109" t="e">
        <f t="shared" ca="1" si="46"/>
        <v>#VALUE!</v>
      </c>
      <c r="BT109" t="e">
        <f t="shared" ca="1" si="47"/>
        <v>#VALUE!</v>
      </c>
      <c r="BU109" t="e">
        <f t="shared" ca="1" si="48"/>
        <v>#VALUE!</v>
      </c>
      <c r="BV109" t="e">
        <f ca="1">OFFSET([1]EquipTable!$A$1,ROW()-1,0)</f>
        <v>#VALUE!</v>
      </c>
    </row>
    <row r="110" spans="1:74">
      <c r="A110">
        <v>11</v>
      </c>
      <c r="B110">
        <v>8</v>
      </c>
      <c r="C110">
        <f t="shared" si="33"/>
        <v>0</v>
      </c>
      <c r="D110">
        <f t="shared" ca="1" si="52"/>
        <v>0.97652453763183134</v>
      </c>
      <c r="E110">
        <f t="shared" ca="1" si="52"/>
        <v>0.24745620007341607</v>
      </c>
      <c r="F110">
        <f t="shared" ca="1" si="52"/>
        <v>0.62683197269361646</v>
      </c>
      <c r="G110">
        <f t="shared" ca="1" si="52"/>
        <v>0.61704835649718881</v>
      </c>
      <c r="H110">
        <f t="shared" ca="1" si="52"/>
        <v>0.32763364826887187</v>
      </c>
      <c r="I110">
        <f t="shared" ca="1" si="52"/>
        <v>1.6453105398205325E-2</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fc</v>
      </c>
      <c r="AB110" t="s">
        <v>85</v>
      </c>
      <c r="AC110" t="s">
        <v>326</v>
      </c>
      <c r="AD110">
        <v>1</v>
      </c>
      <c r="AE110" t="s">
        <v>130</v>
      </c>
      <c r="AF110">
        <v>229</v>
      </c>
      <c r="AG110">
        <v>179</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원더</v>
      </c>
      <c r="AL110">
        <v>1</v>
      </c>
      <c r="AM11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v>
      </c>
      <c r="AN110" t="str">
        <f t="shared" ca="1" si="42"/>
        <v>{"dy":11,"sl":8,"tp":"fc","vl":"Actor2128","cn":1,"pt":"DI","pp":229,"pr":179}</v>
      </c>
      <c r="BM110" t="e">
        <f ca="1">IF(VLOOKUP($BV110,[1]EquipTable!$1:$1048576,MATCH("업데이트순번",[1]EquipTable!$1:$1,0),0)&lt;=$BP$1,1,0)
*IF(MID(BV110,7,1)="4",0.1,1)</f>
        <v>#VALUE!</v>
      </c>
      <c r="BN110" t="e">
        <f ca="1">IF(VLOOKUP($BV110,[1]EquipTable!$1:$1048576,MATCH("업데이트순번",[1]EquipTable!$1:$1,0),0)&lt;=$BP$1,1,0)
*IF(MID(BV110,7,1)="4",0.1,1)
*IF(AND(MID(BV110,7,1)&lt;&gt;"4",OR(MID(BV110,6,1)="6",MID(BV110,6,1)="7")),3,1)</f>
        <v>#VALUE!</v>
      </c>
      <c r="BO110" t="e">
        <f ca="1">IF(VLOOKUP($BV110,[1]EquipTable!$1:$1048576,MATCH("업데이트순번",[1]EquipTable!$1:$1,0),0)&lt;=$BP$1,1,0)
*IF(MID(BV110,7,1)="4",0.1,1)
*IF(AND(MID(BV110,7,1)&lt;&gt;"4",MID(BV110,6,1)="8"),4,1)</f>
        <v>#VALUE!</v>
      </c>
      <c r="BP110" t="e">
        <f t="shared" ca="1" si="43"/>
        <v>#VALUE!</v>
      </c>
      <c r="BQ110" t="e">
        <f t="shared" ca="1" si="44"/>
        <v>#VALUE!</v>
      </c>
      <c r="BR110" t="e">
        <f t="shared" ca="1" si="45"/>
        <v>#VALUE!</v>
      </c>
      <c r="BS110" t="e">
        <f t="shared" ca="1" si="46"/>
        <v>#VALUE!</v>
      </c>
      <c r="BT110" t="e">
        <f t="shared" ca="1" si="47"/>
        <v>#VALUE!</v>
      </c>
      <c r="BU110" t="e">
        <f t="shared" ca="1" si="48"/>
        <v>#VALUE!</v>
      </c>
      <c r="BV110" t="e">
        <f ca="1">OFFSET([1]EquipTable!$A$1,ROW()-1,0)</f>
        <v>#VALUE!</v>
      </c>
    </row>
    <row r="111" spans="1:74">
      <c r="A111">
        <v>11</v>
      </c>
      <c r="B111">
        <v>9</v>
      </c>
      <c r="C111">
        <f t="shared" si="33"/>
        <v>0</v>
      </c>
      <c r="D111">
        <f t="shared" ca="1" si="52"/>
        <v>0.59567162911356686</v>
      </c>
      <c r="E111">
        <f t="shared" ca="1" si="52"/>
        <v>0.45143412732145038</v>
      </c>
      <c r="F111">
        <f t="shared" ca="1" si="52"/>
        <v>0.82854764015902127</v>
      </c>
      <c r="G111">
        <f t="shared" ca="1" si="52"/>
        <v>3.6444721551089576E-2</v>
      </c>
      <c r="H111">
        <f t="shared" ca="1" si="52"/>
        <v>2.1845864701599771E-2</v>
      </c>
      <c r="I111">
        <f t="shared" ca="1" si="52"/>
        <v>0.5264095146064447</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fp</v>
      </c>
      <c r="AB111" t="s">
        <v>86</v>
      </c>
      <c r="AC111" t="s">
        <v>326</v>
      </c>
      <c r="AD111">
        <v>75</v>
      </c>
      <c r="AE111" t="s">
        <v>130</v>
      </c>
      <c r="AF111">
        <v>172</v>
      </c>
      <c r="AG111">
        <v>79</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원더</v>
      </c>
      <c r="AL111">
        <v>1</v>
      </c>
      <c r="AM11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v>
      </c>
      <c r="AN111" t="str">
        <f t="shared" ca="1" si="42"/>
        <v>{"dy":11,"sl":9,"tp":"fp","vl":"Actor2128","cn":75,"pt":"DI","pp":172,"pr":79}</v>
      </c>
      <c r="BM111" t="e">
        <f ca="1">IF(VLOOKUP($BV111,[1]EquipTable!$1:$1048576,MATCH("업데이트순번",[1]EquipTable!$1:$1,0),0)&lt;=$BP$1,1,0)
*IF(MID(BV111,7,1)="4",0.1,1)</f>
        <v>#VALUE!</v>
      </c>
      <c r="BN111" t="e">
        <f ca="1">IF(VLOOKUP($BV111,[1]EquipTable!$1:$1048576,MATCH("업데이트순번",[1]EquipTable!$1:$1,0),0)&lt;=$BP$1,1,0)
*IF(MID(BV111,7,1)="4",0.1,1)
*IF(AND(MID(BV111,7,1)&lt;&gt;"4",OR(MID(BV111,6,1)="6",MID(BV111,6,1)="7")),3,1)</f>
        <v>#VALUE!</v>
      </c>
      <c r="BO111" t="e">
        <f ca="1">IF(VLOOKUP($BV111,[1]EquipTable!$1:$1048576,MATCH("업데이트순번",[1]EquipTable!$1:$1,0),0)&lt;=$BP$1,1,0)
*IF(MID(BV111,7,1)="4",0.1,1)
*IF(AND(MID(BV111,7,1)&lt;&gt;"4",MID(BV111,6,1)="8"),4,1)</f>
        <v>#VALUE!</v>
      </c>
      <c r="BP111" t="e">
        <f t="shared" ca="1" si="43"/>
        <v>#VALUE!</v>
      </c>
      <c r="BQ111" t="e">
        <f t="shared" ca="1" si="44"/>
        <v>#VALUE!</v>
      </c>
      <c r="BR111" t="e">
        <f t="shared" ca="1" si="45"/>
        <v>#VALUE!</v>
      </c>
      <c r="BS111" t="e">
        <f t="shared" ca="1" si="46"/>
        <v>#VALUE!</v>
      </c>
      <c r="BT111" t="e">
        <f t="shared" ca="1" si="47"/>
        <v>#VALUE!</v>
      </c>
      <c r="BU111" t="e">
        <f t="shared" ca="1" si="48"/>
        <v>#VALUE!</v>
      </c>
      <c r="BV111" t="e">
        <f ca="1">OFFSET([1]EquipTable!$A$1,ROW()-1,0)</f>
        <v>#VALUE!</v>
      </c>
    </row>
    <row r="112" spans="1:74">
      <c r="A112">
        <v>12</v>
      </c>
      <c r="B112">
        <v>0</v>
      </c>
      <c r="C112">
        <f t="shared" si="33"/>
        <v>0</v>
      </c>
      <c r="D112">
        <f t="shared" ref="D112:I121" ca="1" si="53">RAND()</f>
        <v>0.26515722174019729</v>
      </c>
      <c r="E112">
        <f t="shared" ca="1" si="53"/>
        <v>0.69791164861924726</v>
      </c>
      <c r="F112">
        <f t="shared" ca="1" si="53"/>
        <v>0.56247436913302395</v>
      </c>
      <c r="G112">
        <f t="shared" ca="1" si="53"/>
        <v>0.72986958257440537</v>
      </c>
      <c r="H112">
        <f t="shared" ca="1" si="53"/>
        <v>0.1370251755399271</v>
      </c>
      <c r="I112">
        <f t="shared" ca="1" si="53"/>
        <v>0.99010534140990047</v>
      </c>
      <c r="M112" t="str">
        <f t="shared" ca="1" si="34"/>
        <v>지정 장비</v>
      </c>
      <c r="N112" t="e">
        <f t="shared" ca="1" si="35"/>
        <v>#VALUE!</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t="e">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#VALUE!</v>
      </c>
      <c r="S112" t="e">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#VALUE!</v>
      </c>
      <c r="T112" t="e">
        <f t="shared" ca="1" si="37"/>
        <v>#VALUE!</v>
      </c>
      <c r="U112" t="s">
        <v>84</v>
      </c>
      <c r="W112">
        <v>1</v>
      </c>
      <c r="X112" t="s">
        <v>130</v>
      </c>
      <c r="Z112">
        <v>149</v>
      </c>
      <c r="AA112" t="str">
        <f t="shared" ca="1" si="38"/>
        <v>uph</v>
      </c>
      <c r="AB112" t="s">
        <v>91</v>
      </c>
      <c r="AC112">
        <v>52969</v>
      </c>
      <c r="AD112">
        <v>10</v>
      </c>
      <c r="AE112" t="s">
        <v>126</v>
      </c>
      <c r="AG112">
        <v>3000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v>
      </c>
      <c r="AN112" t="str">
        <f t="shared" ca="1" si="42"/>
        <v>{"dy":12,"sl":0,"tp":"uph","vl":"52969","cn":10,"pt":"GO","pr":3000}</v>
      </c>
      <c r="BM112" t="e">
        <f ca="1">IF(VLOOKUP($BV112,[1]EquipTable!$1:$1048576,MATCH("업데이트순번",[1]EquipTable!$1:$1,0),0)&lt;=$BP$1,1,0)
*IF(MID(BV112,7,1)="4",0.1,1)</f>
        <v>#VALUE!</v>
      </c>
      <c r="BN112" t="e">
        <f ca="1">IF(VLOOKUP($BV112,[1]EquipTable!$1:$1048576,MATCH("업데이트순번",[1]EquipTable!$1:$1,0),0)&lt;=$BP$1,1,0)
*IF(MID(BV112,7,1)="4",0.1,1)
*IF(AND(MID(BV112,7,1)&lt;&gt;"4",OR(MID(BV112,6,1)="6",MID(BV112,6,1)="7")),3,1)</f>
        <v>#VALUE!</v>
      </c>
      <c r="BO112" t="e">
        <f ca="1">IF(VLOOKUP($BV112,[1]EquipTable!$1:$1048576,MATCH("업데이트순번",[1]EquipTable!$1:$1,0),0)&lt;=$BP$1,1,0)
*IF(MID(BV112,7,1)="4",0.1,1)
*IF(AND(MID(BV112,7,1)&lt;&gt;"4",MID(BV112,6,1)="8"),4,1)</f>
        <v>#VALUE!</v>
      </c>
      <c r="BP112" t="e">
        <f t="shared" ca="1" si="43"/>
        <v>#VALUE!</v>
      </c>
      <c r="BQ112" t="e">
        <f t="shared" ca="1" si="44"/>
        <v>#VALUE!</v>
      </c>
      <c r="BR112" t="e">
        <f t="shared" ca="1" si="45"/>
        <v>#VALUE!</v>
      </c>
      <c r="BS112" t="e">
        <f t="shared" ca="1" si="46"/>
        <v>#VALUE!</v>
      </c>
      <c r="BT112" t="e">
        <f t="shared" ca="1" si="47"/>
        <v>#VALUE!</v>
      </c>
      <c r="BU112" t="e">
        <f t="shared" ca="1" si="48"/>
        <v>#VALUE!</v>
      </c>
      <c r="BV112" t="e">
        <f ca="1">OFFSET([1]EquipTable!$A$1,ROW()-1,0)</f>
        <v>#VALUE!</v>
      </c>
    </row>
    <row r="113" spans="1:74">
      <c r="A113">
        <v>12</v>
      </c>
      <c r="B113">
        <v>1</v>
      </c>
      <c r="C113">
        <f t="shared" si="33"/>
        <v>0</v>
      </c>
      <c r="D113">
        <f t="shared" ca="1" si="53"/>
        <v>0.15955936582930985</v>
      </c>
      <c r="E113">
        <f t="shared" ca="1" si="53"/>
        <v>0.45146571898056154</v>
      </c>
      <c r="F113">
        <f t="shared" ca="1" si="53"/>
        <v>0.38682727823567165</v>
      </c>
      <c r="G113">
        <f t="shared" ca="1" si="53"/>
        <v>0.44401662185400981</v>
      </c>
      <c r="H113">
        <f t="shared" ca="1" si="53"/>
        <v>0.89807055039869155</v>
      </c>
      <c r="I113">
        <f t="shared" ca="1" si="53"/>
        <v>0.59045484205297827</v>
      </c>
      <c r="M113" t="str">
        <f t="shared" ca="1" si="34"/>
        <v>지정 장비</v>
      </c>
      <c r="N113" t="e">
        <f t="shared" ca="1" si="35"/>
        <v>#VALUE!</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DI</v>
      </c>
      <c r="Q113" t="e">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#VALUE!</v>
      </c>
      <c r="R113" t="e">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#VALUE!</v>
      </c>
      <c r="S113" t="e">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#VALUE!</v>
      </c>
      <c r="T113" t="e">
        <f t="shared" ca="1" si="37"/>
        <v>#VALUE!</v>
      </c>
      <c r="U113" t="s">
        <v>82</v>
      </c>
      <c r="V113" t="s">
        <v>193</v>
      </c>
      <c r="W113">
        <v>1</v>
      </c>
      <c r="X113" t="s">
        <v>126</v>
      </c>
      <c r="Z113">
        <v>1200</v>
      </c>
      <c r="AA113" t="str">
        <f t="shared" ca="1" si="38"/>
        <v>fe</v>
      </c>
      <c r="AB113" t="s">
        <v>82</v>
      </c>
      <c r="AC113" t="s">
        <v>193</v>
      </c>
      <c r="AD113">
        <v>1</v>
      </c>
      <c r="AE113" t="s">
        <v>126</v>
      </c>
      <c r="AG113">
        <v>1200</v>
      </c>
      <c r="AH113" t="str">
        <f>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몬스터 세포</v>
      </c>
      <c r="AL113">
        <v>1</v>
      </c>
      <c r="AM11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v>
      </c>
      <c r="AN113" t="str">
        <f t="shared" ca="1" si="42"/>
        <v>{"dy":12,"sl":1,"tp":"fe","vl":"Equip2102","cn":1,"pt":"GO","pr":1200}</v>
      </c>
      <c r="BM113" t="e">
        <f ca="1">IF(VLOOKUP($BV113,[1]EquipTable!$1:$1048576,MATCH("업데이트순번",[1]EquipTable!$1:$1,0),0)&lt;=$BP$1,1,0)
*IF(MID(BV113,7,1)="4",0.1,1)</f>
        <v>#VALUE!</v>
      </c>
      <c r="BN113" t="e">
        <f ca="1">IF(VLOOKUP($BV113,[1]EquipTable!$1:$1048576,MATCH("업데이트순번",[1]EquipTable!$1:$1,0),0)&lt;=$BP$1,1,0)
*IF(MID(BV113,7,1)="4",0.1,1)
*IF(AND(MID(BV113,7,1)&lt;&gt;"4",OR(MID(BV113,6,1)="6",MID(BV113,6,1)="7")),3,1)</f>
        <v>#VALUE!</v>
      </c>
      <c r="BO113" t="e">
        <f ca="1">IF(VLOOKUP($BV113,[1]EquipTable!$1:$1048576,MATCH("업데이트순번",[1]EquipTable!$1:$1,0),0)&lt;=$BP$1,1,0)
*IF(MID(BV113,7,1)="4",0.1,1)
*IF(AND(MID(BV113,7,1)&lt;&gt;"4",MID(BV113,6,1)="8"),4,1)</f>
        <v>#VALUE!</v>
      </c>
      <c r="BP113" t="e">
        <f t="shared" ca="1" si="43"/>
        <v>#VALUE!</v>
      </c>
      <c r="BQ113" t="e">
        <f t="shared" ca="1" si="44"/>
        <v>#VALUE!</v>
      </c>
      <c r="BR113" t="e">
        <f t="shared" ca="1" si="45"/>
        <v>#VALUE!</v>
      </c>
      <c r="BS113" t="e">
        <f t="shared" ca="1" si="46"/>
        <v>#VALUE!</v>
      </c>
      <c r="BT113" t="e">
        <f t="shared" ca="1" si="47"/>
        <v>#VALUE!</v>
      </c>
      <c r="BU113" t="e">
        <f t="shared" ca="1" si="48"/>
        <v>#VALUE!</v>
      </c>
      <c r="BV113" t="e">
        <f ca="1">OFFSET([1]EquipTable!$A$1,ROW()-1,0)</f>
        <v>#VALUE!</v>
      </c>
    </row>
    <row r="114" spans="1:74">
      <c r="A114">
        <v>12</v>
      </c>
      <c r="B114">
        <v>2</v>
      </c>
      <c r="C114">
        <f t="shared" si="33"/>
        <v>0</v>
      </c>
      <c r="D114">
        <f t="shared" ca="1" si="53"/>
        <v>0.13273790954927944</v>
      </c>
      <c r="E114">
        <f t="shared" ca="1" si="53"/>
        <v>0.16666749578697215</v>
      </c>
      <c r="F114">
        <f t="shared" ca="1" si="53"/>
        <v>0.70890384320619648</v>
      </c>
      <c r="G114">
        <f t="shared" ca="1" si="53"/>
        <v>3.491892310597422E-2</v>
      </c>
      <c r="H114">
        <f t="shared" ca="1" si="53"/>
        <v>0.32425920413400988</v>
      </c>
      <c r="I114">
        <f t="shared" ca="1" si="53"/>
        <v>0.73358341396002125</v>
      </c>
      <c r="M114" t="str">
        <f t="shared" ca="1" si="34"/>
        <v>안 지정 캐릭터 PP 영웅등급</v>
      </c>
      <c r="N114">
        <f t="shared" ca="1" si="35"/>
        <v>16666</v>
      </c>
      <c r="O114">
        <f t="shared" ca="1" si="36"/>
        <v>5</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1500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91</v>
      </c>
      <c r="V114">
        <v>19697</v>
      </c>
      <c r="W114">
        <v>10</v>
      </c>
      <c r="X114" t="s">
        <v>126</v>
      </c>
      <c r="Z114">
        <v>1000</v>
      </c>
      <c r="AA114" t="str">
        <f t="shared" ca="1" si="38"/>
        <v>upn</v>
      </c>
      <c r="AB114" t="s">
        <v>92</v>
      </c>
      <c r="AC114">
        <v>19697</v>
      </c>
      <c r="AD114">
        <v>12</v>
      </c>
      <c r="AE114" t="s">
        <v>126</v>
      </c>
      <c r="AG114">
        <v>3600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v>
      </c>
      <c r="AN114" t="str">
        <f t="shared" ca="1" si="42"/>
        <v>{"dy":12,"sl":2,"tp":"upn","vl":"19697","cn":12,"pt":"GO","pr":3600}</v>
      </c>
      <c r="BM114" t="e">
        <f ca="1">IF(VLOOKUP($BV114,[1]EquipTable!$1:$1048576,MATCH("업데이트순번",[1]EquipTable!$1:$1,0),0)&lt;=$BP$1,1,0)
*IF(MID(BV114,7,1)="4",0.1,1)</f>
        <v>#VALUE!</v>
      </c>
      <c r="BN114" t="e">
        <f ca="1">IF(VLOOKUP($BV114,[1]EquipTable!$1:$1048576,MATCH("업데이트순번",[1]EquipTable!$1:$1,0),0)&lt;=$BP$1,1,0)
*IF(MID(BV114,7,1)="4",0.1,1)
*IF(AND(MID(BV114,7,1)&lt;&gt;"4",OR(MID(BV114,6,1)="6",MID(BV114,6,1)="7")),3,1)</f>
        <v>#VALUE!</v>
      </c>
      <c r="BO114" t="e">
        <f ca="1">IF(VLOOKUP($BV114,[1]EquipTable!$1:$1048576,MATCH("업데이트순번",[1]EquipTable!$1:$1,0),0)&lt;=$BP$1,1,0)
*IF(MID(BV114,7,1)="4",0.1,1)
*IF(AND(MID(BV114,7,1)&lt;&gt;"4",MID(BV114,6,1)="8"),4,1)</f>
        <v>#VALUE!</v>
      </c>
      <c r="BP114" t="e">
        <f t="shared" ca="1" si="43"/>
        <v>#VALUE!</v>
      </c>
      <c r="BQ114" t="e">
        <f t="shared" ca="1" si="44"/>
        <v>#VALUE!</v>
      </c>
      <c r="BR114" t="e">
        <f t="shared" ca="1" si="45"/>
        <v>#VALUE!</v>
      </c>
      <c r="BS114" t="e">
        <f t="shared" ca="1" si="46"/>
        <v>#VALUE!</v>
      </c>
      <c r="BT114" t="e">
        <f t="shared" ca="1" si="47"/>
        <v>#VALUE!</v>
      </c>
      <c r="BU114" t="e">
        <f t="shared" ca="1" si="48"/>
        <v>#VALUE!</v>
      </c>
      <c r="BV114" t="e">
        <f ca="1">OFFSET([1]EquipTable!$A$1,ROW()-1,0)</f>
        <v>#VALUE!</v>
      </c>
    </row>
    <row r="115" spans="1:74">
      <c r="A115">
        <v>12</v>
      </c>
      <c r="B115">
        <v>3</v>
      </c>
      <c r="C115">
        <f t="shared" si="33"/>
        <v>0</v>
      </c>
      <c r="D115">
        <f t="shared" ca="1" si="53"/>
        <v>0.49277083456812609</v>
      </c>
      <c r="E115">
        <f t="shared" ca="1" si="53"/>
        <v>0.97596507911030539</v>
      </c>
      <c r="F115">
        <f t="shared" ca="1" si="53"/>
        <v>2.9692940578765481E-2</v>
      </c>
      <c r="G115">
        <f t="shared" ca="1" si="53"/>
        <v>0.66487871789393682</v>
      </c>
      <c r="H115">
        <f t="shared" ca="1" si="53"/>
        <v>0.75740051603231429</v>
      </c>
      <c r="I115">
        <f t="shared" ca="1" si="53"/>
        <v>9.430299369765327E-2</v>
      </c>
      <c r="M115" t="str">
        <f t="shared" ca="1" si="34"/>
        <v>안 지정 캐릭터 PP 일반등급</v>
      </c>
      <c r="N115">
        <f t="shared" ca="1" si="35"/>
        <v>97596</v>
      </c>
      <c r="O115">
        <f t="shared" ca="1" si="36"/>
        <v>14</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4200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92</v>
      </c>
      <c r="V115">
        <v>52969</v>
      </c>
      <c r="W115">
        <v>12</v>
      </c>
      <c r="X115" t="s">
        <v>126</v>
      </c>
      <c r="Z115">
        <v>1200</v>
      </c>
      <c r="AA115" t="str">
        <f t="shared" ca="1" si="38"/>
        <v>fe</v>
      </c>
      <c r="AB115" t="s">
        <v>82</v>
      </c>
      <c r="AC115" t="s">
        <v>389</v>
      </c>
      <c r="AD115">
        <v>1</v>
      </c>
      <c r="AE115" t="s">
        <v>126</v>
      </c>
      <c r="AG115">
        <v>1000</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
      </c>
      <c r="AJ115" t="str">
        <f t="shared" si="40"/>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강철 마울</v>
      </c>
      <c r="AL115">
        <v>1</v>
      </c>
      <c r="AM11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v>
      </c>
      <c r="AN115" t="str">
        <f t="shared" ca="1" si="42"/>
        <v>{"dy":12,"sl":3,"tp":"fe","vl":"Equip4102","cn":1,"pt":"GO","pr":1000}</v>
      </c>
      <c r="BM115" t="e">
        <f ca="1">IF(VLOOKUP($BV115,[1]EquipTable!$1:$1048576,MATCH("업데이트순번",[1]EquipTable!$1:$1,0),0)&lt;=$BP$1,1,0)
*IF(MID(BV115,7,1)="4",0.1,1)</f>
        <v>#VALUE!</v>
      </c>
      <c r="BN115" t="e">
        <f ca="1">IF(VLOOKUP($BV115,[1]EquipTable!$1:$1048576,MATCH("업데이트순번",[1]EquipTable!$1:$1,0),0)&lt;=$BP$1,1,0)
*IF(MID(BV115,7,1)="4",0.1,1)
*IF(AND(MID(BV115,7,1)&lt;&gt;"4",OR(MID(BV115,6,1)="6",MID(BV115,6,1)="7")),3,1)</f>
        <v>#VALUE!</v>
      </c>
      <c r="BO115" t="e">
        <f ca="1">IF(VLOOKUP($BV115,[1]EquipTable!$1:$1048576,MATCH("업데이트순번",[1]EquipTable!$1:$1,0),0)&lt;=$BP$1,1,0)
*IF(MID(BV115,7,1)="4",0.1,1)
*IF(AND(MID(BV115,7,1)&lt;&gt;"4",MID(BV115,6,1)="8"),4,1)</f>
        <v>#VALUE!</v>
      </c>
      <c r="BP115" t="e">
        <f t="shared" ca="1" si="43"/>
        <v>#VALUE!</v>
      </c>
      <c r="BQ115" t="e">
        <f t="shared" ca="1" si="44"/>
        <v>#VALUE!</v>
      </c>
      <c r="BR115" t="e">
        <f t="shared" ca="1" si="45"/>
        <v>#VALUE!</v>
      </c>
      <c r="BS115" t="e">
        <f t="shared" ca="1" si="46"/>
        <v>#VALUE!</v>
      </c>
      <c r="BT115" t="e">
        <f t="shared" ca="1" si="47"/>
        <v>#VALUE!</v>
      </c>
      <c r="BU115" t="e">
        <f t="shared" ca="1" si="48"/>
        <v>#VALUE!</v>
      </c>
      <c r="BV115" t="e">
        <f ca="1">OFFSET([1]EquipTable!$A$1,ROW()-1,0)</f>
        <v>#VALUE!</v>
      </c>
    </row>
    <row r="116" spans="1:74">
      <c r="A116">
        <v>12</v>
      </c>
      <c r="B116">
        <v>4</v>
      </c>
      <c r="C116">
        <f t="shared" si="33"/>
        <v>0</v>
      </c>
      <c r="D116">
        <f t="shared" ca="1" si="53"/>
        <v>0.50544338799142796</v>
      </c>
      <c r="E116">
        <f t="shared" ca="1" si="53"/>
        <v>0.73501964862996938</v>
      </c>
      <c r="F116">
        <f t="shared" ca="1" si="53"/>
        <v>0.12893412721029129</v>
      </c>
      <c r="G116">
        <f t="shared" ca="1" si="53"/>
        <v>0.13742712281050928</v>
      </c>
      <c r="H116">
        <f t="shared" ca="1" si="53"/>
        <v>0.31326060785437959</v>
      </c>
      <c r="I116">
        <f t="shared" ca="1" si="53"/>
        <v>0.6674874721667986</v>
      </c>
      <c r="M116" t="str">
        <f t="shared" ca="1" si="34"/>
        <v>안 지정 캐릭터 PP 일반등급</v>
      </c>
      <c r="N116">
        <f t="shared" ca="1" si="35"/>
        <v>73501</v>
      </c>
      <c r="O116">
        <f t="shared" ca="1" si="36"/>
        <v>11</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3300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92</v>
      </c>
      <c r="V116">
        <v>69726</v>
      </c>
      <c r="W116">
        <v>13</v>
      </c>
      <c r="X116" t="s">
        <v>126</v>
      </c>
      <c r="Z116">
        <v>1300</v>
      </c>
      <c r="AA116" t="str">
        <f t="shared" ca="1" si="38"/>
        <v>upn</v>
      </c>
      <c r="AB116" t="s">
        <v>92</v>
      </c>
      <c r="AC116">
        <v>69726</v>
      </c>
      <c r="AD116">
        <v>13</v>
      </c>
      <c r="AE116" t="s">
        <v>388</v>
      </c>
      <c r="AG116">
        <v>5</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v>
      </c>
      <c r="AN116" t="str">
        <f t="shared" ca="1" si="42"/>
        <v>{"dy":12,"sl":4,"tp":"upn","vl":"69726","cn":13,"pt":"DI","pr":5}</v>
      </c>
      <c r="BM116" t="e">
        <f ca="1">IF(VLOOKUP($BV116,[1]EquipTable!$1:$1048576,MATCH("업데이트순번",[1]EquipTable!$1:$1,0),0)&lt;=$BP$1,1,0)
*IF(MID(BV116,7,1)="4",0.1,1)</f>
        <v>#VALUE!</v>
      </c>
      <c r="BN116" t="e">
        <f ca="1">IF(VLOOKUP($BV116,[1]EquipTable!$1:$1048576,MATCH("업데이트순번",[1]EquipTable!$1:$1,0),0)&lt;=$BP$1,1,0)
*IF(MID(BV116,7,1)="4",0.1,1)
*IF(AND(MID(BV116,7,1)&lt;&gt;"4",OR(MID(BV116,6,1)="6",MID(BV116,6,1)="7")),3,1)</f>
        <v>#VALUE!</v>
      </c>
      <c r="BO116" t="e">
        <f ca="1">IF(VLOOKUP($BV116,[1]EquipTable!$1:$1048576,MATCH("업데이트순번",[1]EquipTable!$1:$1,0),0)&lt;=$BP$1,1,0)
*IF(MID(BV116,7,1)="4",0.1,1)
*IF(AND(MID(BV116,7,1)&lt;&gt;"4",MID(BV116,6,1)="8"),4,1)</f>
        <v>#VALUE!</v>
      </c>
      <c r="BP116" t="e">
        <f t="shared" ca="1" si="43"/>
        <v>#VALUE!</v>
      </c>
      <c r="BQ116" t="e">
        <f t="shared" ca="1" si="44"/>
        <v>#VALUE!</v>
      </c>
      <c r="BR116" t="e">
        <f t="shared" ca="1" si="45"/>
        <v>#VALUE!</v>
      </c>
      <c r="BS116" t="e">
        <f t="shared" ca="1" si="46"/>
        <v>#VALUE!</v>
      </c>
      <c r="BT116" t="e">
        <f t="shared" ca="1" si="47"/>
        <v>#VALUE!</v>
      </c>
      <c r="BU116" t="e">
        <f t="shared" ca="1" si="48"/>
        <v>#VALUE!</v>
      </c>
      <c r="BV116" t="e">
        <f ca="1">OFFSET([1]EquipTable!$A$1,ROW()-1,0)</f>
        <v>#VALUE!</v>
      </c>
    </row>
    <row r="117" spans="1:74">
      <c r="A117">
        <v>12</v>
      </c>
      <c r="B117">
        <v>5</v>
      </c>
      <c r="C117">
        <f t="shared" si="33"/>
        <v>0</v>
      </c>
      <c r="D117">
        <f t="shared" ca="1" si="53"/>
        <v>0.13968850412348122</v>
      </c>
      <c r="E117">
        <f t="shared" ca="1" si="53"/>
        <v>0.15205283199365005</v>
      </c>
      <c r="F117">
        <f t="shared" ca="1" si="53"/>
        <v>0.94522853278184416</v>
      </c>
      <c r="G117">
        <f t="shared" ca="1" si="53"/>
        <v>0.50509389335239241</v>
      </c>
      <c r="H117">
        <f t="shared" ca="1" si="53"/>
        <v>0.28746610451375776</v>
      </c>
      <c r="I117">
        <f t="shared" ca="1" si="53"/>
        <v>0.95924661279935797</v>
      </c>
      <c r="M117" t="str">
        <f t="shared" ca="1" si="34"/>
        <v>지정 장비</v>
      </c>
      <c r="N117" t="e">
        <f t="shared" ca="1" si="35"/>
        <v>#VALUE!</v>
      </c>
      <c r="O117">
        <f t="shared" ca="1" si="36"/>
        <v>1</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t="e">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#VALUE!</v>
      </c>
      <c r="S117" t="e">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#VALUE!</v>
      </c>
      <c r="T117" t="e">
        <f t="shared" ca="1" si="37"/>
        <v>#VALUE!</v>
      </c>
      <c r="U117" t="s">
        <v>91</v>
      </c>
      <c r="V117">
        <v>67379</v>
      </c>
      <c r="W117">
        <v>13</v>
      </c>
      <c r="X117" t="s">
        <v>126</v>
      </c>
      <c r="Z117">
        <v>1300</v>
      </c>
      <c r="AA117" t="str">
        <f t="shared" ca="1" si="38"/>
        <v>fe</v>
      </c>
      <c r="AB117" t="s">
        <v>82</v>
      </c>
      <c r="AC117" t="s">
        <v>185</v>
      </c>
      <c r="AD117">
        <v>1</v>
      </c>
      <c r="AE117" t="s">
        <v>126</v>
      </c>
      <c r="AG117">
        <v>3100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버블 블래스터</v>
      </c>
      <c r="AL117">
        <v>1</v>
      </c>
      <c r="AM11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v>
      </c>
      <c r="AN117" t="str">
        <f t="shared" ca="1" si="42"/>
        <v>{"dy":12,"sl":5,"tp":"fe","vl":"Equip6102","cn":1,"pt":"GO","pr":3100}</v>
      </c>
      <c r="BM117" t="e">
        <f ca="1">IF(VLOOKUP($BV117,[1]EquipTable!$1:$1048576,MATCH("업데이트순번",[1]EquipTable!$1:$1,0),0)&lt;=$BP$1,1,0)
*IF(MID(BV117,7,1)="4",0.1,1)</f>
        <v>#VALUE!</v>
      </c>
      <c r="BN117" t="e">
        <f ca="1">IF(VLOOKUP($BV117,[1]EquipTable!$1:$1048576,MATCH("업데이트순번",[1]EquipTable!$1:$1,0),0)&lt;=$BP$1,1,0)
*IF(MID(BV117,7,1)="4",0.1,1)
*IF(AND(MID(BV117,7,1)&lt;&gt;"4",OR(MID(BV117,6,1)="6",MID(BV117,6,1)="7")),3,1)</f>
        <v>#VALUE!</v>
      </c>
      <c r="BO117" t="e">
        <f ca="1">IF(VLOOKUP($BV117,[1]EquipTable!$1:$1048576,MATCH("업데이트순번",[1]EquipTable!$1:$1,0),0)&lt;=$BP$1,1,0)
*IF(MID(BV117,7,1)="4",0.1,1)
*IF(AND(MID(BV117,7,1)&lt;&gt;"4",MID(BV117,6,1)="8"),4,1)</f>
        <v>#VALUE!</v>
      </c>
      <c r="BP117" t="e">
        <f t="shared" ca="1" si="43"/>
        <v>#VALUE!</v>
      </c>
      <c r="BQ117" t="e">
        <f t="shared" ca="1" si="44"/>
        <v>#VALUE!</v>
      </c>
      <c r="BR117" t="e">
        <f t="shared" ca="1" si="45"/>
        <v>#VALUE!</v>
      </c>
      <c r="BS117" t="e">
        <f t="shared" ca="1" si="46"/>
        <v>#VALUE!</v>
      </c>
      <c r="BT117" t="e">
        <f t="shared" ca="1" si="47"/>
        <v>#VALUE!</v>
      </c>
      <c r="BU117" t="e">
        <f t="shared" ca="1" si="48"/>
        <v>#VALUE!</v>
      </c>
      <c r="BV117" t="e">
        <f ca="1">OFFSET([1]EquipTable!$A$1,ROW()-1,0)</f>
        <v>#VALUE!</v>
      </c>
    </row>
    <row r="118" spans="1:74">
      <c r="A118">
        <v>12</v>
      </c>
      <c r="B118">
        <v>6</v>
      </c>
      <c r="C118">
        <f t="shared" si="33"/>
        <v>0</v>
      </c>
      <c r="D118">
        <f t="shared" ca="1" si="53"/>
        <v>0.92016832104231994</v>
      </c>
      <c r="E118">
        <f t="shared" ca="1" si="53"/>
        <v>0.51382155922095651</v>
      </c>
      <c r="F118">
        <f t="shared" ca="1" si="53"/>
        <v>9.4302661517969621E-2</v>
      </c>
      <c r="G118">
        <f t="shared" ca="1" si="53"/>
        <v>0.83561032405289126</v>
      </c>
      <c r="H118">
        <f t="shared" ca="1" si="53"/>
        <v>0.87141697188235911</v>
      </c>
      <c r="I118">
        <f t="shared" ca="1" si="53"/>
        <v>0.18510822566006846</v>
      </c>
      <c r="M118" t="str">
        <f t="shared" ca="1" si="34"/>
        <v>지정 장비</v>
      </c>
      <c r="N118" t="e">
        <f t="shared" ca="1" si="35"/>
        <v>#VALUE!</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t="e">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#VALUE!</v>
      </c>
      <c r="S118" t="e">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#VALUE!</v>
      </c>
      <c r="T118" t="e">
        <f t="shared" ca="1" si="37"/>
        <v>#VALUE!</v>
      </c>
      <c r="U118" t="s">
        <v>82</v>
      </c>
      <c r="V118" t="s">
        <v>249</v>
      </c>
      <c r="W118">
        <v>1</v>
      </c>
      <c r="X118" t="s">
        <v>126</v>
      </c>
      <c r="Z118">
        <v>9600</v>
      </c>
      <c r="AA118" t="str">
        <f t="shared" ca="1" si="38"/>
        <v>fe</v>
      </c>
      <c r="AB118" t="s">
        <v>82</v>
      </c>
      <c r="AC118" t="s">
        <v>249</v>
      </c>
      <c r="AD118">
        <v>1</v>
      </c>
      <c r="AE118" t="s">
        <v>126</v>
      </c>
      <c r="AG118">
        <v>9600</v>
      </c>
      <c r="AH118" t="str">
        <f>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낙원으로의 길</v>
      </c>
      <c r="AL118">
        <v>1</v>
      </c>
      <c r="AM11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v>
      </c>
      <c r="AN118" t="str">
        <f t="shared" ca="1" si="42"/>
        <v>{"dy":12,"sl":6,"tp":"fe","vl":"Equip7202","cn":1,"pt":"GO","pr":9600}</v>
      </c>
      <c r="BM118" t="e">
        <f ca="1">IF(VLOOKUP($BV118,[1]EquipTable!$1:$1048576,MATCH("업데이트순번",[1]EquipTable!$1:$1,0),0)&lt;=$BP$1,1,0)
*IF(MID(BV118,7,1)="4",0.1,1)</f>
        <v>#VALUE!</v>
      </c>
      <c r="BN118" t="e">
        <f ca="1">IF(VLOOKUP($BV118,[1]EquipTable!$1:$1048576,MATCH("업데이트순번",[1]EquipTable!$1:$1,0),0)&lt;=$BP$1,1,0)
*IF(MID(BV118,7,1)="4",0.1,1)
*IF(AND(MID(BV118,7,1)&lt;&gt;"4",OR(MID(BV118,6,1)="6",MID(BV118,6,1)="7")),3,1)</f>
        <v>#VALUE!</v>
      </c>
      <c r="BO118" t="e">
        <f ca="1">IF(VLOOKUP($BV118,[1]EquipTable!$1:$1048576,MATCH("업데이트순번",[1]EquipTable!$1:$1,0),0)&lt;=$BP$1,1,0)
*IF(MID(BV118,7,1)="4",0.1,1)
*IF(AND(MID(BV118,7,1)&lt;&gt;"4",MID(BV118,6,1)="8"),4,1)</f>
        <v>#VALUE!</v>
      </c>
      <c r="BP118" t="e">
        <f t="shared" ca="1" si="43"/>
        <v>#VALUE!</v>
      </c>
      <c r="BQ118" t="e">
        <f t="shared" ca="1" si="44"/>
        <v>#VALUE!</v>
      </c>
      <c r="BR118" t="e">
        <f t="shared" ca="1" si="45"/>
        <v>#VALUE!</v>
      </c>
      <c r="BS118" t="e">
        <f t="shared" ca="1" si="46"/>
        <v>#VALUE!</v>
      </c>
      <c r="BT118" t="e">
        <f t="shared" ca="1" si="47"/>
        <v>#VALUE!</v>
      </c>
      <c r="BU118" t="e">
        <f t="shared" ca="1" si="48"/>
        <v>#VALUE!</v>
      </c>
      <c r="BV118" t="e">
        <f ca="1">OFFSET([1]EquipTable!$A$1,ROW()-1,0)</f>
        <v>#VALUE!</v>
      </c>
    </row>
    <row r="119" spans="1:74">
      <c r="A119">
        <v>12</v>
      </c>
      <c r="B119">
        <v>7</v>
      </c>
      <c r="C119">
        <f t="shared" si="33"/>
        <v>0</v>
      </c>
      <c r="D119">
        <f t="shared" ca="1" si="53"/>
        <v>0.21219898419874417</v>
      </c>
      <c r="E119">
        <f t="shared" ca="1" si="53"/>
        <v>0.45498195237573746</v>
      </c>
      <c r="F119">
        <f t="shared" ca="1" si="53"/>
        <v>0.9814301269670006</v>
      </c>
      <c r="G119">
        <f t="shared" ca="1" si="53"/>
        <v>0.46984599339043709</v>
      </c>
      <c r="H119">
        <f t="shared" ca="1" si="53"/>
        <v>7.2825531720513426E-2</v>
      </c>
      <c r="I119">
        <f t="shared" ca="1" si="53"/>
        <v>7.6640433274176578E-3</v>
      </c>
      <c r="M119" t="str">
        <f t="shared" ca="1" si="34"/>
        <v>지정 장비</v>
      </c>
      <c r="N119" t="e">
        <f t="shared" ca="1" si="35"/>
        <v>#VALUE!</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t="e">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#VALUE!</v>
      </c>
      <c r="S119" t="e">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#VALUE!</v>
      </c>
      <c r="T119" t="e">
        <f t="shared" ca="1" si="37"/>
        <v>#VALUE!</v>
      </c>
      <c r="U119" t="s">
        <v>82</v>
      </c>
      <c r="V119" t="s">
        <v>302</v>
      </c>
      <c r="W119">
        <v>1</v>
      </c>
      <c r="X119" t="s">
        <v>126</v>
      </c>
      <c r="Z119">
        <v>5300</v>
      </c>
      <c r="AA119" t="str">
        <f t="shared" ca="1" si="38"/>
        <v>fe</v>
      </c>
      <c r="AB119" t="s">
        <v>82</v>
      </c>
      <c r="AC119" t="s">
        <v>385</v>
      </c>
      <c r="AD119">
        <v>1</v>
      </c>
      <c r="AE119" t="s">
        <v>126</v>
      </c>
      <c r="AG119">
        <v>5300</v>
      </c>
      <c r="AH119" t="str">
        <f>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으깨어 부수는 자</v>
      </c>
      <c r="AL119">
        <v>1</v>
      </c>
      <c r="AM11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v>
      </c>
      <c r="AN119" t="str">
        <f t="shared" ca="1" si="42"/>
        <v>{"dy":12,"sl":7,"tp":"fe","vl":"Equip8002","cn":1,"pt":"GO","pr":5300}</v>
      </c>
      <c r="BM119" t="e">
        <f ca="1">IF(VLOOKUP($BV119,[1]EquipTable!$1:$1048576,MATCH("업데이트순번",[1]EquipTable!$1:$1,0),0)&lt;=$BP$1,1,0)
*IF(MID(BV119,7,1)="4",0.1,1)</f>
        <v>#VALUE!</v>
      </c>
      <c r="BN119" t="e">
        <f ca="1">IF(VLOOKUP($BV119,[1]EquipTable!$1:$1048576,MATCH("업데이트순번",[1]EquipTable!$1:$1,0),0)&lt;=$BP$1,1,0)
*IF(MID(BV119,7,1)="4",0.1,1)
*IF(AND(MID(BV119,7,1)&lt;&gt;"4",OR(MID(BV119,6,1)="6",MID(BV119,6,1)="7")),3,1)</f>
        <v>#VALUE!</v>
      </c>
      <c r="BO119" t="e">
        <f ca="1">IF(VLOOKUP($BV119,[1]EquipTable!$1:$1048576,MATCH("업데이트순번",[1]EquipTable!$1:$1,0),0)&lt;=$BP$1,1,0)
*IF(MID(BV119,7,1)="4",0.1,1)
*IF(AND(MID(BV119,7,1)&lt;&gt;"4",MID(BV119,6,1)="8"),4,1)</f>
        <v>#VALUE!</v>
      </c>
      <c r="BP119" t="e">
        <f t="shared" ca="1" si="43"/>
        <v>#VALUE!</v>
      </c>
      <c r="BQ119" t="e">
        <f t="shared" ca="1" si="44"/>
        <v>#VALUE!</v>
      </c>
      <c r="BR119" t="e">
        <f t="shared" ca="1" si="45"/>
        <v>#VALUE!</v>
      </c>
      <c r="BS119" t="e">
        <f t="shared" ca="1" si="46"/>
        <v>#VALUE!</v>
      </c>
      <c r="BT119" t="e">
        <f t="shared" ca="1" si="47"/>
        <v>#VALUE!</v>
      </c>
      <c r="BU119" t="e">
        <f t="shared" ca="1" si="48"/>
        <v>#VALUE!</v>
      </c>
      <c r="BV119" t="e">
        <f ca="1">OFFSET([1]EquipTable!$A$1,ROW()-1,0)</f>
        <v>#VALUE!</v>
      </c>
    </row>
    <row r="120" spans="1:74">
      <c r="A120">
        <v>12</v>
      </c>
      <c r="B120">
        <v>8</v>
      </c>
      <c r="C120">
        <f t="shared" si="33"/>
        <v>0</v>
      </c>
      <c r="D120">
        <f t="shared" ca="1" si="53"/>
        <v>0.79792781627211629</v>
      </c>
      <c r="E120">
        <f t="shared" ca="1" si="53"/>
        <v>0.55281059821128353</v>
      </c>
      <c r="F120">
        <f t="shared" ca="1" si="53"/>
        <v>0.88942178197538402</v>
      </c>
      <c r="G120">
        <f t="shared" ca="1" si="53"/>
        <v>0.35457184442337908</v>
      </c>
      <c r="H120">
        <f t="shared" ca="1" si="53"/>
        <v>0.17171012202542357</v>
      </c>
      <c r="I120">
        <f t="shared" ca="1" si="53"/>
        <v>0.27720615478951349</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v>
      </c>
      <c r="AN120" t="str">
        <f t="shared" ca="1" si="42"/>
        <v>{"dy":12,"sl":8}</v>
      </c>
      <c r="BM120" t="e">
        <f ca="1">IF(VLOOKUP($BV120,[1]EquipTable!$1:$1048576,MATCH("업데이트순번",[1]EquipTable!$1:$1,0),0)&lt;=$BP$1,1,0)
*IF(MID(BV120,7,1)="4",0.1,1)</f>
        <v>#VALUE!</v>
      </c>
      <c r="BN120" t="e">
        <f ca="1">IF(VLOOKUP($BV120,[1]EquipTable!$1:$1048576,MATCH("업데이트순번",[1]EquipTable!$1:$1,0),0)&lt;=$BP$1,1,0)
*IF(MID(BV120,7,1)="4",0.1,1)
*IF(AND(MID(BV120,7,1)&lt;&gt;"4",OR(MID(BV120,6,1)="6",MID(BV120,6,1)="7")),3,1)</f>
        <v>#VALUE!</v>
      </c>
      <c r="BO120" t="e">
        <f ca="1">IF(VLOOKUP($BV120,[1]EquipTable!$1:$1048576,MATCH("업데이트순번",[1]EquipTable!$1:$1,0),0)&lt;=$BP$1,1,0)
*IF(MID(BV120,7,1)="4",0.1,1)
*IF(AND(MID(BV120,7,1)&lt;&gt;"4",MID(BV120,6,1)="8"),4,1)</f>
        <v>#VALUE!</v>
      </c>
      <c r="BP120" t="e">
        <f t="shared" ca="1" si="43"/>
        <v>#VALUE!</v>
      </c>
      <c r="BQ120" t="e">
        <f t="shared" ca="1" si="44"/>
        <v>#VALUE!</v>
      </c>
      <c r="BR120" t="e">
        <f t="shared" ca="1" si="45"/>
        <v>#VALUE!</v>
      </c>
      <c r="BS120" t="e">
        <f t="shared" ca="1" si="46"/>
        <v>#VALUE!</v>
      </c>
      <c r="BT120" t="e">
        <f t="shared" ca="1" si="47"/>
        <v>#VALUE!</v>
      </c>
      <c r="BU120" t="e">
        <f t="shared" ca="1" si="48"/>
        <v>#VALUE!</v>
      </c>
      <c r="BV120" t="e">
        <f ca="1">OFFSET([1]EquipTable!$A$1,ROW()-1,0)</f>
        <v>#VALUE!</v>
      </c>
    </row>
    <row r="121" spans="1:74">
      <c r="A121">
        <v>12</v>
      </c>
      <c r="B121">
        <v>9</v>
      </c>
      <c r="C121">
        <f t="shared" si="33"/>
        <v>0</v>
      </c>
      <c r="D121">
        <f t="shared" ca="1" si="53"/>
        <v>0.80215398551840156</v>
      </c>
      <c r="E121">
        <f t="shared" ca="1" si="53"/>
        <v>0.99655657345250315</v>
      </c>
      <c r="F121">
        <f t="shared" ca="1" si="53"/>
        <v>0.98858106142971303</v>
      </c>
      <c r="G121">
        <f t="shared" ca="1" si="53"/>
        <v>0.52531700855857655</v>
      </c>
      <c r="H121">
        <f t="shared" ca="1" si="53"/>
        <v>0.1526190172975963</v>
      </c>
      <c r="I121">
        <f t="shared" ca="1" si="53"/>
        <v>0.85896359360254448</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v>
      </c>
      <c r="AN121" t="str">
        <f t="shared" ca="1" si="42"/>
        <v>{"dy":12,"sl":9}</v>
      </c>
      <c r="BM121" t="e">
        <f ca="1">IF(VLOOKUP($BV121,[1]EquipTable!$1:$1048576,MATCH("업데이트순번",[1]EquipTable!$1:$1,0),0)&lt;=$BP$1,1,0)
*IF(MID(BV121,7,1)="4",0.1,1)</f>
        <v>#VALUE!</v>
      </c>
      <c r="BN121" t="e">
        <f ca="1">IF(VLOOKUP($BV121,[1]EquipTable!$1:$1048576,MATCH("업데이트순번",[1]EquipTable!$1:$1,0),0)&lt;=$BP$1,1,0)
*IF(MID(BV121,7,1)="4",0.1,1)
*IF(AND(MID(BV121,7,1)&lt;&gt;"4",OR(MID(BV121,6,1)="6",MID(BV121,6,1)="7")),3,1)</f>
        <v>#VALUE!</v>
      </c>
      <c r="BO121" t="e">
        <f ca="1">IF(VLOOKUP($BV121,[1]EquipTable!$1:$1048576,MATCH("업데이트순번",[1]EquipTable!$1:$1,0),0)&lt;=$BP$1,1,0)
*IF(MID(BV121,7,1)="4",0.1,1)
*IF(AND(MID(BV121,7,1)&lt;&gt;"4",MID(BV121,6,1)="8"),4,1)</f>
        <v>#VALUE!</v>
      </c>
      <c r="BP121" t="e">
        <f t="shared" ca="1" si="43"/>
        <v>#VALUE!</v>
      </c>
      <c r="BQ121" t="e">
        <f t="shared" ca="1" si="44"/>
        <v>#VALUE!</v>
      </c>
      <c r="BR121" t="e">
        <f t="shared" ca="1" si="45"/>
        <v>#VALUE!</v>
      </c>
      <c r="BS121" t="e">
        <f t="shared" ca="1" si="46"/>
        <v>#VALUE!</v>
      </c>
      <c r="BT121" t="e">
        <f t="shared" ca="1" si="47"/>
        <v>#VALUE!</v>
      </c>
      <c r="BU121" t="e">
        <f t="shared" ca="1" si="48"/>
        <v>#VALUE!</v>
      </c>
      <c r="BV121" t="e">
        <f ca="1">OFFSET([1]EquipTable!$A$1,ROW()-1,0)</f>
        <v>#VALUE!</v>
      </c>
    </row>
    <row r="122" spans="1:74">
      <c r="A122">
        <v>13</v>
      </c>
      <c r="B122">
        <v>0</v>
      </c>
      <c r="C122">
        <f t="shared" si="33"/>
        <v>0</v>
      </c>
      <c r="D122">
        <f t="shared" ref="D122:I131" ca="1" si="54">RAND()</f>
        <v>0.84188298076823276</v>
      </c>
      <c r="E122">
        <f t="shared" ca="1" si="54"/>
        <v>0.27944744299932023</v>
      </c>
      <c r="F122">
        <f t="shared" ca="1" si="54"/>
        <v>0.14853910895091615</v>
      </c>
      <c r="G122">
        <f t="shared" ca="1" si="54"/>
        <v>0.73187904531873682</v>
      </c>
      <c r="H122">
        <f t="shared" ca="1" si="54"/>
        <v>0.16791215165492579</v>
      </c>
      <c r="I122">
        <f t="shared" ca="1" si="54"/>
        <v>0.94087365804123391</v>
      </c>
      <c r="M122" t="str">
        <f t="shared" ca="1" si="34"/>
        <v>지정 장비</v>
      </c>
      <c r="N122" t="e">
        <f t="shared" ca="1" si="35"/>
        <v>#VALUE!</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t="e">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#VALUE!</v>
      </c>
      <c r="S122" t="e">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#VALUE!</v>
      </c>
      <c r="T122" t="e">
        <f t="shared" ca="1" si="37"/>
        <v>#VALUE!</v>
      </c>
      <c r="U122" t="s">
        <v>82</v>
      </c>
      <c r="V122" t="s">
        <v>253</v>
      </c>
      <c r="W122">
        <v>1</v>
      </c>
      <c r="X122" t="s">
        <v>126</v>
      </c>
      <c r="Z122">
        <v>900</v>
      </c>
      <c r="AA122" t="str">
        <f t="shared" ca="1" si="38"/>
        <v>fe</v>
      </c>
      <c r="AB122" t="s">
        <v>82</v>
      </c>
      <c r="AC122" t="s">
        <v>253</v>
      </c>
      <c r="AD122">
        <v>1</v>
      </c>
      <c r="AE122" t="s">
        <v>126</v>
      </c>
      <c r="AG122">
        <v>900</v>
      </c>
      <c r="AH122" t="str">
        <f>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용사의 단검</v>
      </c>
      <c r="AL122">
        <v>1</v>
      </c>
      <c r="AM12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v>
      </c>
      <c r="AN122" t="str">
        <f t="shared" ca="1" si="42"/>
        <v>{"dy":13,"sl":0,"tp":"fe","vl":"Equip1001","cn":1,"pt":"GO","pr":900}</v>
      </c>
      <c r="BM122" t="e">
        <f ca="1">IF(VLOOKUP($BV122,[1]EquipTable!$1:$1048576,MATCH("업데이트순번",[1]EquipTable!$1:$1,0),0)&lt;=$BP$1,1,0)
*IF(MID(BV122,7,1)="4",0.1,1)</f>
        <v>#VALUE!</v>
      </c>
      <c r="BN122" t="e">
        <f ca="1">IF(VLOOKUP($BV122,[1]EquipTable!$1:$1048576,MATCH("업데이트순번",[1]EquipTable!$1:$1,0),0)&lt;=$BP$1,1,0)
*IF(MID(BV122,7,1)="4",0.1,1)
*IF(AND(MID(BV122,7,1)&lt;&gt;"4",OR(MID(BV122,6,1)="6",MID(BV122,6,1)="7")),3,1)</f>
        <v>#VALUE!</v>
      </c>
      <c r="BO122" t="e">
        <f ca="1">IF(VLOOKUP($BV122,[1]EquipTable!$1:$1048576,MATCH("업데이트순번",[1]EquipTable!$1:$1,0),0)&lt;=$BP$1,1,0)
*IF(MID(BV122,7,1)="4",0.1,1)
*IF(AND(MID(BV122,7,1)&lt;&gt;"4",MID(BV122,6,1)="8"),4,1)</f>
        <v>#VALUE!</v>
      </c>
      <c r="BP122" t="e">
        <f t="shared" ca="1" si="43"/>
        <v>#VALUE!</v>
      </c>
      <c r="BQ122" t="e">
        <f t="shared" ca="1" si="44"/>
        <v>#VALUE!</v>
      </c>
      <c r="BR122" t="e">
        <f t="shared" ca="1" si="45"/>
        <v>#VALUE!</v>
      </c>
      <c r="BS122" t="e">
        <f t="shared" ca="1" si="46"/>
        <v>#VALUE!</v>
      </c>
      <c r="BT122" t="e">
        <f t="shared" ca="1" si="47"/>
        <v>#VALUE!</v>
      </c>
      <c r="BU122" t="e">
        <f t="shared" ca="1" si="48"/>
        <v>#VALUE!</v>
      </c>
      <c r="BV122" t="e">
        <f ca="1">OFFSET([1]EquipTable!$A$1,ROW()-1,0)</f>
        <v>#VALUE!</v>
      </c>
    </row>
    <row r="123" spans="1:74">
      <c r="A123">
        <v>13</v>
      </c>
      <c r="B123">
        <v>1</v>
      </c>
      <c r="C123">
        <f t="shared" si="33"/>
        <v>0</v>
      </c>
      <c r="D123">
        <f t="shared" ca="1" si="54"/>
        <v>0.52447458685239201</v>
      </c>
      <c r="E123">
        <f t="shared" ca="1" si="54"/>
        <v>0.57609221814990652</v>
      </c>
      <c r="F123">
        <f t="shared" ca="1" si="54"/>
        <v>4.9997762236409948E-2</v>
      </c>
      <c r="G123">
        <f t="shared" ca="1" si="54"/>
        <v>0.35181395370841595</v>
      </c>
      <c r="H123">
        <f t="shared" ca="1" si="54"/>
        <v>0.34955331741370621</v>
      </c>
      <c r="I123">
        <f t="shared" ca="1" si="54"/>
        <v>0.65504190051065958</v>
      </c>
      <c r="M123" t="str">
        <f t="shared" ca="1" si="34"/>
        <v>지정 장비</v>
      </c>
      <c r="N123" t="e">
        <f t="shared" ca="1" si="35"/>
        <v>#VALUE!</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DI</v>
      </c>
      <c r="Q123" t="e">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#VALUE!</v>
      </c>
      <c r="R123" t="e">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#VALUE!</v>
      </c>
      <c r="S123" t="e">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#VALUE!</v>
      </c>
      <c r="T123" t="e">
        <f t="shared" ca="1" si="37"/>
        <v>#VALUE!</v>
      </c>
      <c r="U123" t="s">
        <v>82</v>
      </c>
      <c r="V123" t="s">
        <v>254</v>
      </c>
      <c r="W123">
        <v>1</v>
      </c>
      <c r="X123" t="s">
        <v>126</v>
      </c>
      <c r="Z123">
        <v>900</v>
      </c>
      <c r="AA123" t="str">
        <f t="shared" ca="1" si="38"/>
        <v>fe</v>
      </c>
      <c r="AB123" t="s">
        <v>82</v>
      </c>
      <c r="AC123" t="s">
        <v>254</v>
      </c>
      <c r="AD123">
        <v>1</v>
      </c>
      <c r="AE123" t="s">
        <v>126</v>
      </c>
      <c r="AG123">
        <v>900</v>
      </c>
      <c r="AH123" t="str">
        <f>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푸른 보석 지팡이</v>
      </c>
      <c r="AL123">
        <v>1</v>
      </c>
      <c r="AM12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v>
      </c>
      <c r="AN123" t="str">
        <f t="shared" ca="1" si="42"/>
        <v>{"dy":13,"sl":1,"tp":"fe","vl":"Equip3001","cn":1,"pt":"GO","pr":900}</v>
      </c>
      <c r="BM123" t="e">
        <f ca="1">IF(VLOOKUP($BV123,[1]EquipTable!$1:$1048576,MATCH("업데이트순번",[1]EquipTable!$1:$1,0),0)&lt;=$BP$1,1,0)
*IF(MID(BV123,7,1)="4",0.1,1)</f>
        <v>#VALUE!</v>
      </c>
      <c r="BN123" t="e">
        <f ca="1">IF(VLOOKUP($BV123,[1]EquipTable!$1:$1048576,MATCH("업데이트순번",[1]EquipTable!$1:$1,0),0)&lt;=$BP$1,1,0)
*IF(MID(BV123,7,1)="4",0.1,1)
*IF(AND(MID(BV123,7,1)&lt;&gt;"4",OR(MID(BV123,6,1)="6",MID(BV123,6,1)="7")),3,1)</f>
        <v>#VALUE!</v>
      </c>
      <c r="BO123" t="e">
        <f ca="1">IF(VLOOKUP($BV123,[1]EquipTable!$1:$1048576,MATCH("업데이트순번",[1]EquipTable!$1:$1,0),0)&lt;=$BP$1,1,0)
*IF(MID(BV123,7,1)="4",0.1,1)
*IF(AND(MID(BV123,7,1)&lt;&gt;"4",MID(BV123,6,1)="8"),4,1)</f>
        <v>#VALUE!</v>
      </c>
      <c r="BP123" t="e">
        <f t="shared" ca="1" si="43"/>
        <v>#VALUE!</v>
      </c>
      <c r="BQ123" t="e">
        <f t="shared" ca="1" si="44"/>
        <v>#VALUE!</v>
      </c>
      <c r="BR123" t="e">
        <f t="shared" ca="1" si="45"/>
        <v>#VALUE!</v>
      </c>
      <c r="BS123" t="e">
        <f t="shared" ca="1" si="46"/>
        <v>#VALUE!</v>
      </c>
      <c r="BT123" t="e">
        <f t="shared" ca="1" si="47"/>
        <v>#VALUE!</v>
      </c>
      <c r="BU123" t="e">
        <f t="shared" ca="1" si="48"/>
        <v>#VALUE!</v>
      </c>
      <c r="BV123" t="e">
        <f ca="1">OFFSET([1]EquipTable!$A$1,ROW()-1,0)</f>
        <v>#VALUE!</v>
      </c>
    </row>
    <row r="124" spans="1:74">
      <c r="A124">
        <v>13</v>
      </c>
      <c r="B124">
        <v>2</v>
      </c>
      <c r="C124">
        <f t="shared" si="33"/>
        <v>0</v>
      </c>
      <c r="D124">
        <f t="shared" ca="1" si="54"/>
        <v>0.70130944958439367</v>
      </c>
      <c r="E124">
        <f t="shared" ca="1" si="54"/>
        <v>0.54734059492984999</v>
      </c>
      <c r="F124">
        <f t="shared" ca="1" si="54"/>
        <v>0.51000553821661376</v>
      </c>
      <c r="G124">
        <f t="shared" ca="1" si="54"/>
        <v>0.81260109162187921</v>
      </c>
      <c r="H124">
        <f t="shared" ca="1" si="54"/>
        <v>0.59121457769666341</v>
      </c>
      <c r="I124">
        <f t="shared" ca="1" si="54"/>
        <v>0.9597297011035768</v>
      </c>
      <c r="J124" t="s">
        <v>82</v>
      </c>
      <c r="K124" t="s">
        <v>399</v>
      </c>
      <c r="M124" t="str">
        <f t="shared" si="34"/>
        <v>지정 장비</v>
      </c>
      <c r="N124" t="str">
        <f t="shared" ca="1" si="35"/>
        <v>Equip0402</v>
      </c>
      <c r="O124">
        <f t="shared" ca="1" si="36"/>
        <v>1</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DI</v>
      </c>
      <c r="Q124">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28</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21</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전설</v>
      </c>
      <c r="U124" t="s">
        <v>91</v>
      </c>
      <c r="V124">
        <v>12663</v>
      </c>
      <c r="W124">
        <v>9</v>
      </c>
      <c r="X124" t="s">
        <v>126</v>
      </c>
      <c r="Z124">
        <v>900</v>
      </c>
      <c r="AA124" t="str">
        <f t="shared" ca="1" si="38"/>
        <v>fe</v>
      </c>
      <c r="AB124" t="s">
        <v>82</v>
      </c>
      <c r="AC124" t="s">
        <v>102</v>
      </c>
      <c r="AD124">
        <v>1</v>
      </c>
      <c r="AE124" t="s">
        <v>130</v>
      </c>
      <c r="AG124">
        <v>10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뿔과 뼈</v>
      </c>
      <c r="AL124">
        <v>1</v>
      </c>
      <c r="AM12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v>
      </c>
      <c r="AN124" t="str">
        <f t="shared" ca="1" si="42"/>
        <v>{"dy":13,"sl":2,"tp":"fe","vl":"Equip2301","cn":1,"pt":"DI","pr":10}</v>
      </c>
      <c r="BM124" t="e">
        <f ca="1">IF(VLOOKUP($BV124,[1]EquipTable!$1:$1048576,MATCH("업데이트순번",[1]EquipTable!$1:$1,0),0)&lt;=$BP$1,1,0)
*IF(MID(BV124,7,1)="4",0.1,1)</f>
        <v>#VALUE!</v>
      </c>
      <c r="BN124" t="e">
        <f ca="1">IF(VLOOKUP($BV124,[1]EquipTable!$1:$1048576,MATCH("업데이트순번",[1]EquipTable!$1:$1,0),0)&lt;=$BP$1,1,0)
*IF(MID(BV124,7,1)="4",0.1,1)
*IF(AND(MID(BV124,7,1)&lt;&gt;"4",OR(MID(BV124,6,1)="6",MID(BV124,6,1)="7")),3,1)</f>
        <v>#VALUE!</v>
      </c>
      <c r="BO124" t="e">
        <f ca="1">IF(VLOOKUP($BV124,[1]EquipTable!$1:$1048576,MATCH("업데이트순번",[1]EquipTable!$1:$1,0),0)&lt;=$BP$1,1,0)
*IF(MID(BV124,7,1)="4",0.1,1)
*IF(AND(MID(BV124,7,1)&lt;&gt;"4",MID(BV124,6,1)="8"),4,1)</f>
        <v>#VALUE!</v>
      </c>
      <c r="BP124" t="e">
        <f t="shared" ca="1" si="43"/>
        <v>#VALUE!</v>
      </c>
      <c r="BQ124" t="e">
        <f t="shared" ca="1" si="44"/>
        <v>#VALUE!</v>
      </c>
      <c r="BR124" t="e">
        <f t="shared" ca="1" si="45"/>
        <v>#VALUE!</v>
      </c>
      <c r="BS124" t="e">
        <f t="shared" ca="1" si="46"/>
        <v>#VALUE!</v>
      </c>
      <c r="BT124" t="e">
        <f t="shared" ca="1" si="47"/>
        <v>#VALUE!</v>
      </c>
      <c r="BU124" t="e">
        <f t="shared" ca="1" si="48"/>
        <v>#VALUE!</v>
      </c>
      <c r="BV124" t="e">
        <f ca="1">OFFSET([1]EquipTable!$A$1,ROW()-1,0)</f>
        <v>#VALUE!</v>
      </c>
    </row>
    <row r="125" spans="1:74">
      <c r="A125">
        <v>13</v>
      </c>
      <c r="B125">
        <v>3</v>
      </c>
      <c r="C125">
        <f t="shared" si="33"/>
        <v>0</v>
      </c>
      <c r="D125">
        <f t="shared" ca="1" si="54"/>
        <v>0.26366760594436833</v>
      </c>
      <c r="E125">
        <f t="shared" ca="1" si="54"/>
        <v>0.34287914274659448</v>
      </c>
      <c r="F125">
        <f t="shared" ca="1" si="54"/>
        <v>0.45882724373459094</v>
      </c>
      <c r="G125">
        <f t="shared" ca="1" si="54"/>
        <v>0.92783319946534792</v>
      </c>
      <c r="H125">
        <f t="shared" ca="1" si="54"/>
        <v>0.39341804310835882</v>
      </c>
      <c r="I125">
        <f t="shared" ca="1" si="54"/>
        <v>0.36266546569100577</v>
      </c>
      <c r="M125" t="str">
        <f t="shared" ca="1" si="34"/>
        <v>안 지정 캐릭터 PP 일반등급</v>
      </c>
      <c r="N125">
        <f t="shared" ca="1" si="35"/>
        <v>34287</v>
      </c>
      <c r="O125">
        <f t="shared" ca="1" si="36"/>
        <v>7</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2100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91</v>
      </c>
      <c r="V125">
        <v>29794</v>
      </c>
      <c r="W125">
        <v>10</v>
      </c>
      <c r="X125" t="s">
        <v>126</v>
      </c>
      <c r="Z125">
        <v>1000</v>
      </c>
      <c r="AA125" t="str">
        <f t="shared" ca="1" si="38"/>
        <v>fe</v>
      </c>
      <c r="AB125" t="s">
        <v>82</v>
      </c>
      <c r="AC125" t="s">
        <v>398</v>
      </c>
      <c r="AD125">
        <v>1</v>
      </c>
      <c r="AE125" t="s">
        <v>130</v>
      </c>
      <c r="AF125">
        <v>189</v>
      </c>
      <c r="AG125">
        <v>99</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전설</v>
      </c>
      <c r="AJ125" t="str">
        <f t="shared" si="40"/>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유물 약탈자</v>
      </c>
      <c r="AL125">
        <v>1</v>
      </c>
      <c r="AM12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v>
      </c>
      <c r="AN125" t="str">
        <f t="shared" ca="1" si="42"/>
        <v>{"dy":13,"sl":3,"tp":"fe","vl":"Equip0402","cn":1,"pt":"DI","pp":189,"pr":99}</v>
      </c>
      <c r="BM125" t="e">
        <f ca="1">IF(VLOOKUP($BV125,[1]EquipTable!$1:$1048576,MATCH("업데이트순번",[1]EquipTable!$1:$1,0),0)&lt;=$BP$1,1,0)
*IF(MID(BV125,7,1)="4",0.1,1)</f>
        <v>#VALUE!</v>
      </c>
      <c r="BN125" t="e">
        <f ca="1">IF(VLOOKUP($BV125,[1]EquipTable!$1:$1048576,MATCH("업데이트순번",[1]EquipTable!$1:$1,0),0)&lt;=$BP$1,1,0)
*IF(MID(BV125,7,1)="4",0.1,1)
*IF(AND(MID(BV125,7,1)&lt;&gt;"4",OR(MID(BV125,6,1)="6",MID(BV125,6,1)="7")),3,1)</f>
        <v>#VALUE!</v>
      </c>
      <c r="BO125" t="e">
        <f ca="1">IF(VLOOKUP($BV125,[1]EquipTable!$1:$1048576,MATCH("업데이트순번",[1]EquipTable!$1:$1,0),0)&lt;=$BP$1,1,0)
*IF(MID(BV125,7,1)="4",0.1,1)
*IF(AND(MID(BV125,7,1)&lt;&gt;"4",MID(BV125,6,1)="8"),4,1)</f>
        <v>#VALUE!</v>
      </c>
      <c r="BP125" t="e">
        <f t="shared" ca="1" si="43"/>
        <v>#VALUE!</v>
      </c>
      <c r="BQ125" t="e">
        <f t="shared" ca="1" si="44"/>
        <v>#VALUE!</v>
      </c>
      <c r="BR125" t="e">
        <f t="shared" ca="1" si="45"/>
        <v>#VALUE!</v>
      </c>
      <c r="BS125" t="e">
        <f t="shared" ca="1" si="46"/>
        <v>#VALUE!</v>
      </c>
      <c r="BT125" t="e">
        <f t="shared" ca="1" si="47"/>
        <v>#VALUE!</v>
      </c>
      <c r="BU125" t="e">
        <f t="shared" ca="1" si="48"/>
        <v>#VALUE!</v>
      </c>
      <c r="BV125" t="e">
        <f ca="1">OFFSET([1]EquipTable!$A$1,ROW()-1,0)</f>
        <v>#VALUE!</v>
      </c>
    </row>
    <row r="126" spans="1:74">
      <c r="A126">
        <v>13</v>
      </c>
      <c r="B126">
        <v>4</v>
      </c>
      <c r="C126">
        <f t="shared" si="33"/>
        <v>0</v>
      </c>
      <c r="D126">
        <f t="shared" ca="1" si="54"/>
        <v>0.25681289153376252</v>
      </c>
      <c r="E126">
        <f t="shared" ca="1" si="54"/>
        <v>0.70121954459791902</v>
      </c>
      <c r="F126">
        <f t="shared" ca="1" si="54"/>
        <v>7.054210727652821E-2</v>
      </c>
      <c r="G126">
        <f t="shared" ca="1" si="54"/>
        <v>0.62207744351818861</v>
      </c>
      <c r="H126">
        <f t="shared" ca="1" si="54"/>
        <v>1.735500556696612E-2</v>
      </c>
      <c r="I126">
        <f t="shared" ca="1" si="54"/>
        <v>0.89810287937639477</v>
      </c>
      <c r="M126" t="str">
        <f t="shared" ca="1" si="34"/>
        <v>안 지정 캐릭터 PP 일반등급</v>
      </c>
      <c r="N126">
        <f t="shared" ca="1" si="35"/>
        <v>70121</v>
      </c>
      <c r="O126">
        <f t="shared" ca="1" si="36"/>
        <v>11</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3300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92</v>
      </c>
      <c r="V126">
        <v>75071</v>
      </c>
      <c r="W126">
        <v>13</v>
      </c>
      <c r="X126" t="s">
        <v>126</v>
      </c>
      <c r="Z126">
        <v>1300</v>
      </c>
      <c r="AA126" t="str">
        <f t="shared" ca="1" si="38"/>
        <v>fe</v>
      </c>
      <c r="AB126" t="s">
        <v>82</v>
      </c>
      <c r="AC126" t="s">
        <v>208</v>
      </c>
      <c r="AD126">
        <v>1</v>
      </c>
      <c r="AE126" t="s">
        <v>126</v>
      </c>
      <c r="AG126">
        <v>3300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v>
      </c>
      <c r="AN126" t="str">
        <f t="shared" ca="1" si="42"/>
        <v>{"dy":13,"sl":4,"tp":"fe","vl":"Equip7102","cn":1,"pt":"GO","pr":3300}</v>
      </c>
      <c r="BM126" t="e">
        <f ca="1">IF(VLOOKUP($BV126,[1]EquipTable!$1:$1048576,MATCH("업데이트순번",[1]EquipTable!$1:$1,0),0)&lt;=$BP$1,1,0)
*IF(MID(BV126,7,1)="4",0.1,1)</f>
        <v>#VALUE!</v>
      </c>
      <c r="BN126" t="e">
        <f ca="1">IF(VLOOKUP($BV126,[1]EquipTable!$1:$1048576,MATCH("업데이트순번",[1]EquipTable!$1:$1,0),0)&lt;=$BP$1,1,0)
*IF(MID(BV126,7,1)="4",0.1,1)
*IF(AND(MID(BV126,7,1)&lt;&gt;"4",OR(MID(BV126,6,1)="6",MID(BV126,6,1)="7")),3,1)</f>
        <v>#VALUE!</v>
      </c>
      <c r="BO126" t="e">
        <f ca="1">IF(VLOOKUP($BV126,[1]EquipTable!$1:$1048576,MATCH("업데이트순번",[1]EquipTable!$1:$1,0),0)&lt;=$BP$1,1,0)
*IF(MID(BV126,7,1)="4",0.1,1)
*IF(AND(MID(BV126,7,1)&lt;&gt;"4",MID(BV126,6,1)="8"),4,1)</f>
        <v>#VALUE!</v>
      </c>
      <c r="BP126" t="e">
        <f t="shared" ca="1" si="43"/>
        <v>#VALUE!</v>
      </c>
      <c r="BQ126" t="e">
        <f t="shared" ca="1" si="44"/>
        <v>#VALUE!</v>
      </c>
      <c r="BR126" t="e">
        <f t="shared" ca="1" si="45"/>
        <v>#VALUE!</v>
      </c>
      <c r="BS126" t="e">
        <f t="shared" ca="1" si="46"/>
        <v>#VALUE!</v>
      </c>
      <c r="BT126" t="e">
        <f t="shared" ca="1" si="47"/>
        <v>#VALUE!</v>
      </c>
      <c r="BU126" t="e">
        <f t="shared" ca="1" si="48"/>
        <v>#VALUE!</v>
      </c>
      <c r="BV126" t="e">
        <f ca="1">OFFSET([1]EquipTable!$A$1,ROW()-1,0)</f>
        <v>#VALUE!</v>
      </c>
    </row>
    <row r="127" spans="1:74">
      <c r="A127">
        <v>13</v>
      </c>
      <c r="B127">
        <v>5</v>
      </c>
      <c r="C127">
        <f t="shared" si="33"/>
        <v>0</v>
      </c>
      <c r="D127">
        <f t="shared" ca="1" si="54"/>
        <v>0.95956375923521464</v>
      </c>
      <c r="E127">
        <f t="shared" ca="1" si="54"/>
        <v>9.6809456626762991E-3</v>
      </c>
      <c r="F127">
        <f t="shared" ca="1" si="54"/>
        <v>0.50466459645180928</v>
      </c>
      <c r="G127">
        <f t="shared" ca="1" si="54"/>
        <v>0.48287423342302982</v>
      </c>
      <c r="H127">
        <f t="shared" ca="1" si="54"/>
        <v>0.76832417801317443</v>
      </c>
      <c r="I127">
        <f t="shared" ca="1" si="54"/>
        <v>0.76055635520999076</v>
      </c>
      <c r="M127" t="str">
        <f t="shared" ca="1" si="34"/>
        <v>안 지정 캐릭터 PP 일반등급</v>
      </c>
      <c r="N127">
        <f t="shared" ca="1" si="35"/>
        <v>968</v>
      </c>
      <c r="O127">
        <f t="shared" ca="1" si="36"/>
        <v>3</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900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t="shared" ca="1" si="37"/>
        <v/>
      </c>
      <c r="U127" t="s">
        <v>82</v>
      </c>
      <c r="V127" t="s">
        <v>199</v>
      </c>
      <c r="W127">
        <v>1</v>
      </c>
      <c r="X127" t="s">
        <v>126</v>
      </c>
      <c r="Z127">
        <v>7100</v>
      </c>
      <c r="AA127" t="str">
        <f t="shared" ca="1" si="38"/>
        <v>uph</v>
      </c>
      <c r="AB127" t="s">
        <v>91</v>
      </c>
      <c r="AC127">
        <v>12663</v>
      </c>
      <c r="AD127">
        <v>9</v>
      </c>
      <c r="AE127" t="s">
        <v>126</v>
      </c>
      <c r="AG127">
        <v>2700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v>
      </c>
      <c r="AN127" t="str">
        <f t="shared" ca="1" si="42"/>
        <v>{"dy":13,"sl":5,"tp":"uph","vl":"12663","cn":9,"pt":"GO","pr":2700}</v>
      </c>
      <c r="BM127" t="e">
        <f ca="1">IF(VLOOKUP($BV127,[1]EquipTable!$1:$1048576,MATCH("업데이트순번",[1]EquipTable!$1:$1,0),0)&lt;=$BP$1,1,0)
*IF(MID(BV127,7,1)="4",0.1,1)</f>
        <v>#VALUE!</v>
      </c>
      <c r="BN127" t="e">
        <f ca="1">IF(VLOOKUP($BV127,[1]EquipTable!$1:$1048576,MATCH("업데이트순번",[1]EquipTable!$1:$1,0),0)&lt;=$BP$1,1,0)
*IF(MID(BV127,7,1)="4",0.1,1)
*IF(AND(MID(BV127,7,1)&lt;&gt;"4",OR(MID(BV127,6,1)="6",MID(BV127,6,1)="7")),3,1)</f>
        <v>#VALUE!</v>
      </c>
      <c r="BO127" t="e">
        <f ca="1">IF(VLOOKUP($BV127,[1]EquipTable!$1:$1048576,MATCH("업데이트순번",[1]EquipTable!$1:$1,0),0)&lt;=$BP$1,1,0)
*IF(MID(BV127,7,1)="4",0.1,1)
*IF(AND(MID(BV127,7,1)&lt;&gt;"4",MID(BV127,6,1)="8"),4,1)</f>
        <v>#VALUE!</v>
      </c>
      <c r="BP127" t="e">
        <f t="shared" ca="1" si="43"/>
        <v>#VALUE!</v>
      </c>
      <c r="BQ127" t="e">
        <f t="shared" ca="1" si="44"/>
        <v>#VALUE!</v>
      </c>
      <c r="BR127" t="e">
        <f t="shared" ca="1" si="45"/>
        <v>#VALUE!</v>
      </c>
      <c r="BS127" t="e">
        <f t="shared" ca="1" si="46"/>
        <v>#VALUE!</v>
      </c>
      <c r="BT127" t="e">
        <f t="shared" ca="1" si="47"/>
        <v>#VALUE!</v>
      </c>
      <c r="BU127" t="e">
        <f t="shared" ca="1" si="48"/>
        <v>#VALUE!</v>
      </c>
      <c r="BV127" t="e">
        <f ca="1">OFFSET([1]EquipTable!$A$1,ROW()-1,0)</f>
        <v>#VALUE!</v>
      </c>
    </row>
    <row r="128" spans="1:74">
      <c r="A128">
        <v>13</v>
      </c>
      <c r="B128">
        <v>6</v>
      </c>
      <c r="C128">
        <f t="shared" si="33"/>
        <v>0</v>
      </c>
      <c r="D128">
        <f t="shared" ca="1" si="54"/>
        <v>0.41296182944523541</v>
      </c>
      <c r="E128">
        <f t="shared" ca="1" si="54"/>
        <v>0.36078643818461209</v>
      </c>
      <c r="F128">
        <f t="shared" ca="1" si="54"/>
        <v>2.6122024422817081E-2</v>
      </c>
      <c r="G128">
        <f t="shared" ca="1" si="54"/>
        <v>0.53938051317436231</v>
      </c>
      <c r="H128">
        <f t="shared" ca="1" si="54"/>
        <v>0.13361364775448492</v>
      </c>
      <c r="I128">
        <f t="shared" ca="1" si="54"/>
        <v>0.14159729909693042</v>
      </c>
      <c r="M128" t="str">
        <f t="shared" ca="1" si="34"/>
        <v>지정 장비</v>
      </c>
      <c r="N128" t="e">
        <f t="shared" ca="1" si="35"/>
        <v>#VALUE!</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t="e">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#VALUE!</v>
      </c>
      <c r="S128" t="e">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#VALUE!</v>
      </c>
      <c r="T128" t="e">
        <f t="shared" ca="1" si="37"/>
        <v>#VALUE!</v>
      </c>
      <c r="U128" t="s">
        <v>82</v>
      </c>
      <c r="V128" t="s">
        <v>208</v>
      </c>
      <c r="W128">
        <v>1</v>
      </c>
      <c r="X128" t="s">
        <v>126</v>
      </c>
      <c r="Z128">
        <v>3300</v>
      </c>
      <c r="AA128" t="str">
        <f t="shared" ca="1" si="38"/>
        <v>uph</v>
      </c>
      <c r="AB128" t="s">
        <v>91</v>
      </c>
      <c r="AC128">
        <v>29794</v>
      </c>
      <c r="AD128">
        <v>10</v>
      </c>
      <c r="AE128" t="s">
        <v>126</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v>
      </c>
      <c r="AN128" t="str">
        <f t="shared" ca="1" si="42"/>
        <v>{"dy":13,"sl":6,"tp":"uph","vl":"29794","cn":10,"pt":"GO","pr":3000}</v>
      </c>
      <c r="BM128" t="e">
        <f ca="1">IF(VLOOKUP($BV128,[1]EquipTable!$1:$1048576,MATCH("업데이트순번",[1]EquipTable!$1:$1,0),0)&lt;=$BP$1,1,0)
*IF(MID(BV128,7,1)="4",0.1,1)</f>
        <v>#VALUE!</v>
      </c>
      <c r="BN128" t="e">
        <f ca="1">IF(VLOOKUP($BV128,[1]EquipTable!$1:$1048576,MATCH("업데이트순번",[1]EquipTable!$1:$1,0),0)&lt;=$BP$1,1,0)
*IF(MID(BV128,7,1)="4",0.1,1)
*IF(AND(MID(BV128,7,1)&lt;&gt;"4",OR(MID(BV128,6,1)="6",MID(BV128,6,1)="7")),3,1)</f>
        <v>#VALUE!</v>
      </c>
      <c r="BO128" t="e">
        <f ca="1">IF(VLOOKUP($BV128,[1]EquipTable!$1:$1048576,MATCH("업데이트순번",[1]EquipTable!$1:$1,0),0)&lt;=$BP$1,1,0)
*IF(MID(BV128,7,1)="4",0.1,1)
*IF(AND(MID(BV128,7,1)&lt;&gt;"4",MID(BV128,6,1)="8"),4,1)</f>
        <v>#VALUE!</v>
      </c>
      <c r="BP128" t="e">
        <f t="shared" ca="1" si="43"/>
        <v>#VALUE!</v>
      </c>
      <c r="BQ128" t="e">
        <f t="shared" ca="1" si="44"/>
        <v>#VALUE!</v>
      </c>
      <c r="BR128" t="e">
        <f t="shared" ca="1" si="45"/>
        <v>#VALUE!</v>
      </c>
      <c r="BS128" t="e">
        <f t="shared" ca="1" si="46"/>
        <v>#VALUE!</v>
      </c>
      <c r="BT128" t="e">
        <f t="shared" ca="1" si="47"/>
        <v>#VALUE!</v>
      </c>
      <c r="BU128" t="e">
        <f t="shared" ca="1" si="48"/>
        <v>#VALUE!</v>
      </c>
      <c r="BV128" t="e">
        <f ca="1">OFFSET([1]EquipTable!$A$1,ROW()-1,0)</f>
        <v>#VALUE!</v>
      </c>
    </row>
    <row r="129" spans="1:40">
      <c r="A129">
        <v>13</v>
      </c>
      <c r="B129">
        <v>7</v>
      </c>
      <c r="C129">
        <f t="shared" si="33"/>
        <v>0</v>
      </c>
      <c r="D129">
        <f t="shared" ca="1" si="54"/>
        <v>0.95620714464164236</v>
      </c>
      <c r="E129">
        <f t="shared" ca="1" si="54"/>
        <v>0.67812762836714291</v>
      </c>
      <c r="F129">
        <f t="shared" ca="1" si="54"/>
        <v>0.1698141577980754</v>
      </c>
      <c r="G129">
        <f t="shared" ca="1" si="54"/>
        <v>0.14358144290168728</v>
      </c>
      <c r="H129">
        <f t="shared" ca="1" si="54"/>
        <v>8.3768049849670345E-2</v>
      </c>
      <c r="I129">
        <f t="shared" ca="1" si="54"/>
        <v>0.75360016291760823</v>
      </c>
      <c r="M129" t="str">
        <f t="shared" ca="1" si="34"/>
        <v>지정 장비</v>
      </c>
      <c r="N129" t="e">
        <f t="shared" ca="1" si="35"/>
        <v>#VALUE!</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DI</v>
      </c>
      <c r="Q129" t="e">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#VALUE!</v>
      </c>
      <c r="R129" t="e">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#VALUE!</v>
      </c>
      <c r="S129" t="e">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#VALUE!</v>
      </c>
      <c r="T129" t="e">
        <f t="shared" ca="1" si="37"/>
        <v>#VALUE!</v>
      </c>
      <c r="U129" t="s">
        <v>82</v>
      </c>
      <c r="V129" t="s">
        <v>244</v>
      </c>
      <c r="W129">
        <v>1</v>
      </c>
      <c r="X129" t="s">
        <v>130</v>
      </c>
      <c r="Z129">
        <v>10</v>
      </c>
      <c r="AA129" t="str">
        <f t="shared" ca="1" si="38"/>
        <v>upn</v>
      </c>
      <c r="AB129" t="s">
        <v>92</v>
      </c>
      <c r="AC129">
        <v>75071</v>
      </c>
      <c r="AD129">
        <v>13</v>
      </c>
      <c r="AE129" t="s">
        <v>126</v>
      </c>
      <c r="AG129">
        <v>3900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v>
      </c>
      <c r="AN129" t="str">
        <f t="shared" ca="1" si="42"/>
        <v>{"dy":13,"sl":7,"tp":"upn","vl":"75071","cn":13,"pt":"GO","pr":3900}</v>
      </c>
    </row>
    <row r="130" spans="1:40">
      <c r="A130">
        <v>13</v>
      </c>
      <c r="B130">
        <v>8</v>
      </c>
      <c r="C130">
        <f t="shared" ref="C130:C193" si="55">IF(B130&lt;=9,0,
IF(B130=10,1,2))</f>
        <v>0</v>
      </c>
      <c r="D130">
        <f t="shared" ca="1" si="54"/>
        <v>0.56380645003625085</v>
      </c>
      <c r="E130">
        <f t="shared" ca="1" si="54"/>
        <v>0.27263944099403303</v>
      </c>
      <c r="F130">
        <f t="shared" ca="1" si="54"/>
        <v>0.86999934285219449</v>
      </c>
      <c r="G130">
        <f t="shared" ca="1" si="54"/>
        <v>0.33672550622243402</v>
      </c>
      <c r="H130">
        <f t="shared" ca="1" si="54"/>
        <v>0.81841286406038016</v>
      </c>
      <c r="I130">
        <f t="shared" ca="1" si="54"/>
        <v>0.72926256397598743</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0.48366767480211137</v>
      </c>
      <c r="E131">
        <f t="shared" ca="1" si="54"/>
        <v>0.31635485929235452</v>
      </c>
      <c r="F131">
        <f t="shared" ca="1" si="54"/>
        <v>0.32633712231600109</v>
      </c>
      <c r="G131">
        <f t="shared" ca="1" si="54"/>
        <v>0.32054014157992528</v>
      </c>
      <c r="H131">
        <f t="shared" ca="1" si="54"/>
        <v>0.72182143769809015</v>
      </c>
      <c r="I131">
        <f t="shared" ca="1" si="54"/>
        <v>0.86439025862663754</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v>
      </c>
      <c r="AN131" t="str">
        <f t="shared" ca="1" si="64"/>
        <v>{"dy":13,"sl":9}</v>
      </c>
    </row>
    <row r="132" spans="1:40">
      <c r="A132">
        <v>14</v>
      </c>
      <c r="B132">
        <v>0</v>
      </c>
      <c r="C132">
        <f t="shared" si="55"/>
        <v>0</v>
      </c>
      <c r="D132">
        <f t="shared" ref="D132:I141" ca="1" si="65">RAND()</f>
        <v>0.87662132929295999</v>
      </c>
      <c r="E132">
        <f t="shared" ca="1" si="65"/>
        <v>0.62781653945329907</v>
      </c>
      <c r="F132">
        <f t="shared" ca="1" si="65"/>
        <v>0.93311962382189018</v>
      </c>
      <c r="G132">
        <f t="shared" ca="1" si="65"/>
        <v>0.71626523576653056</v>
      </c>
      <c r="H132">
        <f t="shared" ca="1" si="65"/>
        <v>0.37489381032418001</v>
      </c>
      <c r="I132">
        <f t="shared" ca="1" si="65"/>
        <v>0.91826961297590881</v>
      </c>
      <c r="M132" t="str">
        <f t="shared" ca="1" si="56"/>
        <v>지정 장비</v>
      </c>
      <c r="N132" t="e">
        <f t="shared" ca="1" si="57"/>
        <v>#VALUE!</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t="e">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#VALUE!</v>
      </c>
      <c r="S132" t="e">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#VALUE!</v>
      </c>
      <c r="T132" t="e">
        <f t="shared" ca="1" si="59"/>
        <v>#VALUE!</v>
      </c>
      <c r="U132" t="s">
        <v>84</v>
      </c>
      <c r="W132">
        <v>1</v>
      </c>
      <c r="X132" t="s">
        <v>130</v>
      </c>
      <c r="Z132">
        <v>149</v>
      </c>
      <c r="AA132" t="str">
        <f t="shared" ca="1" si="60"/>
        <v>uph</v>
      </c>
      <c r="AB132" t="s">
        <v>91</v>
      </c>
      <c r="AC132">
        <v>84704</v>
      </c>
      <c r="AD132">
        <v>11</v>
      </c>
      <c r="AE132" t="s">
        <v>130</v>
      </c>
      <c r="AG132">
        <v>4</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v>
      </c>
      <c r="AN132" t="str">
        <f t="shared" ca="1" si="64"/>
        <v>{"dy":14,"sl":0,"tp":"uph","vl":"84704","cn":11,"pt":"DI","pr":4}</v>
      </c>
    </row>
    <row r="133" spans="1:40">
      <c r="A133">
        <v>14</v>
      </c>
      <c r="B133">
        <v>1</v>
      </c>
      <c r="C133">
        <f t="shared" si="55"/>
        <v>0</v>
      </c>
      <c r="D133">
        <f t="shared" ca="1" si="65"/>
        <v>0.69253121871440004</v>
      </c>
      <c r="E133">
        <f t="shared" ca="1" si="65"/>
        <v>0.24347491950738331</v>
      </c>
      <c r="F133">
        <f t="shared" ca="1" si="65"/>
        <v>0.53772865364578526</v>
      </c>
      <c r="G133">
        <f t="shared" ca="1" si="65"/>
        <v>0.58223388224938288</v>
      </c>
      <c r="H133">
        <f t="shared" ca="1" si="65"/>
        <v>0.46486040244373539</v>
      </c>
      <c r="I133">
        <f t="shared" ca="1" si="65"/>
        <v>0.17958863346601039</v>
      </c>
      <c r="M133" t="str">
        <f t="shared" ca="1" si="56"/>
        <v>지정 장비</v>
      </c>
      <c r="N133" t="e">
        <f t="shared" ca="1" si="57"/>
        <v>#VALUE!</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t="e">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#VALUE!</v>
      </c>
      <c r="S133" t="e">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#VALUE!</v>
      </c>
      <c r="T133" t="e">
        <f t="shared" ca="1" si="59"/>
        <v>#VALUE!</v>
      </c>
      <c r="U133" t="s">
        <v>82</v>
      </c>
      <c r="V133" t="s">
        <v>255</v>
      </c>
      <c r="W133">
        <v>1</v>
      </c>
      <c r="X133" t="s">
        <v>130</v>
      </c>
      <c r="Z133">
        <v>11</v>
      </c>
      <c r="AA133" t="str">
        <f t="shared" ca="1" si="60"/>
        <v>fe</v>
      </c>
      <c r="AB133" t="s">
        <v>82</v>
      </c>
      <c r="AC133" t="s">
        <v>390</v>
      </c>
      <c r="AD133">
        <v>1</v>
      </c>
      <c r="AE133" t="s">
        <v>126</v>
      </c>
      <c r="AG133">
        <v>7400</v>
      </c>
      <c r="AH133" t="str">
        <f>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영롱한 반증</v>
      </c>
      <c r="AL133">
        <v>1</v>
      </c>
      <c r="AM13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v>
      </c>
      <c r="AN133" t="str">
        <f t="shared" ca="1" si="64"/>
        <v>{"dy":14,"sl":1,"tp":"fe","vl":"Equip5301","cn":1,"pt":"GO","pr":7400}</v>
      </c>
    </row>
    <row r="134" spans="1:40">
      <c r="A134">
        <v>14</v>
      </c>
      <c r="B134">
        <v>2</v>
      </c>
      <c r="C134">
        <f t="shared" si="55"/>
        <v>0</v>
      </c>
      <c r="D134">
        <f t="shared" ca="1" si="65"/>
        <v>0.17509855461285029</v>
      </c>
      <c r="E134">
        <f t="shared" ca="1" si="65"/>
        <v>0.92334549939645749</v>
      </c>
      <c r="F134">
        <f t="shared" ca="1" si="65"/>
        <v>0.35316191361313032</v>
      </c>
      <c r="G134">
        <f t="shared" ca="1" si="65"/>
        <v>0.15675579063194034</v>
      </c>
      <c r="H134">
        <f t="shared" ca="1" si="65"/>
        <v>0.43369198481120996</v>
      </c>
      <c r="I134">
        <f t="shared" ca="1" si="65"/>
        <v>0.44326234984381074</v>
      </c>
      <c r="M134" t="str">
        <f t="shared" ca="1" si="56"/>
        <v>안 지정 캐릭터 PP 영웅등급</v>
      </c>
      <c r="N134">
        <f t="shared" ca="1" si="57"/>
        <v>92334</v>
      </c>
      <c r="O134">
        <f t="shared" ca="1" si="58"/>
        <v>14</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4200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91</v>
      </c>
      <c r="V134">
        <v>80085</v>
      </c>
      <c r="W134">
        <v>13</v>
      </c>
      <c r="X134" t="s">
        <v>126</v>
      </c>
      <c r="Z134">
        <v>1300</v>
      </c>
      <c r="AA134" t="str">
        <f t="shared" ca="1" si="60"/>
        <v>upn</v>
      </c>
      <c r="AB134" t="s">
        <v>92</v>
      </c>
      <c r="AC134">
        <v>33450</v>
      </c>
      <c r="AD134">
        <v>11</v>
      </c>
      <c r="AE134" t="s">
        <v>126</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v>
      </c>
      <c r="AN134" t="str">
        <f t="shared" ca="1" si="64"/>
        <v>{"dy":14,"sl":2,"tp":"upn","vl":"33450","cn":11,"pt":"GO","pr":3300}</v>
      </c>
    </row>
    <row r="135" spans="1:40">
      <c r="A135">
        <v>14</v>
      </c>
      <c r="B135">
        <v>3</v>
      </c>
      <c r="C135">
        <f t="shared" si="55"/>
        <v>0</v>
      </c>
      <c r="D135">
        <f t="shared" ca="1" si="65"/>
        <v>0.69184251788223505</v>
      </c>
      <c r="E135">
        <f t="shared" ca="1" si="65"/>
        <v>0.67413147927275097</v>
      </c>
      <c r="F135">
        <f t="shared" ca="1" si="65"/>
        <v>7.6084246671455413E-2</v>
      </c>
      <c r="G135">
        <f t="shared" ca="1" si="65"/>
        <v>0.6220426497119278</v>
      </c>
      <c r="H135">
        <f t="shared" ca="1" si="65"/>
        <v>0.72045156772477015</v>
      </c>
      <c r="I135">
        <f t="shared" ca="1" si="65"/>
        <v>0.1363465858681413</v>
      </c>
      <c r="M135" t="str">
        <f t="shared" ca="1" si="56"/>
        <v>안 지정 캐릭터 PP 일반등급</v>
      </c>
      <c r="N135">
        <f t="shared" ca="1" si="57"/>
        <v>67413</v>
      </c>
      <c r="O135">
        <f t="shared" ca="1" si="58"/>
        <v>11</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3300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92</v>
      </c>
      <c r="V135">
        <v>38810</v>
      </c>
      <c r="W135">
        <v>11</v>
      </c>
      <c r="X135" t="s">
        <v>126</v>
      </c>
      <c r="Z135">
        <v>1100</v>
      </c>
      <c r="AA135" t="str">
        <f t="shared" ca="1" si="60"/>
        <v>fe</v>
      </c>
      <c r="AB135" t="s">
        <v>82</v>
      </c>
      <c r="AC135" t="s">
        <v>391</v>
      </c>
      <c r="AD135">
        <v>1</v>
      </c>
      <c r="AE135" t="s">
        <v>126</v>
      </c>
      <c r="AG135">
        <v>7600</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
      </c>
      <c r="AJ135" t="str">
        <f t="shared" si="62"/>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울려퍼지는 여명</v>
      </c>
      <c r="AL135">
        <v>1</v>
      </c>
      <c r="AM13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v>
      </c>
      <c r="AN135" t="str">
        <f t="shared" ca="1" si="64"/>
        <v>{"dy":14,"sl":3,"tp":"fe","vl":"Equip2302","cn":1,"pt":"GO","pr":7600}</v>
      </c>
    </row>
    <row r="136" spans="1:40">
      <c r="A136">
        <v>14</v>
      </c>
      <c r="B136">
        <v>4</v>
      </c>
      <c r="C136">
        <f t="shared" si="55"/>
        <v>0</v>
      </c>
      <c r="D136">
        <f t="shared" ca="1" si="65"/>
        <v>0.66713935961872861</v>
      </c>
      <c r="E136">
        <f t="shared" ca="1" si="65"/>
        <v>0.32067654350361252</v>
      </c>
      <c r="F136">
        <f t="shared" ca="1" si="65"/>
        <v>0.58532703545125297</v>
      </c>
      <c r="G136">
        <f t="shared" ca="1" si="65"/>
        <v>0.64433277543120171</v>
      </c>
      <c r="H136">
        <f t="shared" ca="1" si="65"/>
        <v>0.8863993544461054</v>
      </c>
      <c r="I136">
        <f t="shared" ca="1" si="65"/>
        <v>0.83993452592523488</v>
      </c>
      <c r="M136" t="str">
        <f t="shared" ca="1" si="56"/>
        <v>안 지정 캐릭터 PP 일반등급</v>
      </c>
      <c r="N136">
        <f t="shared" ca="1" si="57"/>
        <v>32067</v>
      </c>
      <c r="O136">
        <f t="shared" ca="1" si="58"/>
        <v>6</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1800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92</v>
      </c>
      <c r="V136">
        <v>79684</v>
      </c>
      <c r="W136">
        <v>13</v>
      </c>
      <c r="X136" t="s">
        <v>126</v>
      </c>
      <c r="Z136">
        <v>1300</v>
      </c>
      <c r="AA136" t="str">
        <f t="shared" ca="1" si="60"/>
        <v>upn</v>
      </c>
      <c r="AB136" t="s">
        <v>92</v>
      </c>
      <c r="AC136">
        <v>20169</v>
      </c>
      <c r="AD136">
        <v>10</v>
      </c>
      <c r="AE136" t="s">
        <v>126</v>
      </c>
      <c r="AG136">
        <v>3000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v>
      </c>
      <c r="AN136" t="str">
        <f t="shared" ca="1" si="64"/>
        <v>{"dy":14,"sl":4,"tp":"upn","vl":"20169","cn":10,"pt":"GO","pr":3000}</v>
      </c>
    </row>
    <row r="137" spans="1:40">
      <c r="A137">
        <v>14</v>
      </c>
      <c r="B137">
        <v>5</v>
      </c>
      <c r="C137">
        <f t="shared" si="55"/>
        <v>0</v>
      </c>
      <c r="D137">
        <f t="shared" ca="1" si="65"/>
        <v>0.1885958425339016</v>
      </c>
      <c r="E137">
        <f t="shared" ca="1" si="65"/>
        <v>0.20042373183419104</v>
      </c>
      <c r="F137">
        <f t="shared" ca="1" si="65"/>
        <v>0.2437740002397415</v>
      </c>
      <c r="G137">
        <f t="shared" ca="1" si="65"/>
        <v>0.22218396991615275</v>
      </c>
      <c r="H137">
        <f t="shared" ca="1" si="65"/>
        <v>0.52206942669751621</v>
      </c>
      <c r="I137">
        <f t="shared" ca="1" si="65"/>
        <v>0.98393763785379074</v>
      </c>
      <c r="M137" t="str">
        <f t="shared" ca="1" si="56"/>
        <v>지정 장비</v>
      </c>
      <c r="N137" t="e">
        <f t="shared" ca="1" si="57"/>
        <v>#VALUE!</v>
      </c>
      <c r="O137">
        <f t="shared" ca="1" si="58"/>
        <v>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DI</v>
      </c>
      <c r="Q137" t="e">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#VALUE!</v>
      </c>
      <c r="R137" t="e">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#VALUE!</v>
      </c>
      <c r="S137" t="e">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#VALUE!</v>
      </c>
      <c r="T137" t="e">
        <f t="shared" ca="1" si="59"/>
        <v>#VALUE!</v>
      </c>
      <c r="U137" t="s">
        <v>82</v>
      </c>
      <c r="V137" t="s">
        <v>202</v>
      </c>
      <c r="W137">
        <v>1</v>
      </c>
      <c r="X137" t="s">
        <v>126</v>
      </c>
      <c r="Z137">
        <v>3100</v>
      </c>
      <c r="AA137" t="str">
        <f t="shared" ca="1" si="60"/>
        <v>fe</v>
      </c>
      <c r="AB137" t="s">
        <v>82</v>
      </c>
      <c r="AC137" t="s">
        <v>392</v>
      </c>
      <c r="AD137">
        <v>1</v>
      </c>
      <c r="AE137" t="s">
        <v>126</v>
      </c>
      <c r="AG137">
        <v>3300</v>
      </c>
      <c r="AH137" t="str">
        <f>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은빛 유산</v>
      </c>
      <c r="AL137">
        <v>1</v>
      </c>
      <c r="AM13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v>
      </c>
      <c r="AN137" t="str">
        <f t="shared" ca="1" si="64"/>
        <v>{"dy":14,"sl":5,"tp":"fe","vl":"Equip0202","cn":1,"pt":"GO","pr":3300}</v>
      </c>
    </row>
    <row r="138" spans="1:40">
      <c r="A138">
        <v>14</v>
      </c>
      <c r="B138">
        <v>6</v>
      </c>
      <c r="C138">
        <f t="shared" si="55"/>
        <v>0</v>
      </c>
      <c r="D138">
        <f t="shared" ca="1" si="65"/>
        <v>0.81214934707008046</v>
      </c>
      <c r="E138">
        <f t="shared" ca="1" si="65"/>
        <v>0.73019988066012553</v>
      </c>
      <c r="F138">
        <f t="shared" ca="1" si="65"/>
        <v>0.16479199908912823</v>
      </c>
      <c r="G138">
        <f t="shared" ca="1" si="65"/>
        <v>6.2488224147019378E-2</v>
      </c>
      <c r="H138">
        <f t="shared" ca="1" si="65"/>
        <v>6.0138064715773876E-2</v>
      </c>
      <c r="I138">
        <f t="shared" ca="1" si="65"/>
        <v>0.37371391007157129</v>
      </c>
      <c r="M138" t="str">
        <f t="shared" ca="1" si="56"/>
        <v>지정 장비</v>
      </c>
      <c r="N138" t="e">
        <f t="shared" ca="1" si="57"/>
        <v>#VALUE!</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DI</v>
      </c>
      <c r="Q138" t="e">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#VALUE!</v>
      </c>
      <c r="R138" t="e">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#VALUE!</v>
      </c>
      <c r="S138" t="e">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#VALUE!</v>
      </c>
      <c r="T138" t="e">
        <f t="shared" ca="1" si="59"/>
        <v>#VALUE!</v>
      </c>
      <c r="U138" t="s">
        <v>82</v>
      </c>
      <c r="V138" t="s">
        <v>198</v>
      </c>
      <c r="W138">
        <v>1</v>
      </c>
      <c r="X138" t="s">
        <v>126</v>
      </c>
      <c r="Z138">
        <v>22400</v>
      </c>
      <c r="AA138" t="str">
        <f t="shared" ca="1" si="60"/>
        <v>uph</v>
      </c>
      <c r="AB138" t="s">
        <v>91</v>
      </c>
      <c r="AC138">
        <v>84704</v>
      </c>
      <c r="AD138">
        <v>14</v>
      </c>
      <c r="AE138" t="s">
        <v>126</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v>
      </c>
      <c r="AN138" t="str">
        <f t="shared" ca="1" si="64"/>
        <v>{"dy":14,"sl":6,"tp":"uph","vl":"84704","cn":14,"pt":"GO","pr":4200}</v>
      </c>
    </row>
    <row r="139" spans="1:40">
      <c r="A139">
        <v>14</v>
      </c>
      <c r="B139">
        <v>7</v>
      </c>
      <c r="C139">
        <f t="shared" si="55"/>
        <v>0</v>
      </c>
      <c r="D139">
        <f t="shared" ca="1" si="65"/>
        <v>0.43572107730385912</v>
      </c>
      <c r="E139">
        <f t="shared" ca="1" si="65"/>
        <v>6.7624773443317854E-2</v>
      </c>
      <c r="F139">
        <f t="shared" ca="1" si="65"/>
        <v>0.53572375713804155</v>
      </c>
      <c r="G139">
        <f t="shared" ca="1" si="65"/>
        <v>0.71250493896024003</v>
      </c>
      <c r="H139">
        <f t="shared" ca="1" si="65"/>
        <v>0.66413103706275489</v>
      </c>
      <c r="I139">
        <f t="shared" ca="1" si="65"/>
        <v>0.12608692056785487</v>
      </c>
      <c r="M139" t="str">
        <f t="shared" ca="1" si="56"/>
        <v>지정 장비</v>
      </c>
      <c r="N139" t="e">
        <f t="shared" ca="1" si="57"/>
        <v>#VALUE!</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t="e">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#VALUE!</v>
      </c>
      <c r="S139" t="e">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#VALUE!</v>
      </c>
      <c r="T139" t="e">
        <f t="shared" ca="1" si="59"/>
        <v>#VALUE!</v>
      </c>
      <c r="U139" t="s">
        <v>82</v>
      </c>
      <c r="V139" t="s">
        <v>190</v>
      </c>
      <c r="W139">
        <v>1</v>
      </c>
      <c r="X139" t="s">
        <v>126</v>
      </c>
      <c r="Z139">
        <v>7800</v>
      </c>
      <c r="AA139" t="str">
        <f t="shared" ca="1" si="60"/>
        <v>fe</v>
      </c>
      <c r="AB139" t="s">
        <v>82</v>
      </c>
      <c r="AC139" t="s">
        <v>401</v>
      </c>
      <c r="AD139">
        <v>1</v>
      </c>
      <c r="AE139" t="s">
        <v>126</v>
      </c>
      <c r="AG139">
        <v>5100</v>
      </c>
      <c r="AH139" t="str">
        <f>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운명의 대검</v>
      </c>
      <c r="AL139">
        <v>1</v>
      </c>
      <c r="AM13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v>
      </c>
      <c r="AN139" t="str">
        <f t="shared" ca="1" si="64"/>
        <v>{"dy":14,"sl":7,"tp":"fe","vl":"Equip8001","cn":1,"pt":"GO","pr":5100}</v>
      </c>
    </row>
    <row r="140" spans="1:40">
      <c r="A140">
        <v>14</v>
      </c>
      <c r="B140">
        <v>8</v>
      </c>
      <c r="C140">
        <f t="shared" si="55"/>
        <v>0</v>
      </c>
      <c r="D140">
        <f t="shared" ca="1" si="65"/>
        <v>0.32778921995926213</v>
      </c>
      <c r="E140">
        <f t="shared" ca="1" si="65"/>
        <v>0.84936694795474477</v>
      </c>
      <c r="F140">
        <f t="shared" ca="1" si="65"/>
        <v>0.51413445004229585</v>
      </c>
      <c r="G140">
        <f t="shared" ca="1" si="65"/>
        <v>0.55235839344247439</v>
      </c>
      <c r="H140">
        <f t="shared" ca="1" si="65"/>
        <v>0.20637982820615619</v>
      </c>
      <c r="I140">
        <f t="shared" ca="1" si="65"/>
        <v>0.66079970234070218</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fl3</v>
      </c>
      <c r="AB140" t="s">
        <v>89</v>
      </c>
      <c r="AC140" t="s">
        <v>393</v>
      </c>
      <c r="AD140">
        <v>1</v>
      </c>
      <c r="AE140" t="s">
        <v>130</v>
      </c>
      <c r="AF140">
        <v>100</v>
      </c>
      <c r="AG140">
        <v>49</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젤리아</v>
      </c>
      <c r="AL140">
        <v>1</v>
      </c>
      <c r="AM14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v>
      </c>
      <c r="AN140" t="str">
        <f t="shared" ca="1" si="64"/>
        <v>{"dy":14,"sl":8,"tp":"fl3","vl":"Actor1005","cn":1,"pt":"DI","pp":100,"pr":49}</v>
      </c>
    </row>
    <row r="141" spans="1:40">
      <c r="A141">
        <v>14</v>
      </c>
      <c r="B141">
        <v>9</v>
      </c>
      <c r="C141">
        <f t="shared" si="55"/>
        <v>0</v>
      </c>
      <c r="D141">
        <f t="shared" ca="1" si="65"/>
        <v>0.71957454683709654</v>
      </c>
      <c r="E141">
        <f t="shared" ca="1" si="65"/>
        <v>0.3637194135247015</v>
      </c>
      <c r="F141">
        <f t="shared" ca="1" si="65"/>
        <v>0.54947536447687162</v>
      </c>
      <c r="G141">
        <f t="shared" ca="1" si="65"/>
        <v>0.38884729679960761</v>
      </c>
      <c r="H141">
        <f t="shared" ca="1" si="65"/>
        <v>0.39795256512382182</v>
      </c>
      <c r="I141">
        <f t="shared" ca="1" si="65"/>
        <v>0.42166399048236602</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fl3</v>
      </c>
      <c r="AB141" t="s">
        <v>89</v>
      </c>
      <c r="AC141" t="s">
        <v>394</v>
      </c>
      <c r="AD141">
        <v>1</v>
      </c>
      <c r="AE141" t="s">
        <v>130</v>
      </c>
      <c r="AF141">
        <v>100</v>
      </c>
      <c r="AG141">
        <v>49</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그루퍼스</v>
      </c>
      <c r="AL141">
        <v>1</v>
      </c>
      <c r="AM14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v>
      </c>
      <c r="AN141" t="str">
        <f t="shared" ca="1" si="64"/>
        <v>{"dy":14,"sl":9,"tp":"fl3","vl":"Actor2010","cn":1,"pt":"DI","pp":100,"pr":49}</v>
      </c>
    </row>
    <row r="142" spans="1:40">
      <c r="A142">
        <v>15</v>
      </c>
      <c r="B142">
        <v>0</v>
      </c>
      <c r="C142">
        <f t="shared" si="55"/>
        <v>0</v>
      </c>
      <c r="D142">
        <f t="shared" ref="D142:I151" ca="1" si="66">RAND()</f>
        <v>1.616928466543377E-3</v>
      </c>
      <c r="E142">
        <f t="shared" ca="1" si="66"/>
        <v>0.61970621491864442</v>
      </c>
      <c r="F142">
        <f t="shared" ca="1" si="66"/>
        <v>0.50706728513113719</v>
      </c>
      <c r="G142">
        <f t="shared" ca="1" si="66"/>
        <v>0.28194137797794128</v>
      </c>
      <c r="H142">
        <f t="shared" ca="1" si="66"/>
        <v>0.87691178340183351</v>
      </c>
      <c r="I142">
        <f t="shared" ca="1" si="66"/>
        <v>0.15576922743846777</v>
      </c>
      <c r="M142" t="str">
        <f t="shared" ca="1" si="56"/>
        <v>지정 장비</v>
      </c>
      <c r="N142" t="e">
        <f t="shared" ca="1" si="57"/>
        <v>#VALUE!</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DI</v>
      </c>
      <c r="Q142" t="e">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#VALUE!</v>
      </c>
      <c r="R142" t="e">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#VALUE!</v>
      </c>
      <c r="S142" t="e">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#VALUE!</v>
      </c>
      <c r="T142" t="e">
        <f t="shared" ca="1" si="59"/>
        <v>#VALUE!</v>
      </c>
      <c r="U142" t="s">
        <v>82</v>
      </c>
      <c r="V142" t="s">
        <v>240</v>
      </c>
      <c r="W142">
        <v>1</v>
      </c>
      <c r="X142" t="s">
        <v>126</v>
      </c>
      <c r="Z142">
        <v>7700</v>
      </c>
      <c r="AA142" t="str">
        <f t="shared" ca="1" si="60"/>
        <v>fe</v>
      </c>
      <c r="AB142" t="s">
        <v>82</v>
      </c>
      <c r="AC142" t="s">
        <v>114</v>
      </c>
      <c r="AD142">
        <v>1</v>
      </c>
      <c r="AE142" t="s">
        <v>126</v>
      </c>
      <c r="AG142">
        <v>1100</v>
      </c>
      <c r="AH142" t="str">
        <f>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v>
      </c>
      <c r="AN142" t="str">
        <f t="shared" ca="1" si="64"/>
        <v>{"dy":15,"sl":0,"tp":"fe","vl":"Equip0102","cn":1,"pt":"GO","pr":1100}</v>
      </c>
    </row>
    <row r="143" spans="1:40">
      <c r="A143">
        <v>15</v>
      </c>
      <c r="B143">
        <v>1</v>
      </c>
      <c r="C143">
        <f t="shared" si="55"/>
        <v>0</v>
      </c>
      <c r="D143">
        <f t="shared" ca="1" si="66"/>
        <v>0.77387506595703359</v>
      </c>
      <c r="E143">
        <f t="shared" ca="1" si="66"/>
        <v>0.94743448595488156</v>
      </c>
      <c r="F143">
        <f t="shared" ca="1" si="66"/>
        <v>0.55513312603171983</v>
      </c>
      <c r="G143">
        <f t="shared" ca="1" si="66"/>
        <v>0.26779065056638029</v>
      </c>
      <c r="H143">
        <f t="shared" ca="1" si="66"/>
        <v>2.7617439747382733E-3</v>
      </c>
      <c r="I143">
        <f t="shared" ca="1" si="66"/>
        <v>0.92235903229493688</v>
      </c>
      <c r="M143" t="str">
        <f t="shared" ca="1" si="56"/>
        <v>지정 장비</v>
      </c>
      <c r="N143" t="e">
        <f t="shared" ca="1" si="57"/>
        <v>#VALUE!</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DI</v>
      </c>
      <c r="Q143" t="e">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#VALUE!</v>
      </c>
      <c r="R143" t="e">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#VALUE!</v>
      </c>
      <c r="S143" t="e">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#VALUE!</v>
      </c>
      <c r="T143" t="e">
        <f t="shared" ca="1" si="59"/>
        <v>#VALUE!</v>
      </c>
      <c r="U143" t="s">
        <v>82</v>
      </c>
      <c r="V143" t="s">
        <v>245</v>
      </c>
      <c r="W143">
        <v>1</v>
      </c>
      <c r="X143" t="s">
        <v>126</v>
      </c>
      <c r="Z143">
        <v>7400</v>
      </c>
      <c r="AA143" t="str">
        <f t="shared" ca="1" si="60"/>
        <v>upn</v>
      </c>
      <c r="AB143" t="s">
        <v>92</v>
      </c>
      <c r="AC143">
        <v>79684</v>
      </c>
      <c r="AD143">
        <v>13</v>
      </c>
      <c r="AE143" t="s">
        <v>126</v>
      </c>
      <c r="AG143">
        <v>3900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v>
      </c>
      <c r="AN143" t="str">
        <f t="shared" ca="1" si="64"/>
        <v>{"dy":15,"sl":1,"tp":"upn","vl":"79684","cn":13,"pt":"GO","pr":3900}</v>
      </c>
    </row>
    <row r="144" spans="1:40">
      <c r="A144">
        <v>15</v>
      </c>
      <c r="B144">
        <v>2</v>
      </c>
      <c r="C144">
        <f t="shared" si="55"/>
        <v>0</v>
      </c>
      <c r="D144">
        <f t="shared" ca="1" si="66"/>
        <v>0.64973786621113505</v>
      </c>
      <c r="E144">
        <f t="shared" ca="1" si="66"/>
        <v>0.96237779227196751</v>
      </c>
      <c r="F144">
        <f t="shared" ca="1" si="66"/>
        <v>0.56567659153114047</v>
      </c>
      <c r="G144">
        <f t="shared" ca="1" si="66"/>
        <v>0.51284208544645615</v>
      </c>
      <c r="H144">
        <f t="shared" ca="1" si="66"/>
        <v>0.24172303245258142</v>
      </c>
      <c r="I144">
        <f t="shared" ca="1" si="66"/>
        <v>0.2750228259132127</v>
      </c>
      <c r="M144" t="str">
        <f t="shared" ca="1" si="56"/>
        <v>안 지정 캐릭터 PP 영웅등급</v>
      </c>
      <c r="N144">
        <f t="shared" ca="1" si="57"/>
        <v>96237</v>
      </c>
      <c r="O144">
        <f t="shared" ca="1" si="58"/>
        <v>14</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4200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91</v>
      </c>
      <c r="V144">
        <v>33450</v>
      </c>
      <c r="W144">
        <v>11</v>
      </c>
      <c r="X144" t="s">
        <v>126</v>
      </c>
      <c r="Z144">
        <v>1100</v>
      </c>
      <c r="AA144" t="str">
        <f t="shared" ca="1" si="60"/>
        <v>fe</v>
      </c>
      <c r="AB144" t="s">
        <v>82</v>
      </c>
      <c r="AC144" t="s">
        <v>395</v>
      </c>
      <c r="AD144">
        <v>1</v>
      </c>
      <c r="AE144" t="s">
        <v>126</v>
      </c>
      <c r="AG144">
        <v>3100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아주르 스트라이프</v>
      </c>
      <c r="AL144">
        <v>1</v>
      </c>
      <c r="AM14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v>
      </c>
      <c r="AN144" t="str">
        <f t="shared" ca="1" si="64"/>
        <v>{"dy":15,"sl":2,"tp":"fe","vl":"Equip1202","cn":1,"pt":"GO","pr":3100}</v>
      </c>
    </row>
    <row r="145" spans="1:40">
      <c r="A145">
        <v>15</v>
      </c>
      <c r="B145">
        <v>3</v>
      </c>
      <c r="C145">
        <f t="shared" si="55"/>
        <v>0</v>
      </c>
      <c r="D145">
        <f t="shared" ca="1" si="66"/>
        <v>0.53918354611451169</v>
      </c>
      <c r="E145">
        <f t="shared" ca="1" si="66"/>
        <v>0.11614864128795699</v>
      </c>
      <c r="F145">
        <f t="shared" ca="1" si="66"/>
        <v>0.79707202101550279</v>
      </c>
      <c r="G145">
        <f t="shared" ca="1" si="66"/>
        <v>7.0967589783319296E-2</v>
      </c>
      <c r="H145">
        <f t="shared" ca="1" si="66"/>
        <v>0.67076005036432718</v>
      </c>
      <c r="I145">
        <f t="shared" ca="1" si="66"/>
        <v>5.855901728963453E-2</v>
      </c>
      <c r="M145" t="str">
        <f t="shared" ca="1" si="56"/>
        <v>안 지정 캐릭터 PP 일반등급</v>
      </c>
      <c r="N145">
        <f t="shared" ca="1" si="57"/>
        <v>11614</v>
      </c>
      <c r="O145">
        <f t="shared" ca="1" si="58"/>
        <v>4</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1200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84704</v>
      </c>
      <c r="W145">
        <v>14</v>
      </c>
      <c r="X145" t="s">
        <v>126</v>
      </c>
      <c r="Z145">
        <v>1400</v>
      </c>
      <c r="AA145" t="str">
        <f t="shared" ca="1" si="60"/>
        <v>upn</v>
      </c>
      <c r="AB145" t="s">
        <v>92</v>
      </c>
      <c r="AC145">
        <v>38810</v>
      </c>
      <c r="AD145">
        <v>11</v>
      </c>
      <c r="AE145" t="s">
        <v>388</v>
      </c>
      <c r="AG145">
        <v>4</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v>
      </c>
      <c r="AN145" t="str">
        <f t="shared" ca="1" si="64"/>
        <v>{"dy":15,"sl":3,"tp":"upn","vl":"38810","cn":11,"pt":"DI","pr":4}</v>
      </c>
    </row>
    <row r="146" spans="1:40">
      <c r="A146">
        <v>15</v>
      </c>
      <c r="B146">
        <v>4</v>
      </c>
      <c r="C146">
        <f t="shared" si="55"/>
        <v>0</v>
      </c>
      <c r="D146">
        <f t="shared" ca="1" si="66"/>
        <v>0.30422170179012797</v>
      </c>
      <c r="E146">
        <f t="shared" ca="1" si="66"/>
        <v>0.59051084778826801</v>
      </c>
      <c r="F146">
        <f t="shared" ca="1" si="66"/>
        <v>0.11394037853567318</v>
      </c>
      <c r="G146">
        <f t="shared" ca="1" si="66"/>
        <v>1.0447680970860462E-2</v>
      </c>
      <c r="H146">
        <f t="shared" ca="1" si="66"/>
        <v>0.96649180871515794</v>
      </c>
      <c r="I146">
        <f t="shared" ca="1" si="66"/>
        <v>0.44793845938465537</v>
      </c>
      <c r="M146" t="str">
        <f t="shared" ca="1" si="56"/>
        <v>안 지정 캐릭터 PP 일반등급</v>
      </c>
      <c r="N146">
        <f t="shared" ca="1" si="57"/>
        <v>59051</v>
      </c>
      <c r="O146">
        <f t="shared" ca="1" si="58"/>
        <v>10</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3000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92</v>
      </c>
      <c r="V146">
        <v>20169</v>
      </c>
      <c r="W146">
        <v>10</v>
      </c>
      <c r="X146" t="s">
        <v>126</v>
      </c>
      <c r="Z146">
        <v>1000</v>
      </c>
      <c r="AA146" t="str">
        <f t="shared" ca="1" si="60"/>
        <v>fe</v>
      </c>
      <c r="AB146" t="s">
        <v>82</v>
      </c>
      <c r="AC146" t="s">
        <v>396</v>
      </c>
      <c r="AD146">
        <v>1</v>
      </c>
      <c r="AE146" t="s">
        <v>130</v>
      </c>
      <c r="AG146">
        <v>11</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
      </c>
      <c r="AJ146" t="str">
        <f t="shared" si="62"/>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잿더미 스톤해머</v>
      </c>
      <c r="AL146">
        <v>1</v>
      </c>
      <c r="AM14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v>
      </c>
      <c r="AN146" t="str">
        <f t="shared" ca="1" si="64"/>
        <v>{"dy":15,"sl":4,"tp":"fe","vl":"Equip4302","cn":1,"pt":"DI","pr":11}</v>
      </c>
    </row>
    <row r="147" spans="1:40">
      <c r="A147">
        <v>15</v>
      </c>
      <c r="B147">
        <v>5</v>
      </c>
      <c r="C147">
        <f t="shared" si="55"/>
        <v>0</v>
      </c>
      <c r="D147">
        <f t="shared" ca="1" si="66"/>
        <v>0.4744618782702712</v>
      </c>
      <c r="E147">
        <f t="shared" ca="1" si="66"/>
        <v>1.2059622724740704E-2</v>
      </c>
      <c r="F147">
        <f t="shared" ca="1" si="66"/>
        <v>0.42239364338003016</v>
      </c>
      <c r="G147">
        <f t="shared" ca="1" si="66"/>
        <v>4.6594977787536296E-3</v>
      </c>
      <c r="H147">
        <f t="shared" ca="1" si="66"/>
        <v>0.32690019707249096</v>
      </c>
      <c r="I147">
        <f t="shared" ca="1" si="66"/>
        <v>0.93348043125925539</v>
      </c>
      <c r="M147" t="str">
        <f t="shared" ca="1" si="56"/>
        <v>지정 장비</v>
      </c>
      <c r="N147" t="e">
        <f t="shared" ca="1" si="57"/>
        <v>#VALUE!</v>
      </c>
      <c r="O147">
        <f t="shared" ca="1" si="58"/>
        <v>1</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DI</v>
      </c>
      <c r="Q147" t="e">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#VALUE!</v>
      </c>
      <c r="R147" t="e">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#VALUE!</v>
      </c>
      <c r="S147" t="e">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#VALUE!</v>
      </c>
      <c r="T147" t="e">
        <f t="shared" ca="1" si="59"/>
        <v>#VALUE!</v>
      </c>
      <c r="U147" t="s">
        <v>82</v>
      </c>
      <c r="V147" t="s">
        <v>280</v>
      </c>
      <c r="W147">
        <v>1</v>
      </c>
      <c r="X147" t="s">
        <v>126</v>
      </c>
      <c r="Z147">
        <v>3300</v>
      </c>
      <c r="AA147" t="str">
        <f t="shared" ca="1" si="60"/>
        <v>uph</v>
      </c>
      <c r="AB147" t="s">
        <v>91</v>
      </c>
      <c r="AC147">
        <v>80085</v>
      </c>
      <c r="AD147">
        <v>13</v>
      </c>
      <c r="AE147" t="s">
        <v>126</v>
      </c>
      <c r="AG147">
        <v>3900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v>
      </c>
      <c r="AN147" t="str">
        <f t="shared" ca="1" si="64"/>
        <v>{"dy":15,"sl":5,"tp":"uph","vl":"80085","cn":13,"pt":"GO","pr":3900}</v>
      </c>
    </row>
    <row r="148" spans="1:40">
      <c r="A148">
        <v>15</v>
      </c>
      <c r="B148">
        <v>6</v>
      </c>
      <c r="C148">
        <f t="shared" si="55"/>
        <v>0</v>
      </c>
      <c r="D148">
        <f t="shared" ca="1" si="66"/>
        <v>7.2442344557738125E-2</v>
      </c>
      <c r="E148">
        <f t="shared" ca="1" si="66"/>
        <v>0.44103190541452508</v>
      </c>
      <c r="F148">
        <f t="shared" ca="1" si="66"/>
        <v>2.8971471227704604E-2</v>
      </c>
      <c r="G148">
        <f t="shared" ca="1" si="66"/>
        <v>0.62548074181873836</v>
      </c>
      <c r="H148">
        <f t="shared" ca="1" si="66"/>
        <v>0.30754720935478008</v>
      </c>
      <c r="I148">
        <f t="shared" ca="1" si="66"/>
        <v>6.7856445358318696E-2</v>
      </c>
      <c r="M148" t="str">
        <f t="shared" ca="1" si="56"/>
        <v>지정 장비</v>
      </c>
      <c r="N148" t="e">
        <f t="shared" ca="1" si="57"/>
        <v>#VALUE!</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t="e">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#VALUE!</v>
      </c>
      <c r="S148" t="e">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#VALUE!</v>
      </c>
      <c r="T148" t="e">
        <f t="shared" ca="1" si="59"/>
        <v>#VALUE!</v>
      </c>
      <c r="U148" t="s">
        <v>82</v>
      </c>
      <c r="V148" t="s">
        <v>186</v>
      </c>
      <c r="W148">
        <v>1</v>
      </c>
      <c r="X148" t="s">
        <v>126</v>
      </c>
      <c r="Z148">
        <v>7600</v>
      </c>
      <c r="AA148" t="str">
        <f t="shared" ca="1" si="60"/>
        <v>fe</v>
      </c>
      <c r="AB148" t="s">
        <v>82</v>
      </c>
      <c r="AC148" t="s">
        <v>198</v>
      </c>
      <c r="AD148">
        <v>1</v>
      </c>
      <c r="AE148" t="s">
        <v>126</v>
      </c>
      <c r="AG148">
        <v>22400</v>
      </c>
      <c r="AH148" t="str">
        <f>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검투사의 명예</v>
      </c>
      <c r="AL148">
        <v>1</v>
      </c>
      <c r="AM14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v>
      </c>
      <c r="AN148" t="str">
        <f t="shared" ca="1" si="64"/>
        <v>{"dy":15,"sl":6,"tp":"fe","vl":"Equip7302","cn":1,"pt":"GO","pr":22400}</v>
      </c>
    </row>
    <row r="149" spans="1:40">
      <c r="A149">
        <v>15</v>
      </c>
      <c r="B149">
        <v>7</v>
      </c>
      <c r="C149">
        <f t="shared" si="55"/>
        <v>0</v>
      </c>
      <c r="D149">
        <f t="shared" ca="1" si="66"/>
        <v>0.86412480380098011</v>
      </c>
      <c r="E149">
        <f t="shared" ca="1" si="66"/>
        <v>0.68995856088700258</v>
      </c>
      <c r="F149">
        <f t="shared" ca="1" si="66"/>
        <v>0.15935491950857117</v>
      </c>
      <c r="G149">
        <f t="shared" ca="1" si="66"/>
        <v>0.3511090571406551</v>
      </c>
      <c r="H149">
        <f t="shared" ca="1" si="66"/>
        <v>0.55141762524973847</v>
      </c>
      <c r="I149">
        <f t="shared" ca="1" si="66"/>
        <v>0.28210436347275825</v>
      </c>
      <c r="M149" t="str">
        <f t="shared" ca="1" si="56"/>
        <v>지정 장비</v>
      </c>
      <c r="N149" t="e">
        <f t="shared" ca="1" si="57"/>
        <v>#VALUE!</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t="e">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#VALUE!</v>
      </c>
      <c r="S149" t="e">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#VALUE!</v>
      </c>
      <c r="T149" t="e">
        <f t="shared" ca="1" si="59"/>
        <v>#VALUE!</v>
      </c>
      <c r="U149" t="s">
        <v>82</v>
      </c>
      <c r="V149" t="s">
        <v>182</v>
      </c>
      <c r="W149">
        <v>1</v>
      </c>
      <c r="X149" t="s">
        <v>126</v>
      </c>
      <c r="Z149">
        <v>5100</v>
      </c>
      <c r="AA149" t="str">
        <f t="shared" ca="1" si="60"/>
        <v>fe</v>
      </c>
      <c r="AB149" t="s">
        <v>82</v>
      </c>
      <c r="AC149" t="s">
        <v>190</v>
      </c>
      <c r="AD149">
        <v>1</v>
      </c>
      <c r="AE149" t="s">
        <v>126</v>
      </c>
      <c r="AG149">
        <v>7800</v>
      </c>
      <c r="AH149" t="str">
        <f>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v>
      </c>
      <c r="AN149" t="str">
        <f t="shared" ca="1" si="64"/>
        <v>{"dy":15,"sl":7,"tp":"fe","vl":"Equip8101","cn":1,"pt":"GO","pr":7800}</v>
      </c>
    </row>
    <row r="150" spans="1:40">
      <c r="A150">
        <v>15</v>
      </c>
      <c r="B150">
        <v>8</v>
      </c>
      <c r="C150">
        <f t="shared" si="55"/>
        <v>0</v>
      </c>
      <c r="D150">
        <f t="shared" ca="1" si="66"/>
        <v>0.28676294333655639</v>
      </c>
      <c r="E150">
        <f t="shared" ca="1" si="66"/>
        <v>0.24908831650761709</v>
      </c>
      <c r="F150">
        <f t="shared" ca="1" si="66"/>
        <v>0.32786124991617616</v>
      </c>
      <c r="G150">
        <f t="shared" ca="1" si="66"/>
        <v>0.46471126451645961</v>
      </c>
      <c r="H150">
        <f t="shared" ca="1" si="66"/>
        <v>0.3689199171418287</v>
      </c>
      <c r="I150">
        <f t="shared" ca="1" si="66"/>
        <v>1.287248457033574E-2</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v>
      </c>
      <c r="AN150" t="str">
        <f t="shared" ca="1" si="64"/>
        <v>{"dy":15,"sl":8}</v>
      </c>
    </row>
    <row r="151" spans="1:40">
      <c r="A151">
        <v>15</v>
      </c>
      <c r="B151">
        <v>9</v>
      </c>
      <c r="C151">
        <f t="shared" si="55"/>
        <v>0</v>
      </c>
      <c r="D151">
        <f t="shared" ca="1" si="66"/>
        <v>9.3605479154713844E-2</v>
      </c>
      <c r="E151">
        <f t="shared" ca="1" si="66"/>
        <v>0.1073919902829773</v>
      </c>
      <c r="F151">
        <f t="shared" ca="1" si="66"/>
        <v>0.4134800393817849</v>
      </c>
      <c r="G151">
        <f t="shared" ca="1" si="66"/>
        <v>0.36169701501452112</v>
      </c>
      <c r="H151">
        <f t="shared" ca="1" si="66"/>
        <v>0.49356296790665266</v>
      </c>
      <c r="I151">
        <f t="shared" ca="1" si="66"/>
        <v>7.2573239631179565E-3</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v>
      </c>
      <c r="AN151" t="str">
        <f t="shared" ca="1" si="64"/>
        <v>{"dy":15,"sl":9}</v>
      </c>
    </row>
    <row r="152" spans="1:40">
      <c r="A152">
        <v>16</v>
      </c>
      <c r="B152">
        <v>0</v>
      </c>
      <c r="C152">
        <f t="shared" si="55"/>
        <v>0</v>
      </c>
      <c r="D152">
        <f t="shared" ref="D152:I161" ca="1" si="67">RAND()</f>
        <v>0.20341503579150189</v>
      </c>
      <c r="E152">
        <f t="shared" ca="1" si="67"/>
        <v>0.529583911672454</v>
      </c>
      <c r="F152">
        <f t="shared" ca="1" si="67"/>
        <v>0.93276553063921652</v>
      </c>
      <c r="G152">
        <f t="shared" ca="1" si="67"/>
        <v>0.31505409819379504</v>
      </c>
      <c r="H152">
        <f t="shared" ca="1" si="67"/>
        <v>0.84303625390730907</v>
      </c>
      <c r="I152">
        <f t="shared" ca="1" si="67"/>
        <v>0.27229811159059547</v>
      </c>
      <c r="M152" t="str">
        <f t="shared" ca="1" si="56"/>
        <v>지정 장비</v>
      </c>
      <c r="N152" t="e">
        <f t="shared" ca="1" si="57"/>
        <v>#VALUE!</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DI</v>
      </c>
      <c r="Q152" t="e">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#VALUE!</v>
      </c>
      <c r="R152" t="e">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#VALUE!</v>
      </c>
      <c r="S152" t="e">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#VALUE!</v>
      </c>
      <c r="T152" t="e">
        <f t="shared" ca="1" si="59"/>
        <v>#VALUE!</v>
      </c>
      <c r="U152" t="s">
        <v>82</v>
      </c>
      <c r="V152" t="s">
        <v>207</v>
      </c>
      <c r="W152">
        <v>1</v>
      </c>
      <c r="X152" t="s">
        <v>126</v>
      </c>
      <c r="Z152">
        <v>3400</v>
      </c>
      <c r="AA152" t="str">
        <f t="shared" ca="1" si="60"/>
        <v>fe</v>
      </c>
      <c r="AB152" t="s">
        <v>82</v>
      </c>
      <c r="AC152" t="s">
        <v>397</v>
      </c>
      <c r="AD152">
        <v>1</v>
      </c>
      <c r="AE152" t="s">
        <v>126</v>
      </c>
      <c r="AG152">
        <v>3400</v>
      </c>
      <c r="AH152" t="str">
        <f>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이중 날개 활</v>
      </c>
      <c r="AL152">
        <v>1</v>
      </c>
      <c r="AM15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v>
      </c>
      <c r="AN152" t="str">
        <f t="shared" ca="1" si="64"/>
        <v>{"dy":16,"sl":0,"tp":"fe","vl":"Equip2201","cn":1,"pt":"GO","pr":3400}</v>
      </c>
    </row>
    <row r="153" spans="1:40">
      <c r="A153">
        <v>16</v>
      </c>
      <c r="B153">
        <v>1</v>
      </c>
      <c r="C153">
        <f t="shared" si="55"/>
        <v>0</v>
      </c>
      <c r="D153">
        <f t="shared" ca="1" si="67"/>
        <v>0.38834812592056345</v>
      </c>
      <c r="E153">
        <f t="shared" ca="1" si="67"/>
        <v>0.68843354814119895</v>
      </c>
      <c r="F153">
        <f t="shared" ca="1" si="67"/>
        <v>0.84641402838451951</v>
      </c>
      <c r="G153">
        <f t="shared" ca="1" si="67"/>
        <v>0.59498677042091441</v>
      </c>
      <c r="H153">
        <f t="shared" ca="1" si="67"/>
        <v>0.3612701689359713</v>
      </c>
      <c r="I153">
        <f t="shared" ca="1" si="67"/>
        <v>0.16840272784765353</v>
      </c>
      <c r="M153" t="str">
        <f t="shared" ca="1" si="56"/>
        <v>지정 장비</v>
      </c>
      <c r="N153" t="e">
        <f t="shared" ca="1" si="57"/>
        <v>#VALUE!</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t="e">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#VALUE!</v>
      </c>
      <c r="S153" t="e">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#VALUE!</v>
      </c>
      <c r="T153" t="e">
        <f t="shared" ca="1" si="59"/>
        <v>#VALUE!</v>
      </c>
      <c r="U153" t="s">
        <v>82</v>
      </c>
      <c r="V153" t="s">
        <v>179</v>
      </c>
      <c r="W153">
        <v>1</v>
      </c>
      <c r="X153" t="s">
        <v>126</v>
      </c>
      <c r="Z153">
        <v>1200</v>
      </c>
      <c r="AA153" t="str">
        <f t="shared" ca="1" si="60"/>
        <v>fe</v>
      </c>
      <c r="AB153" t="s">
        <v>82</v>
      </c>
      <c r="AC153" t="s">
        <v>179</v>
      </c>
      <c r="AD153">
        <v>1</v>
      </c>
      <c r="AE153" t="s">
        <v>126</v>
      </c>
      <c r="AG153">
        <v>1200</v>
      </c>
      <c r="AH153" t="str">
        <f>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흑마법의 지팡이</v>
      </c>
      <c r="AL153">
        <v>1</v>
      </c>
      <c r="AM15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v>
      </c>
      <c r="AN153" t="str">
        <f t="shared" ca="1" si="64"/>
        <v>{"dy":16,"sl":1,"tp":"fe","vl":"Equip3102","cn":1,"pt":"GO","pr":1200}</v>
      </c>
    </row>
    <row r="154" spans="1:40">
      <c r="A154">
        <v>16</v>
      </c>
      <c r="B154">
        <v>2</v>
      </c>
      <c r="C154">
        <f t="shared" si="55"/>
        <v>0</v>
      </c>
      <c r="D154">
        <f t="shared" ca="1" si="67"/>
        <v>0.93987466620896487</v>
      </c>
      <c r="E154">
        <f t="shared" ca="1" si="67"/>
        <v>1.1279614686919959E-2</v>
      </c>
      <c r="F154">
        <f t="shared" ca="1" si="67"/>
        <v>0.68014833770181604</v>
      </c>
      <c r="G154">
        <f t="shared" ca="1" si="67"/>
        <v>0.61222245869156744</v>
      </c>
      <c r="H154">
        <f t="shared" ca="1" si="67"/>
        <v>0.36539811026455793</v>
      </c>
      <c r="I154">
        <f t="shared" ca="1" si="67"/>
        <v>0.41537146553392024</v>
      </c>
      <c r="M154" t="str">
        <f t="shared" ca="1" si="56"/>
        <v>안 지정 캐릭터 PP 영웅등급</v>
      </c>
      <c r="N154">
        <f t="shared" ca="1" si="57"/>
        <v>1127</v>
      </c>
      <c r="O154">
        <f t="shared" ca="1" si="58"/>
        <v>3</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900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91</v>
      </c>
      <c r="V154">
        <v>11315</v>
      </c>
      <c r="W154">
        <v>9</v>
      </c>
      <c r="X154" t="s">
        <v>126</v>
      </c>
      <c r="Z154">
        <v>900</v>
      </c>
      <c r="AA154" t="str">
        <f t="shared" ca="1" si="60"/>
        <v>uph</v>
      </c>
      <c r="AB154" t="s">
        <v>91</v>
      </c>
      <c r="AC154">
        <v>11315</v>
      </c>
      <c r="AD154">
        <v>9</v>
      </c>
      <c r="AE154" t="s">
        <v>388</v>
      </c>
      <c r="AG154">
        <v>4</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v>
      </c>
      <c r="AN154" t="str">
        <f t="shared" ca="1" si="64"/>
        <v>{"dy":16,"sl":2,"tp":"uph","vl":"11315","cn":9,"pt":"DI","pr":4}</v>
      </c>
    </row>
    <row r="155" spans="1:40">
      <c r="A155">
        <v>16</v>
      </c>
      <c r="B155">
        <v>3</v>
      </c>
      <c r="C155">
        <f t="shared" si="55"/>
        <v>0</v>
      </c>
      <c r="D155">
        <f t="shared" ca="1" si="67"/>
        <v>0.5483920280380824</v>
      </c>
      <c r="E155">
        <f t="shared" ca="1" si="67"/>
        <v>0.18193104194782528</v>
      </c>
      <c r="F155">
        <f t="shared" ca="1" si="67"/>
        <v>0.72345142075564339</v>
      </c>
      <c r="G155">
        <f t="shared" ca="1" si="67"/>
        <v>8.3675463766122671E-2</v>
      </c>
      <c r="H155">
        <f t="shared" ca="1" si="67"/>
        <v>0.82619306363688294</v>
      </c>
      <c r="I155">
        <f t="shared" ca="1" si="67"/>
        <v>0.70475911485477249</v>
      </c>
      <c r="M155" t="str">
        <f t="shared" ca="1" si="56"/>
        <v>안 지정 캐릭터 PP 일반등급</v>
      </c>
      <c r="N155">
        <f t="shared" ca="1" si="57"/>
        <v>18193</v>
      </c>
      <c r="O155">
        <f t="shared" ca="1" si="58"/>
        <v>5</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1500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91</v>
      </c>
      <c r="V155">
        <v>85863</v>
      </c>
      <c r="W155">
        <v>14</v>
      </c>
      <c r="X155" t="s">
        <v>126</v>
      </c>
      <c r="Z155">
        <v>1400</v>
      </c>
      <c r="AA155" t="str">
        <f t="shared" ca="1" si="60"/>
        <v>fe</v>
      </c>
      <c r="AB155" t="s">
        <v>82</v>
      </c>
      <c r="AC155" t="s">
        <v>400</v>
      </c>
      <c r="AD155">
        <v>1</v>
      </c>
      <c r="AE155" t="s">
        <v>130</v>
      </c>
      <c r="AF155">
        <v>169</v>
      </c>
      <c r="AG155">
        <v>129</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전설</v>
      </c>
      <c r="AJ155" t="str">
        <f t="shared" si="62"/>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고대인의 의식</v>
      </c>
      <c r="AL155">
        <v>1</v>
      </c>
      <c r="AM15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v>
      </c>
      <c r="AN155" t="str">
        <f t="shared" ca="1" si="64"/>
        <v>{"dy":16,"sl":3,"tp":"fe","vl":"Equip2401","cn":1,"pt":"DI","pp":169,"pr":129}</v>
      </c>
    </row>
    <row r="156" spans="1:40">
      <c r="A156">
        <v>16</v>
      </c>
      <c r="B156">
        <v>4</v>
      </c>
      <c r="C156">
        <f t="shared" si="55"/>
        <v>0</v>
      </c>
      <c r="D156">
        <f t="shared" ca="1" si="67"/>
        <v>0.1841049288779929</v>
      </c>
      <c r="E156">
        <f t="shared" ca="1" si="67"/>
        <v>0.96946753323729229</v>
      </c>
      <c r="F156">
        <f t="shared" ca="1" si="67"/>
        <v>0.33857496584355107</v>
      </c>
      <c r="G156">
        <f t="shared" ca="1" si="67"/>
        <v>0.23495858633210975</v>
      </c>
      <c r="H156">
        <f t="shared" ca="1" si="67"/>
        <v>8.0726853731222792E-2</v>
      </c>
      <c r="I156">
        <f t="shared" ca="1" si="67"/>
        <v>0.4470669654052748</v>
      </c>
      <c r="M156" t="str">
        <f t="shared" ca="1" si="56"/>
        <v>안 지정 캐릭터 PP 일반등급</v>
      </c>
      <c r="N156">
        <f t="shared" ca="1" si="57"/>
        <v>96946</v>
      </c>
      <c r="O156">
        <f t="shared" ca="1" si="58"/>
        <v>14</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4200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92</v>
      </c>
      <c r="V156">
        <v>83631</v>
      </c>
      <c r="W156">
        <v>14</v>
      </c>
      <c r="X156" t="s">
        <v>126</v>
      </c>
      <c r="Z156">
        <v>1400</v>
      </c>
      <c r="AA156" t="str">
        <f t="shared" ca="1" si="60"/>
        <v>upn</v>
      </c>
      <c r="AB156" t="s">
        <v>92</v>
      </c>
      <c r="AC156">
        <v>83631</v>
      </c>
      <c r="AD156">
        <v>14</v>
      </c>
      <c r="AE156" t="s">
        <v>126</v>
      </c>
      <c r="AG156">
        <v>4200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v>
      </c>
      <c r="AN156" t="str">
        <f t="shared" ca="1" si="64"/>
        <v>{"dy":16,"sl":4,"tp":"upn","vl":"83631","cn":14,"pt":"GO","pr":4200}</v>
      </c>
    </row>
    <row r="157" spans="1:40">
      <c r="A157">
        <v>16</v>
      </c>
      <c r="B157">
        <v>5</v>
      </c>
      <c r="C157">
        <f t="shared" si="55"/>
        <v>0</v>
      </c>
      <c r="D157">
        <f t="shared" ca="1" si="67"/>
        <v>0.6443607765179582</v>
      </c>
      <c r="E157">
        <f t="shared" ca="1" si="67"/>
        <v>0.69775261639300901</v>
      </c>
      <c r="F157">
        <f t="shared" ca="1" si="67"/>
        <v>0.82963280365183156</v>
      </c>
      <c r="G157">
        <f t="shared" ca="1" si="67"/>
        <v>0.5711728332252477</v>
      </c>
      <c r="H157">
        <f t="shared" ca="1" si="67"/>
        <v>0.31934888942107753</v>
      </c>
      <c r="I157">
        <f t="shared" ca="1" si="67"/>
        <v>0.32969776631622572</v>
      </c>
      <c r="M157" t="str">
        <f t="shared" ca="1" si="56"/>
        <v>안 지정 캐릭터 PP 영웅등급</v>
      </c>
      <c r="N157">
        <f t="shared" ca="1" si="57"/>
        <v>69775</v>
      </c>
      <c r="O157">
        <f t="shared" ca="1" si="58"/>
        <v>11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3300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t="shared" ca="1" si="59"/>
        <v/>
      </c>
      <c r="U157" t="s">
        <v>82</v>
      </c>
      <c r="V157" t="s">
        <v>190</v>
      </c>
      <c r="W157">
        <v>1</v>
      </c>
      <c r="X157" t="s">
        <v>126</v>
      </c>
      <c r="Z157">
        <v>7900</v>
      </c>
      <c r="AA157" t="str">
        <f t="shared" ca="1" si="60"/>
        <v>fe</v>
      </c>
      <c r="AB157" t="s">
        <v>82</v>
      </c>
      <c r="AC157" t="s">
        <v>280</v>
      </c>
      <c r="AD157">
        <v>1</v>
      </c>
      <c r="AE157" t="s">
        <v>126</v>
      </c>
      <c r="AG157">
        <v>2700</v>
      </c>
      <c r="AH157" t="str">
        <f>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T75식 레이피어</v>
      </c>
      <c r="AL157">
        <v>1</v>
      </c>
      <c r="AM15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v>
      </c>
      <c r="AN157" t="str">
        <f t="shared" ca="1" si="64"/>
        <v>{"dy":16,"sl":5,"tp":"fe","vl":"Equip5202","cn":1,"pt":"GO","pr":2700}</v>
      </c>
    </row>
    <row r="158" spans="1:40">
      <c r="A158">
        <v>16</v>
      </c>
      <c r="B158">
        <v>6</v>
      </c>
      <c r="C158">
        <f t="shared" si="55"/>
        <v>0</v>
      </c>
      <c r="D158">
        <f t="shared" ca="1" si="67"/>
        <v>0.7348031771487048</v>
      </c>
      <c r="E158">
        <f t="shared" ca="1" si="67"/>
        <v>0.94735046127973277</v>
      </c>
      <c r="F158">
        <f t="shared" ca="1" si="67"/>
        <v>0.7929777493066974</v>
      </c>
      <c r="G158">
        <f t="shared" ca="1" si="67"/>
        <v>0.20807838552485247</v>
      </c>
      <c r="H158">
        <f t="shared" ca="1" si="67"/>
        <v>0.89106307492255854</v>
      </c>
      <c r="I158">
        <f t="shared" ca="1" si="67"/>
        <v>0.68476760042436591</v>
      </c>
      <c r="M158" t="str">
        <f t="shared" ca="1" si="56"/>
        <v>지정 장비</v>
      </c>
      <c r="N158" t="e">
        <f t="shared" ca="1" si="57"/>
        <v>#VALUE!</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DI</v>
      </c>
      <c r="Q158" t="e">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#VALUE!</v>
      </c>
      <c r="R158" t="e">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#VALUE!</v>
      </c>
      <c r="S158" t="e">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#VALUE!</v>
      </c>
      <c r="T158" t="e">
        <f t="shared" ca="1" si="59"/>
        <v>#VALUE!</v>
      </c>
      <c r="U158" t="s">
        <v>82</v>
      </c>
      <c r="V158" t="s">
        <v>194</v>
      </c>
      <c r="W158">
        <v>1</v>
      </c>
      <c r="X158" t="s">
        <v>126</v>
      </c>
      <c r="Z158">
        <v>2100</v>
      </c>
      <c r="AA158" t="str">
        <f t="shared" ca="1" si="60"/>
        <v>uph</v>
      </c>
      <c r="AB158" t="s">
        <v>91</v>
      </c>
      <c r="AC158">
        <v>85863</v>
      </c>
      <c r="AD158">
        <v>14</v>
      </c>
      <c r="AE158" t="s">
        <v>126</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v>
      </c>
      <c r="AN158" t="str">
        <f t="shared" ca="1" si="64"/>
        <v>{"dy":16,"sl":6,"tp":"uph","vl":"85863","cn":14,"pt":"GO","pr":4200}</v>
      </c>
    </row>
    <row r="159" spans="1:40">
      <c r="A159">
        <v>16</v>
      </c>
      <c r="B159">
        <v>7</v>
      </c>
      <c r="C159">
        <f t="shared" si="55"/>
        <v>0</v>
      </c>
      <c r="D159">
        <f t="shared" ca="1" si="67"/>
        <v>0.56423750857415345</v>
      </c>
      <c r="E159">
        <f t="shared" ca="1" si="67"/>
        <v>0.93322581023892837</v>
      </c>
      <c r="F159">
        <f t="shared" ca="1" si="67"/>
        <v>0.83826027988589824</v>
      </c>
      <c r="G159">
        <f t="shared" ca="1" si="67"/>
        <v>0.88389723811869092</v>
      </c>
      <c r="H159">
        <f t="shared" ca="1" si="67"/>
        <v>9.2646250410077013E-2</v>
      </c>
      <c r="I159">
        <f t="shared" ca="1" si="67"/>
        <v>0.18971149545568522</v>
      </c>
      <c r="M159" t="str">
        <f t="shared" ca="1" si="56"/>
        <v>지정 장비</v>
      </c>
      <c r="N159" t="e">
        <f t="shared" ca="1" si="57"/>
        <v>#VALUE!</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t="e">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#VALUE!</v>
      </c>
      <c r="S159" t="e">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#VALUE!</v>
      </c>
      <c r="T159" t="e">
        <f t="shared" ca="1" si="59"/>
        <v>#VALUE!</v>
      </c>
      <c r="U159" t="s">
        <v>82</v>
      </c>
      <c r="V159" t="s">
        <v>242</v>
      </c>
      <c r="W159">
        <v>1</v>
      </c>
      <c r="X159" t="s">
        <v>126</v>
      </c>
      <c r="Z159">
        <v>29300</v>
      </c>
      <c r="AA159" t="str">
        <f t="shared" ca="1" si="60"/>
        <v>fe</v>
      </c>
      <c r="AB159" t="s">
        <v>82</v>
      </c>
      <c r="AC159" t="s">
        <v>185</v>
      </c>
      <c r="AD159">
        <v>1</v>
      </c>
      <c r="AE159" t="s">
        <v>126</v>
      </c>
      <c r="AG159">
        <v>3600</v>
      </c>
      <c r="AH159" t="str">
        <f>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버블 블래스터</v>
      </c>
      <c r="AL159">
        <v>1</v>
      </c>
      <c r="AM15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v>
      </c>
      <c r="AN159" t="str">
        <f t="shared" ca="1" si="64"/>
        <v>{"dy":16,"sl":7,"tp":"fe","vl":"Equip6102","cn":1,"pt":"GO","pr":3600}</v>
      </c>
    </row>
    <row r="160" spans="1:40">
      <c r="A160">
        <v>16</v>
      </c>
      <c r="B160">
        <v>8</v>
      </c>
      <c r="C160">
        <f t="shared" si="55"/>
        <v>0</v>
      </c>
      <c r="D160">
        <f t="shared" ca="1" si="67"/>
        <v>0.19400544909775341</v>
      </c>
      <c r="E160">
        <f t="shared" ca="1" si="67"/>
        <v>0.19320043827454036</v>
      </c>
      <c r="F160">
        <f t="shared" ca="1" si="67"/>
        <v>0.40446528746738319</v>
      </c>
      <c r="G160">
        <f t="shared" ca="1" si="67"/>
        <v>0.52619387037418053</v>
      </c>
      <c r="H160">
        <f t="shared" ca="1" si="67"/>
        <v>0.68950488126420106</v>
      </c>
      <c r="I160">
        <f t="shared" ca="1" si="67"/>
        <v>7.5486050450485176E-2</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v>
      </c>
      <c r="AN160" t="str">
        <f t="shared" ca="1" si="64"/>
        <v>{"dy":16,"sl":8}</v>
      </c>
    </row>
    <row r="161" spans="1:40">
      <c r="A161">
        <v>16</v>
      </c>
      <c r="B161">
        <v>9</v>
      </c>
      <c r="C161">
        <f t="shared" si="55"/>
        <v>0</v>
      </c>
      <c r="D161">
        <f t="shared" ca="1" si="67"/>
        <v>0.74217692811536795</v>
      </c>
      <c r="E161">
        <f t="shared" ca="1" si="67"/>
        <v>6.664620027982826E-2</v>
      </c>
      <c r="F161">
        <f t="shared" ca="1" si="67"/>
        <v>0.74619690835960262</v>
      </c>
      <c r="G161">
        <f t="shared" ca="1" si="67"/>
        <v>0.6460621572536247</v>
      </c>
      <c r="H161">
        <f t="shared" ca="1" si="67"/>
        <v>0.62843540100444684</v>
      </c>
      <c r="I161">
        <f t="shared" ca="1" si="67"/>
        <v>0.10157724128722689</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v>
      </c>
      <c r="AN161" t="str">
        <f t="shared" ca="1" si="64"/>
        <v>{"dy":16,"sl":9}</v>
      </c>
    </row>
    <row r="162" spans="1:40">
      <c r="A162">
        <v>17</v>
      </c>
      <c r="B162">
        <v>0</v>
      </c>
      <c r="C162">
        <f t="shared" si="55"/>
        <v>0</v>
      </c>
      <c r="D162">
        <f t="shared" ref="D162:I171" ca="1" si="68">RAND()</f>
        <v>0.44979772664864814</v>
      </c>
      <c r="E162">
        <f t="shared" ca="1" si="68"/>
        <v>0.28817997821384378</v>
      </c>
      <c r="F162">
        <f t="shared" ca="1" si="68"/>
        <v>0.91182301618973005</v>
      </c>
      <c r="G162">
        <f t="shared" ca="1" si="68"/>
        <v>0.37075396717877218</v>
      </c>
      <c r="H162">
        <f t="shared" ca="1" si="68"/>
        <v>0.81478668867894166</v>
      </c>
      <c r="I162">
        <f t="shared" ca="1" si="68"/>
        <v>0.19375703584395954</v>
      </c>
      <c r="M162" t="str">
        <f t="shared" ca="1" si="56"/>
        <v>지정 장비</v>
      </c>
      <c r="N162" t="e">
        <f t="shared" ca="1" si="57"/>
        <v>#VALUE!</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DI</v>
      </c>
      <c r="Q162" t="e">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#VALUE!</v>
      </c>
      <c r="R162" t="e">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#VALUE!</v>
      </c>
      <c r="S162" t="e">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#VALUE!</v>
      </c>
      <c r="T162" t="e">
        <f t="shared" ca="1" si="59"/>
        <v>#VALUE!</v>
      </c>
      <c r="U162" t="s">
        <v>82</v>
      </c>
      <c r="V162" t="s">
        <v>190</v>
      </c>
      <c r="W162">
        <v>1</v>
      </c>
      <c r="X162" t="s">
        <v>126</v>
      </c>
      <c r="Z162">
        <v>8300</v>
      </c>
      <c r="AA162" t="str">
        <f t="shared" ca="1" si="60"/>
        <v>fe</v>
      </c>
      <c r="AB162" t="s">
        <v>82</v>
      </c>
      <c r="AC162" t="s">
        <v>190</v>
      </c>
      <c r="AD162">
        <v>1</v>
      </c>
      <c r="AE162" t="s">
        <v>126</v>
      </c>
      <c r="AG162">
        <v>8300</v>
      </c>
      <c r="AH162" t="str">
        <f>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스톤 버스터</v>
      </c>
      <c r="AL162">
        <v>1</v>
      </c>
      <c r="AM16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v>
      </c>
      <c r="AN162" t="str">
        <f t="shared" ca="1" si="64"/>
        <v>{"dy":17,"sl":0,"tp":"fe","vl":"Equip8101","cn":1,"pt":"GO","pr":8300}</v>
      </c>
    </row>
    <row r="163" spans="1:40">
      <c r="A163">
        <v>17</v>
      </c>
      <c r="B163">
        <v>1</v>
      </c>
      <c r="C163">
        <f t="shared" si="55"/>
        <v>0</v>
      </c>
      <c r="D163">
        <f t="shared" ca="1" si="68"/>
        <v>0.89945537408461251</v>
      </c>
      <c r="E163">
        <f t="shared" ca="1" si="68"/>
        <v>0.73971496608236531</v>
      </c>
      <c r="F163">
        <f t="shared" ca="1" si="68"/>
        <v>0.54210410866708791</v>
      </c>
      <c r="G163">
        <f t="shared" ca="1" si="68"/>
        <v>0.5679452348765518</v>
      </c>
      <c r="H163">
        <f t="shared" ca="1" si="68"/>
        <v>0.92938214738440605</v>
      </c>
      <c r="I163">
        <f t="shared" ca="1" si="68"/>
        <v>0.7093722212607726</v>
      </c>
      <c r="M163" t="str">
        <f t="shared" ca="1" si="56"/>
        <v>지정 장비</v>
      </c>
      <c r="N163" t="e">
        <f t="shared" ca="1" si="57"/>
        <v>#VALUE!</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t="e">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#VALUE!</v>
      </c>
      <c r="S163" t="e">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#VALUE!</v>
      </c>
      <c r="T163" t="e">
        <f t="shared" ca="1" si="59"/>
        <v>#VALUE!</v>
      </c>
      <c r="U163" t="s">
        <v>82</v>
      </c>
      <c r="V163" t="s">
        <v>184</v>
      </c>
      <c r="W163">
        <v>1</v>
      </c>
      <c r="X163" t="s">
        <v>130</v>
      </c>
      <c r="Z163">
        <v>4</v>
      </c>
      <c r="AA163" t="str">
        <f t="shared" ca="1" si="60"/>
        <v>fe</v>
      </c>
      <c r="AB163" t="s">
        <v>82</v>
      </c>
      <c r="AC163" t="s">
        <v>184</v>
      </c>
      <c r="AD163">
        <v>1</v>
      </c>
      <c r="AE163" t="s">
        <v>130</v>
      </c>
      <c r="AG163">
        <v>4</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이중 날개 활</v>
      </c>
      <c r="AL163">
        <v>1</v>
      </c>
      <c r="AM16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v>
      </c>
      <c r="AN163" t="str">
        <f t="shared" ca="1" si="64"/>
        <v>{"dy":17,"sl":1,"tp":"fe","vl":"Equip2201","cn":1,"pt":"DI","pr":4}</v>
      </c>
    </row>
    <row r="164" spans="1:40">
      <c r="A164">
        <v>17</v>
      </c>
      <c r="B164">
        <v>2</v>
      </c>
      <c r="C164">
        <f t="shared" si="55"/>
        <v>0</v>
      </c>
      <c r="D164">
        <f t="shared" ca="1" si="68"/>
        <v>0.61867566333859303</v>
      </c>
      <c r="E164">
        <f t="shared" ca="1" si="68"/>
        <v>0.97449205518315551</v>
      </c>
      <c r="F164">
        <f t="shared" ca="1" si="68"/>
        <v>0.21009392098993862</v>
      </c>
      <c r="G164">
        <f t="shared" ca="1" si="68"/>
        <v>0.43654633480049665</v>
      </c>
      <c r="H164">
        <f t="shared" ca="1" si="68"/>
        <v>0.40439517965555816</v>
      </c>
      <c r="I164">
        <f t="shared" ca="1" si="68"/>
        <v>0.33711280163760138</v>
      </c>
      <c r="M164" t="str">
        <f t="shared" ca="1" si="56"/>
        <v>안 지정 캐릭터 PP 영웅등급</v>
      </c>
      <c r="N164">
        <f t="shared" ca="1" si="57"/>
        <v>97449</v>
      </c>
      <c r="O164">
        <f t="shared" ca="1" si="58"/>
        <v>14</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4200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91</v>
      </c>
      <c r="V164">
        <v>86575</v>
      </c>
      <c r="W164">
        <v>14</v>
      </c>
      <c r="X164" t="s">
        <v>126</v>
      </c>
      <c r="Z164">
        <v>1400</v>
      </c>
      <c r="AA164" t="str">
        <f t="shared" ca="1" si="60"/>
        <v>uph</v>
      </c>
      <c r="AB164" t="s">
        <v>91</v>
      </c>
      <c r="AC164">
        <v>86575</v>
      </c>
      <c r="AD164">
        <v>14</v>
      </c>
      <c r="AE164" t="s">
        <v>126</v>
      </c>
      <c r="AG164">
        <v>4200</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
      </c>
      <c r="AL164">
        <v>1</v>
      </c>
      <c r="AM16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v>
      </c>
      <c r="AN164" t="str">
        <f t="shared" ca="1" si="64"/>
        <v>{"dy":17,"sl":2,"tp":"uph","vl":"86575","cn":14,"pt":"GO","pr":4200}</v>
      </c>
    </row>
    <row r="165" spans="1:40">
      <c r="A165">
        <v>17</v>
      </c>
      <c r="B165">
        <v>3</v>
      </c>
      <c r="C165">
        <f t="shared" si="55"/>
        <v>0</v>
      </c>
      <c r="D165">
        <f t="shared" ca="1" si="68"/>
        <v>6.2808294483796878E-2</v>
      </c>
      <c r="E165">
        <f t="shared" ca="1" si="68"/>
        <v>0.92500140985266632</v>
      </c>
      <c r="F165">
        <f t="shared" ca="1" si="68"/>
        <v>0.41288353958494073</v>
      </c>
      <c r="G165">
        <f t="shared" ca="1" si="68"/>
        <v>1.3102254115543999E-2</v>
      </c>
      <c r="H165">
        <f t="shared" ca="1" si="68"/>
        <v>0.77201680177593868</v>
      </c>
      <c r="I165">
        <f t="shared" ca="1" si="68"/>
        <v>0.30522309643865542</v>
      </c>
      <c r="M165" t="str">
        <f t="shared" ca="1" si="56"/>
        <v>안 지정 캐릭터 PP 영웅등급</v>
      </c>
      <c r="N165">
        <f t="shared" ca="1" si="57"/>
        <v>92500</v>
      </c>
      <c r="O165">
        <f t="shared" ca="1" si="58"/>
        <v>14</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4200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92</v>
      </c>
      <c r="V165">
        <v>24840</v>
      </c>
      <c r="W165">
        <v>10</v>
      </c>
      <c r="X165" t="s">
        <v>126</v>
      </c>
      <c r="Z165">
        <v>1000</v>
      </c>
      <c r="AA165" t="str">
        <f t="shared" ca="1" si="60"/>
        <v>upn</v>
      </c>
      <c r="AB165" t="s">
        <v>92</v>
      </c>
      <c r="AC165">
        <v>24840</v>
      </c>
      <c r="AD165">
        <v>10</v>
      </c>
      <c r="AE165" t="s">
        <v>126</v>
      </c>
      <c r="AG165">
        <v>3000</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v>
      </c>
      <c r="AN165" t="str">
        <f t="shared" ca="1" si="64"/>
        <v>{"dy":17,"sl":3,"tp":"upn","vl":"24840","cn":10,"pt":"GO","pr":3000}</v>
      </c>
    </row>
    <row r="166" spans="1:40">
      <c r="A166">
        <v>17</v>
      </c>
      <c r="B166">
        <v>4</v>
      </c>
      <c r="C166">
        <f t="shared" si="55"/>
        <v>0</v>
      </c>
      <c r="D166">
        <f t="shared" ca="1" si="68"/>
        <v>0.43221702868529388</v>
      </c>
      <c r="E166">
        <f t="shared" ca="1" si="68"/>
        <v>0.59354638387259684</v>
      </c>
      <c r="F166">
        <f t="shared" ca="1" si="68"/>
        <v>0.99134525863515899</v>
      </c>
      <c r="G166">
        <f t="shared" ca="1" si="68"/>
        <v>0.48861853339767758</v>
      </c>
      <c r="H166">
        <f t="shared" ca="1" si="68"/>
        <v>0.47651014705666206</v>
      </c>
      <c r="I166">
        <f t="shared" ca="1" si="68"/>
        <v>0.72388836067554629</v>
      </c>
      <c r="M166" t="str">
        <f t="shared" ca="1" si="56"/>
        <v>안 지정 캐릭터 PP 일반등급</v>
      </c>
      <c r="N166">
        <f t="shared" ca="1" si="57"/>
        <v>59354</v>
      </c>
      <c r="O166">
        <f t="shared" ca="1" si="58"/>
        <v>10</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3000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92</v>
      </c>
      <c r="V166">
        <v>10498</v>
      </c>
      <c r="W166">
        <v>9</v>
      </c>
      <c r="X166" t="s">
        <v>126</v>
      </c>
      <c r="Z166">
        <v>900</v>
      </c>
      <c r="AA166" t="str">
        <f t="shared" ca="1" si="60"/>
        <v>upn</v>
      </c>
      <c r="AB166" t="s">
        <v>92</v>
      </c>
      <c r="AC166">
        <v>10498</v>
      </c>
      <c r="AD166">
        <v>9</v>
      </c>
      <c r="AE166" t="s">
        <v>126</v>
      </c>
      <c r="AG166">
        <v>2700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
      </c>
      <c r="AL166">
        <v>1</v>
      </c>
      <c r="AM16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v>
      </c>
      <c r="AN166" t="str">
        <f t="shared" ca="1" si="64"/>
        <v>{"dy":17,"sl":4,"tp":"upn","vl":"10498","cn":9,"pt":"GO","pr":2700}</v>
      </c>
    </row>
    <row r="167" spans="1:40">
      <c r="A167">
        <v>17</v>
      </c>
      <c r="B167">
        <v>5</v>
      </c>
      <c r="C167">
        <f t="shared" si="55"/>
        <v>0</v>
      </c>
      <c r="D167">
        <f t="shared" ca="1" si="68"/>
        <v>0.53930081928479034</v>
      </c>
      <c r="E167">
        <f t="shared" ca="1" si="68"/>
        <v>0.9746131305340886</v>
      </c>
      <c r="F167">
        <f t="shared" ca="1" si="68"/>
        <v>0.76395455901863496</v>
      </c>
      <c r="G167">
        <f t="shared" ca="1" si="68"/>
        <v>0.68247963480920537</v>
      </c>
      <c r="H167">
        <f t="shared" ca="1" si="68"/>
        <v>0.81274047148388529</v>
      </c>
      <c r="I167">
        <f t="shared" ca="1" si="68"/>
        <v>0.77480370771224383</v>
      </c>
      <c r="M167" t="str">
        <f t="shared" ca="1" si="56"/>
        <v>안 지정 캐릭터 PP 영웅등급</v>
      </c>
      <c r="N167">
        <f t="shared" ca="1" si="57"/>
        <v>97461</v>
      </c>
      <c r="O167">
        <f t="shared" ca="1" si="58"/>
        <v>14</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4200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t="shared" ca="1" si="59"/>
        <v/>
      </c>
      <c r="U167" t="s">
        <v>82</v>
      </c>
      <c r="V167" t="s">
        <v>208</v>
      </c>
      <c r="W167">
        <v>1</v>
      </c>
      <c r="X167" t="s">
        <v>126</v>
      </c>
      <c r="Z167">
        <v>3100</v>
      </c>
      <c r="AA167" t="str">
        <f t="shared" ca="1" si="60"/>
        <v>fe</v>
      </c>
      <c r="AB167" t="s">
        <v>82</v>
      </c>
      <c r="AC167" t="s">
        <v>208</v>
      </c>
      <c r="AD167">
        <v>1</v>
      </c>
      <c r="AE167" t="s">
        <v>126</v>
      </c>
      <c r="AG167">
        <v>3100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스켈레톤 쉴드</v>
      </c>
      <c r="AL167">
        <v>1</v>
      </c>
      <c r="AM16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v>
      </c>
      <c r="AN167" t="str">
        <f t="shared" ca="1" si="64"/>
        <v>{"dy":17,"sl":5,"tp":"fe","vl":"Equip7102","cn":1,"pt":"GO","pr":3100}</v>
      </c>
    </row>
    <row r="168" spans="1:40">
      <c r="A168">
        <v>17</v>
      </c>
      <c r="B168">
        <v>6</v>
      </c>
      <c r="C168">
        <f t="shared" si="55"/>
        <v>0</v>
      </c>
      <c r="D168">
        <f t="shared" ca="1" si="68"/>
        <v>0.86534715512476224</v>
      </c>
      <c r="E168">
        <f t="shared" ca="1" si="68"/>
        <v>0.50426554348310426</v>
      </c>
      <c r="F168">
        <f t="shared" ca="1" si="68"/>
        <v>0.51846988871352462</v>
      </c>
      <c r="G168">
        <f t="shared" ca="1" si="68"/>
        <v>0.83093533144832643</v>
      </c>
      <c r="H168">
        <f t="shared" ca="1" si="68"/>
        <v>0.91757293417137786</v>
      </c>
      <c r="I168">
        <f t="shared" ca="1" si="68"/>
        <v>0.65843430436795036</v>
      </c>
      <c r="M168" t="str">
        <f t="shared" ca="1" si="56"/>
        <v>지정 장비</v>
      </c>
      <c r="N168" t="e">
        <f t="shared" ca="1" si="57"/>
        <v>#VALUE!</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t="e">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#VALUE!</v>
      </c>
      <c r="S168" t="e">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#VALUE!</v>
      </c>
      <c r="T168" t="e">
        <f t="shared" ca="1" si="59"/>
        <v>#VALUE!</v>
      </c>
      <c r="U168" t="s">
        <v>82</v>
      </c>
      <c r="V168" t="s">
        <v>183</v>
      </c>
      <c r="W168">
        <v>1</v>
      </c>
      <c r="X168" t="s">
        <v>130</v>
      </c>
      <c r="Z168">
        <v>14</v>
      </c>
      <c r="AA168" t="str">
        <f t="shared" ca="1" si="60"/>
        <v>fe</v>
      </c>
      <c r="AB168" t="s">
        <v>82</v>
      </c>
      <c r="AC168" t="s">
        <v>183</v>
      </c>
      <c r="AD168">
        <v>1</v>
      </c>
      <c r="AE168" t="s">
        <v>130</v>
      </c>
      <c r="AG168">
        <v>14</v>
      </c>
      <c r="AH168" t="str">
        <f>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귀족의 하사품</v>
      </c>
      <c r="AL168">
        <v>1</v>
      </c>
      <c r="AM16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v>
      </c>
      <c r="AN168" t="str">
        <f t="shared" ca="1" si="64"/>
        <v>{"dy":17,"sl":6,"tp":"fe","vl":"Equip7201","cn":1,"pt":"DI","pr":14}</v>
      </c>
    </row>
    <row r="169" spans="1:40">
      <c r="A169">
        <v>17</v>
      </c>
      <c r="B169">
        <v>7</v>
      </c>
      <c r="C169">
        <f t="shared" si="55"/>
        <v>0</v>
      </c>
      <c r="D169">
        <f t="shared" ca="1" si="68"/>
        <v>0.38098341795910062</v>
      </c>
      <c r="E169">
        <f t="shared" ca="1" si="68"/>
        <v>0.42988038654805683</v>
      </c>
      <c r="F169">
        <f t="shared" ca="1" si="68"/>
        <v>0.8593940718038301</v>
      </c>
      <c r="G169">
        <f t="shared" ca="1" si="68"/>
        <v>0.91015349764082842</v>
      </c>
      <c r="H169">
        <f t="shared" ca="1" si="68"/>
        <v>0.99219135951478343</v>
      </c>
      <c r="I169">
        <f t="shared" ca="1" si="68"/>
        <v>0.77090010333781422</v>
      </c>
      <c r="M169" t="str">
        <f t="shared" ca="1" si="56"/>
        <v>지정 장비</v>
      </c>
      <c r="N169" t="e">
        <f t="shared" ca="1" si="57"/>
        <v>#VALUE!</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t="e">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#VALUE!</v>
      </c>
      <c r="S169" t="e">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#VALUE!</v>
      </c>
      <c r="T169" t="e">
        <f t="shared" ca="1" si="59"/>
        <v>#VALUE!</v>
      </c>
      <c r="U169" t="s">
        <v>82</v>
      </c>
      <c r="V169" t="s">
        <v>114</v>
      </c>
      <c r="W169">
        <v>1</v>
      </c>
      <c r="X169" t="s">
        <v>126</v>
      </c>
      <c r="Z169">
        <v>1000</v>
      </c>
      <c r="AA169" t="str">
        <f t="shared" ca="1" si="60"/>
        <v>fe</v>
      </c>
      <c r="AB169" t="s">
        <v>82</v>
      </c>
      <c r="AC169" t="s">
        <v>114</v>
      </c>
      <c r="AD169">
        <v>1</v>
      </c>
      <c r="AE169" t="s">
        <v>126</v>
      </c>
      <c r="AG169">
        <v>1000</v>
      </c>
      <c r="AH169" t="str">
        <f>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이국의 무기</v>
      </c>
      <c r="AL169">
        <v>1</v>
      </c>
      <c r="AM16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v>
      </c>
      <c r="AN169" t="str">
        <f t="shared" ca="1" si="64"/>
        <v>{"dy":17,"sl":7,"tp":"fe","vl":"Equip0102","cn":1,"pt":"GO","pr":1000}</v>
      </c>
    </row>
    <row r="170" spans="1:40">
      <c r="A170">
        <v>17</v>
      </c>
      <c r="B170">
        <v>8</v>
      </c>
      <c r="C170">
        <f t="shared" si="55"/>
        <v>0</v>
      </c>
      <c r="D170">
        <f t="shared" ca="1" si="68"/>
        <v>0.14486311426889409</v>
      </c>
      <c r="E170">
        <f t="shared" ca="1" si="68"/>
        <v>0.38216325450272093</v>
      </c>
      <c r="F170">
        <f t="shared" ca="1" si="68"/>
        <v>0.56745306026724684</v>
      </c>
      <c r="G170">
        <f t="shared" ca="1" si="68"/>
        <v>0.80959319668528584</v>
      </c>
      <c r="H170">
        <f t="shared" ca="1" si="68"/>
        <v>0.4305395503091265</v>
      </c>
      <c r="I170">
        <f t="shared" ca="1" si="68"/>
        <v>0.45623637669074002</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
      </c>
      <c r="AL170">
        <v>1</v>
      </c>
      <c r="AM17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v>
      </c>
      <c r="AN170" t="str">
        <f t="shared" ca="1" si="64"/>
        <v>{"dy":17,"sl":8}</v>
      </c>
    </row>
    <row r="171" spans="1:40">
      <c r="A171">
        <v>17</v>
      </c>
      <c r="B171">
        <v>9</v>
      </c>
      <c r="C171">
        <f t="shared" si="55"/>
        <v>0</v>
      </c>
      <c r="D171">
        <f t="shared" ca="1" si="68"/>
        <v>0.78069203588801117</v>
      </c>
      <c r="E171">
        <f t="shared" ca="1" si="68"/>
        <v>0.42900560106756469</v>
      </c>
      <c r="F171">
        <f t="shared" ca="1" si="68"/>
        <v>0.24997734547979911</v>
      </c>
      <c r="G171">
        <f t="shared" ca="1" si="68"/>
        <v>0.93608632991237006</v>
      </c>
      <c r="H171">
        <f t="shared" ca="1" si="68"/>
        <v>0.38226820797245886</v>
      </c>
      <c r="I171">
        <f t="shared" ca="1" si="68"/>
        <v>0.4070056392883844</v>
      </c>
      <c r="M171" t="str">
        <f t="shared" ca="1" si="56"/>
        <v>삭제</v>
      </c>
      <c r="N171" t="str">
        <f t="shared" ca="1" si="57"/>
        <v>삭제</v>
      </c>
      <c r="O171" t="str">
        <f t="shared" ca="1" si="58"/>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
      </c>
      <c r="AL171">
        <v>1</v>
      </c>
      <c r="AM17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v>
      </c>
      <c r="AN171" t="str">
        <f t="shared" ca="1" si="64"/>
        <v>{"dy":17,"sl":9}</v>
      </c>
    </row>
    <row r="172" spans="1:40">
      <c r="A172">
        <v>18</v>
      </c>
      <c r="B172">
        <v>0</v>
      </c>
      <c r="C172">
        <f t="shared" si="55"/>
        <v>0</v>
      </c>
      <c r="D172">
        <f t="shared" ref="D172:I181" ca="1" si="69">RAND()</f>
        <v>0.14670574910055501</v>
      </c>
      <c r="E172">
        <f t="shared" ca="1" si="69"/>
        <v>0.31351669248870717</v>
      </c>
      <c r="F172">
        <f t="shared" ca="1" si="69"/>
        <v>0.31978457898572288</v>
      </c>
      <c r="G172">
        <f t="shared" ca="1" si="69"/>
        <v>2.8673219168107167E-3</v>
      </c>
      <c r="H172">
        <f t="shared" ca="1" si="69"/>
        <v>0.32006051621116194</v>
      </c>
      <c r="I172">
        <f t="shared" ca="1" si="69"/>
        <v>0.38476281836942272</v>
      </c>
      <c r="M172" t="str">
        <f t="shared" ca="1" si="56"/>
        <v>지정 장비</v>
      </c>
      <c r="N172" t="e">
        <f t="shared" ca="1" si="57"/>
        <v>#VALUE!</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DI</v>
      </c>
      <c r="Q172" t="e">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#VALUE!</v>
      </c>
      <c r="R172" t="e">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#VALUE!</v>
      </c>
      <c r="S172" t="e">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#VALUE!</v>
      </c>
      <c r="T172" t="e">
        <f t="shared" ca="1" si="59"/>
        <v>#VALUE!</v>
      </c>
      <c r="U172" t="s">
        <v>82</v>
      </c>
      <c r="V172" t="s">
        <v>186</v>
      </c>
      <c r="W172">
        <v>1</v>
      </c>
      <c r="X172" t="s">
        <v>126</v>
      </c>
      <c r="Z172">
        <v>7300</v>
      </c>
      <c r="AA172" t="str">
        <f t="shared" ca="1" si="60"/>
        <v>fe</v>
      </c>
      <c r="AB172" t="s">
        <v>82</v>
      </c>
      <c r="AC172" t="s">
        <v>186</v>
      </c>
      <c r="AD172">
        <v>1</v>
      </c>
      <c r="AE172" t="s">
        <v>126</v>
      </c>
      <c r="AG172">
        <v>7300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흑진주 칼날</v>
      </c>
      <c r="AL172">
        <v>1</v>
      </c>
      <c r="AM17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v>
      </c>
      <c r="AN172" t="str">
        <f t="shared" ca="1" si="64"/>
        <v>{"dy":18,"sl":0,"tp":"fe","vl":"Equip1302","cn":1,"pt":"GO","pr":7300}</v>
      </c>
    </row>
    <row r="173" spans="1:40">
      <c r="A173">
        <v>18</v>
      </c>
      <c r="B173">
        <v>1</v>
      </c>
      <c r="C173">
        <f t="shared" si="55"/>
        <v>0</v>
      </c>
      <c r="D173">
        <f t="shared" ca="1" si="69"/>
        <v>2.0796981941610948E-3</v>
      </c>
      <c r="E173">
        <f t="shared" ca="1" si="69"/>
        <v>4.3389411859104277E-2</v>
      </c>
      <c r="F173">
        <f t="shared" ca="1" si="69"/>
        <v>0.65510809637422374</v>
      </c>
      <c r="G173">
        <f t="shared" ca="1" si="69"/>
        <v>5.4004231790727886E-2</v>
      </c>
      <c r="H173">
        <f t="shared" ca="1" si="69"/>
        <v>8.1083296281165396E-2</v>
      </c>
      <c r="I173">
        <f t="shared" ca="1" si="69"/>
        <v>9.8185992197940219E-2</v>
      </c>
      <c r="M173" t="str">
        <f t="shared" ca="1" si="56"/>
        <v>지정 장비</v>
      </c>
      <c r="N173" t="e">
        <f t="shared" ca="1" si="57"/>
        <v>#VALUE!</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DI</v>
      </c>
      <c r="Q173" t="e">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#VALUE!</v>
      </c>
      <c r="R173" t="e">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#VALUE!</v>
      </c>
      <c r="S173" t="e">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#VALUE!</v>
      </c>
      <c r="T173" t="e">
        <f t="shared" ca="1" si="59"/>
        <v>#VALUE!</v>
      </c>
      <c r="U173" t="s">
        <v>82</v>
      </c>
      <c r="V173" t="s">
        <v>258</v>
      </c>
      <c r="W173">
        <v>1</v>
      </c>
      <c r="X173" t="s">
        <v>126</v>
      </c>
      <c r="Z173">
        <v>2000</v>
      </c>
      <c r="AA173" t="str">
        <f t="shared" ca="1" si="60"/>
        <v>fe</v>
      </c>
      <c r="AB173" t="s">
        <v>82</v>
      </c>
      <c r="AC173" t="s">
        <v>258</v>
      </c>
      <c r="AD173">
        <v>1</v>
      </c>
      <c r="AE173" t="s">
        <v>126</v>
      </c>
      <c r="AG173">
        <v>2000</v>
      </c>
      <c r="AH173" t="str">
        <f>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SMG28</v>
      </c>
      <c r="AL173">
        <v>1</v>
      </c>
      <c r="AM17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v>
      </c>
      <c r="AN173" t="str">
        <f t="shared" ca="1" si="64"/>
        <v>{"dy":18,"sl":1,"tp":"fe","vl":"Equip6002","cn":1,"pt":"GO","pr":2000}</v>
      </c>
    </row>
    <row r="174" spans="1:40">
      <c r="A174">
        <v>18</v>
      </c>
      <c r="B174">
        <v>2</v>
      </c>
      <c r="C174">
        <f t="shared" si="55"/>
        <v>0</v>
      </c>
      <c r="D174">
        <f t="shared" ca="1" si="69"/>
        <v>0.23180056582246167</v>
      </c>
      <c r="E174">
        <f t="shared" ca="1" si="69"/>
        <v>0.16727129856041889</v>
      </c>
      <c r="F174">
        <f t="shared" ca="1" si="69"/>
        <v>7.713983981214545E-2</v>
      </c>
      <c r="G174">
        <f t="shared" ca="1" si="69"/>
        <v>0.34215943117245928</v>
      </c>
      <c r="H174">
        <f t="shared" ca="1" si="69"/>
        <v>0.42881536878849424</v>
      </c>
      <c r="I174">
        <f t="shared" ca="1" si="69"/>
        <v>0.2630230030281554</v>
      </c>
      <c r="M174" t="str">
        <f t="shared" ca="1" si="56"/>
        <v>안 지정 캐릭터 PP 영웅등급</v>
      </c>
      <c r="N174">
        <f t="shared" ca="1" si="57"/>
        <v>16727</v>
      </c>
      <c r="O174">
        <f t="shared" ca="1" si="58"/>
        <v>5</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1500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91</v>
      </c>
      <c r="V174">
        <v>22126</v>
      </c>
      <c r="W174">
        <v>10</v>
      </c>
      <c r="X174" t="s">
        <v>126</v>
      </c>
      <c r="Z174">
        <v>1000</v>
      </c>
      <c r="AA174" t="str">
        <f t="shared" ca="1" si="60"/>
        <v>uph</v>
      </c>
      <c r="AB174" t="s">
        <v>91</v>
      </c>
      <c r="AC174">
        <v>22126</v>
      </c>
      <c r="AD174">
        <v>10</v>
      </c>
      <c r="AE174" t="s">
        <v>126</v>
      </c>
      <c r="AG174">
        <v>3000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
      </c>
      <c r="AL174">
        <v>1</v>
      </c>
      <c r="AM17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v>
      </c>
      <c r="AN174" t="str">
        <f t="shared" ca="1" si="64"/>
        <v>{"dy":18,"sl":2,"tp":"uph","vl":"22126","cn":10,"pt":"GO","pr":3000}</v>
      </c>
    </row>
    <row r="175" spans="1:40">
      <c r="A175">
        <v>18</v>
      </c>
      <c r="B175">
        <v>3</v>
      </c>
      <c r="C175">
        <f t="shared" si="55"/>
        <v>0</v>
      </c>
      <c r="D175">
        <f t="shared" ca="1" si="69"/>
        <v>0.82331076301320982</v>
      </c>
      <c r="E175">
        <f t="shared" ca="1" si="69"/>
        <v>0.23992729278043934</v>
      </c>
      <c r="F175">
        <f t="shared" ca="1" si="69"/>
        <v>0.13113980670910885</v>
      </c>
      <c r="G175">
        <f t="shared" ca="1" si="69"/>
        <v>0.29967799424779173</v>
      </c>
      <c r="H175">
        <f t="shared" ca="1" si="69"/>
        <v>0.32385846031191468</v>
      </c>
      <c r="I175">
        <f t="shared" ca="1" si="69"/>
        <v>0.54823436628242217</v>
      </c>
      <c r="M175" t="str">
        <f t="shared" ca="1" si="56"/>
        <v>안 지정 캐릭터 PP 일반등급</v>
      </c>
      <c r="N175">
        <f t="shared" ca="1" si="57"/>
        <v>23992</v>
      </c>
      <c r="O175">
        <f t="shared" ca="1" si="58"/>
        <v>5</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1500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92</v>
      </c>
      <c r="V175">
        <v>3427</v>
      </c>
      <c r="W175">
        <v>9</v>
      </c>
      <c r="X175" t="s">
        <v>126</v>
      </c>
      <c r="Z175">
        <v>900</v>
      </c>
      <c r="AA175" t="str">
        <f t="shared" ca="1" si="60"/>
        <v>upn</v>
      </c>
      <c r="AB175" t="s">
        <v>92</v>
      </c>
      <c r="AC175">
        <v>3427</v>
      </c>
      <c r="AD175">
        <v>9</v>
      </c>
      <c r="AE175" t="s">
        <v>126</v>
      </c>
      <c r="AG175">
        <v>2700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v>
      </c>
      <c r="AN175" t="str">
        <f t="shared" ca="1" si="64"/>
        <v>{"dy":18,"sl":3,"tp":"upn","vl":"3427","cn":9,"pt":"GO","pr":2700}</v>
      </c>
    </row>
    <row r="176" spans="1:40">
      <c r="A176">
        <v>18</v>
      </c>
      <c r="B176">
        <v>4</v>
      </c>
      <c r="C176">
        <f t="shared" si="55"/>
        <v>0</v>
      </c>
      <c r="D176">
        <f t="shared" ca="1" si="69"/>
        <v>0.94073515281065123</v>
      </c>
      <c r="E176">
        <f t="shared" ca="1" si="69"/>
        <v>0.17699381172207218</v>
      </c>
      <c r="F176">
        <f t="shared" ca="1" si="69"/>
        <v>0.89625567501146219</v>
      </c>
      <c r="G176">
        <f t="shared" ca="1" si="69"/>
        <v>0.63705521264956422</v>
      </c>
      <c r="H176">
        <f t="shared" ca="1" si="69"/>
        <v>0.96524461893305968</v>
      </c>
      <c r="I176">
        <f t="shared" ca="1" si="69"/>
        <v>0.86408640009486992</v>
      </c>
      <c r="M176" t="str">
        <f t="shared" ca="1" si="56"/>
        <v>안 지정 캐릭터 PP 일반등급</v>
      </c>
      <c r="N176">
        <f t="shared" ca="1" si="57"/>
        <v>17699</v>
      </c>
      <c r="O176">
        <f t="shared" ca="1" si="58"/>
        <v>5</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1500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92</v>
      </c>
      <c r="V176">
        <v>85725</v>
      </c>
      <c r="W176">
        <v>14</v>
      </c>
      <c r="X176" t="s">
        <v>126</v>
      </c>
      <c r="Z176">
        <v>1400</v>
      </c>
      <c r="AA176" t="str">
        <f t="shared" ca="1" si="60"/>
        <v>upn</v>
      </c>
      <c r="AB176" t="s">
        <v>92</v>
      </c>
      <c r="AC176">
        <v>85725</v>
      </c>
      <c r="AD176">
        <v>14</v>
      </c>
      <c r="AE176" t="s">
        <v>126</v>
      </c>
      <c r="AG176">
        <v>4200</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
      </c>
      <c r="AJ176" t="str">
        <f t="shared" si="62"/>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
      </c>
      <c r="AL176">
        <v>1</v>
      </c>
      <c r="AM17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v>
      </c>
      <c r="AN176" t="str">
        <f t="shared" ca="1" si="64"/>
        <v>{"dy":18,"sl":4,"tp":"upn","vl":"85725","cn":14,"pt":"GO","pr":4200}</v>
      </c>
    </row>
    <row r="177" spans="1:40">
      <c r="A177">
        <v>18</v>
      </c>
      <c r="B177">
        <v>5</v>
      </c>
      <c r="C177">
        <f t="shared" si="55"/>
        <v>0</v>
      </c>
      <c r="D177">
        <f t="shared" ca="1" si="69"/>
        <v>0.56281039129961385</v>
      </c>
      <c r="E177">
        <f t="shared" ca="1" si="69"/>
        <v>0.83482711894776473</v>
      </c>
      <c r="F177">
        <f t="shared" ca="1" si="69"/>
        <v>0.88095472270784081</v>
      </c>
      <c r="G177">
        <f t="shared" ca="1" si="69"/>
        <v>0.80861736601692857</v>
      </c>
      <c r="H177">
        <f t="shared" ca="1" si="69"/>
        <v>0.87162923196467545</v>
      </c>
      <c r="I177">
        <f t="shared" ca="1" si="69"/>
        <v>0.67343671400082517</v>
      </c>
      <c r="M177" t="str">
        <f t="shared" ca="1" si="56"/>
        <v>안 지정 캐릭터 PP 영웅등급</v>
      </c>
      <c r="N177">
        <f t="shared" ca="1" si="57"/>
        <v>83482</v>
      </c>
      <c r="O177">
        <f t="shared" ca="1" si="58"/>
        <v>13</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3900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t="shared" ca="1" si="59"/>
        <v/>
      </c>
      <c r="U177" t="s">
        <v>82</v>
      </c>
      <c r="V177" t="s">
        <v>252</v>
      </c>
      <c r="W177">
        <v>1</v>
      </c>
      <c r="X177" t="s">
        <v>126</v>
      </c>
      <c r="Z177">
        <v>1500</v>
      </c>
      <c r="AA177" t="str">
        <f t="shared" ca="1" si="60"/>
        <v>fe</v>
      </c>
      <c r="AB177" t="s">
        <v>82</v>
      </c>
      <c r="AC177" t="s">
        <v>252</v>
      </c>
      <c r="AD177">
        <v>1</v>
      </c>
      <c r="AE177" t="s">
        <v>126</v>
      </c>
      <c r="AG177">
        <v>1500</v>
      </c>
      <c r="AH177" t="str">
        <f>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노장의 친구</v>
      </c>
      <c r="AL177">
        <v>1</v>
      </c>
      <c r="AM17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v>
      </c>
      <c r="AN177" t="str">
        <f t="shared" ca="1" si="64"/>
        <v>{"dy":18,"sl":5,"tp":"fe","vl":"Equip5101","cn":1,"pt":"GO","pr":1500}</v>
      </c>
    </row>
    <row r="178" spans="1:40">
      <c r="A178">
        <v>18</v>
      </c>
      <c r="B178">
        <v>6</v>
      </c>
      <c r="C178">
        <f t="shared" si="55"/>
        <v>0</v>
      </c>
      <c r="D178">
        <f t="shared" ca="1" si="69"/>
        <v>0.48542442634491711</v>
      </c>
      <c r="E178">
        <f t="shared" ca="1" si="69"/>
        <v>0.61026081976260838</v>
      </c>
      <c r="F178">
        <f t="shared" ca="1" si="69"/>
        <v>0.99192768118132357</v>
      </c>
      <c r="G178">
        <f t="shared" ca="1" si="69"/>
        <v>1.9847674589125619E-2</v>
      </c>
      <c r="H178">
        <f t="shared" ca="1" si="69"/>
        <v>0.15166991969130694</v>
      </c>
      <c r="I178">
        <f t="shared" ca="1" si="69"/>
        <v>0.55510015810677138</v>
      </c>
      <c r="M178" t="str">
        <f t="shared" ca="1" si="56"/>
        <v>지정 장비</v>
      </c>
      <c r="N178" t="e">
        <f t="shared" ca="1" si="57"/>
        <v>#VALUE!</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DI</v>
      </c>
      <c r="Q178" t="e">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#VALUE!</v>
      </c>
      <c r="R178" t="e">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#VALUE!</v>
      </c>
      <c r="S178" t="e">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#VALUE!</v>
      </c>
      <c r="T178" t="e">
        <f t="shared" ca="1" si="59"/>
        <v>#VALUE!</v>
      </c>
      <c r="U178" t="s">
        <v>82</v>
      </c>
      <c r="V178" t="s">
        <v>185</v>
      </c>
      <c r="W178">
        <v>1</v>
      </c>
      <c r="X178" t="s">
        <v>126</v>
      </c>
      <c r="Z178">
        <v>3600</v>
      </c>
      <c r="AA178" t="str">
        <f t="shared" ca="1" si="60"/>
        <v>fe</v>
      </c>
      <c r="AB178" t="s">
        <v>82</v>
      </c>
      <c r="AC178" t="s">
        <v>185</v>
      </c>
      <c r="AD178">
        <v>1</v>
      </c>
      <c r="AE178" t="s">
        <v>126</v>
      </c>
      <c r="AG178">
        <v>3600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버블 블래스터</v>
      </c>
      <c r="AL178">
        <v>1</v>
      </c>
      <c r="AM17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v>
      </c>
      <c r="AN178" t="str">
        <f t="shared" ca="1" si="64"/>
        <v>{"dy":18,"sl":6,"tp":"fe","vl":"Equip6102","cn":1,"pt":"GO","pr":3600}</v>
      </c>
    </row>
    <row r="179" spans="1:40">
      <c r="A179">
        <v>18</v>
      </c>
      <c r="B179">
        <v>7</v>
      </c>
      <c r="C179">
        <f t="shared" si="55"/>
        <v>0</v>
      </c>
      <c r="D179">
        <f t="shared" ca="1" si="69"/>
        <v>0.58627608505208717</v>
      </c>
      <c r="E179">
        <f t="shared" ca="1" si="69"/>
        <v>0.39083581042563298</v>
      </c>
      <c r="F179">
        <f t="shared" ca="1" si="69"/>
        <v>0.90659869953417505</v>
      </c>
      <c r="G179">
        <f t="shared" ca="1" si="69"/>
        <v>9.1835676314015346E-2</v>
      </c>
      <c r="H179">
        <f t="shared" ca="1" si="69"/>
        <v>0.53309544545632037</v>
      </c>
      <c r="I179">
        <f t="shared" ca="1" si="69"/>
        <v>0.79825819235488837</v>
      </c>
      <c r="M179" t="str">
        <f t="shared" ca="1" si="56"/>
        <v>지정 장비</v>
      </c>
      <c r="N179" t="e">
        <f t="shared" ca="1" si="57"/>
        <v>#VALUE!</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DI</v>
      </c>
      <c r="Q179" t="e">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#VALUE!</v>
      </c>
      <c r="R179" t="e">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#VALUE!</v>
      </c>
      <c r="S179" t="e">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#VALUE!</v>
      </c>
      <c r="T179" t="e">
        <f t="shared" ca="1" si="59"/>
        <v>#VALUE!</v>
      </c>
      <c r="U179" t="s">
        <v>82</v>
      </c>
      <c r="V179" t="s">
        <v>302</v>
      </c>
      <c r="W179">
        <v>1</v>
      </c>
      <c r="X179" t="s">
        <v>126</v>
      </c>
      <c r="Z179">
        <v>4500</v>
      </c>
      <c r="AA179" t="str">
        <f t="shared" ca="1" si="60"/>
        <v>fe</v>
      </c>
      <c r="AB179" t="s">
        <v>82</v>
      </c>
      <c r="AC179" t="s">
        <v>302</v>
      </c>
      <c r="AD179">
        <v>1</v>
      </c>
      <c r="AE179" t="s">
        <v>126</v>
      </c>
      <c r="AG179">
        <v>4500</v>
      </c>
      <c r="AH179" t="str">
        <f>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운명의 대검</v>
      </c>
      <c r="AL179">
        <v>1</v>
      </c>
      <c r="AM17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v>
      </c>
      <c r="AN179" t="str">
        <f t="shared" ca="1" si="64"/>
        <v>{"dy":18,"sl":7,"tp":"fe","vl":"Equip8001","cn":1,"pt":"GO","pr":4500}</v>
      </c>
    </row>
    <row r="180" spans="1:40">
      <c r="A180">
        <v>18</v>
      </c>
      <c r="B180">
        <v>8</v>
      </c>
      <c r="C180">
        <f t="shared" si="55"/>
        <v>0</v>
      </c>
      <c r="D180">
        <f t="shared" ca="1" si="69"/>
        <v>0.14888737581704781</v>
      </c>
      <c r="E180">
        <f t="shared" ca="1" si="69"/>
        <v>0.93507180768153897</v>
      </c>
      <c r="F180">
        <f t="shared" ca="1" si="69"/>
        <v>0.36474517346895186</v>
      </c>
      <c r="G180">
        <f t="shared" ca="1" si="69"/>
        <v>0.29929886414495188</v>
      </c>
      <c r="H180">
        <f t="shared" ca="1" si="69"/>
        <v>0.41016911178374516</v>
      </c>
      <c r="I180">
        <f t="shared" ca="1" si="69"/>
        <v>6.7808926685111071E-2</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v>
      </c>
      <c r="AN180" t="str">
        <f t="shared" ca="1" si="64"/>
        <v>{"dy":18,"sl":8}</v>
      </c>
    </row>
    <row r="181" spans="1:40">
      <c r="A181">
        <v>18</v>
      </c>
      <c r="B181">
        <v>9</v>
      </c>
      <c r="C181">
        <f t="shared" si="55"/>
        <v>0</v>
      </c>
      <c r="D181">
        <f t="shared" ca="1" si="69"/>
        <v>0.16965886951434861</v>
      </c>
      <c r="E181">
        <f t="shared" ca="1" si="69"/>
        <v>0.38871918277274886</v>
      </c>
      <c r="F181">
        <f t="shared" ca="1" si="69"/>
        <v>0.50816862167703669</v>
      </c>
      <c r="G181">
        <f t="shared" ca="1" si="69"/>
        <v>0.41989062606264393</v>
      </c>
      <c r="H181">
        <f t="shared" ca="1" si="69"/>
        <v>0.18138435482158977</v>
      </c>
      <c r="I181">
        <f t="shared" ca="1" si="69"/>
        <v>0.12422888509598262</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v>
      </c>
      <c r="AN181" t="str">
        <f t="shared" ca="1" si="64"/>
        <v>{"dy":18,"sl":9}</v>
      </c>
    </row>
    <row r="182" spans="1:40">
      <c r="A182">
        <v>19</v>
      </c>
      <c r="B182">
        <v>0</v>
      </c>
      <c r="C182">
        <f t="shared" si="55"/>
        <v>0</v>
      </c>
      <c r="D182">
        <f t="shared" ref="D182:I191" ca="1" si="70">RAND()</f>
        <v>0.25755720422943029</v>
      </c>
      <c r="E182">
        <f t="shared" ca="1" si="70"/>
        <v>0.4401685042553467</v>
      </c>
      <c r="F182">
        <f t="shared" ca="1" si="70"/>
        <v>9.1487691920592806E-2</v>
      </c>
      <c r="G182">
        <f t="shared" ca="1" si="70"/>
        <v>0.7202702785330829</v>
      </c>
      <c r="H182">
        <f t="shared" ca="1" si="70"/>
        <v>0.95498990675942397</v>
      </c>
      <c r="I182">
        <f t="shared" ca="1" si="70"/>
        <v>0.56272175689309623</v>
      </c>
      <c r="M182" t="str">
        <f t="shared" ca="1" si="56"/>
        <v>지정 장비</v>
      </c>
      <c r="N182" t="e">
        <f t="shared" ca="1" si="57"/>
        <v>#VALUE!</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t="e">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#VALUE!</v>
      </c>
      <c r="S182" t="e">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#VALUE!</v>
      </c>
      <c r="T182" t="e">
        <f t="shared" ca="1" si="59"/>
        <v>#VALUE!</v>
      </c>
      <c r="U182" t="s">
        <v>82</v>
      </c>
      <c r="V182" t="s">
        <v>297</v>
      </c>
      <c r="W182">
        <v>1</v>
      </c>
      <c r="X182" t="s">
        <v>126</v>
      </c>
      <c r="Z182">
        <v>1300</v>
      </c>
      <c r="AA182" t="str">
        <f t="shared" ca="1" si="60"/>
        <v>fe</v>
      </c>
      <c r="AB182" t="s">
        <v>82</v>
      </c>
      <c r="AC182" t="s">
        <v>297</v>
      </c>
      <c r="AD182">
        <v>1</v>
      </c>
      <c r="AE182" t="s">
        <v>126</v>
      </c>
      <c r="AG182">
        <v>1300</v>
      </c>
      <c r="AH182" t="str">
        <f>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결사대의 활</v>
      </c>
      <c r="AL182">
        <v>1</v>
      </c>
      <c r="AM18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v>
      </c>
      <c r="AN182" t="str">
        <f t="shared" ca="1" si="64"/>
        <v>{"dy":19,"sl":0,"tp":"fe","vl":"Equip2101","cn":1,"pt":"GO","pr":1300}</v>
      </c>
    </row>
    <row r="183" spans="1:40">
      <c r="A183">
        <v>19</v>
      </c>
      <c r="B183">
        <v>1</v>
      </c>
      <c r="C183">
        <f t="shared" si="55"/>
        <v>0</v>
      </c>
      <c r="D183">
        <f t="shared" ca="1" si="70"/>
        <v>6.3609129556398303E-2</v>
      </c>
      <c r="E183">
        <f t="shared" ca="1" si="70"/>
        <v>0.86985810882364534</v>
      </c>
      <c r="F183">
        <f t="shared" ca="1" si="70"/>
        <v>0.90480726855715576</v>
      </c>
      <c r="G183">
        <f t="shared" ca="1" si="70"/>
        <v>0.95777680792874365</v>
      </c>
      <c r="H183">
        <f t="shared" ca="1" si="70"/>
        <v>0.98473518792253167</v>
      </c>
      <c r="I183">
        <f t="shared" ca="1" si="70"/>
        <v>3.5890673915561222E-2</v>
      </c>
      <c r="M183" t="str">
        <f t="shared" ca="1" si="56"/>
        <v>지정 장비</v>
      </c>
      <c r="N183" t="e">
        <f t="shared" ca="1" si="57"/>
        <v>#VALUE!</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t="e">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#VALUE!</v>
      </c>
      <c r="S183" t="e">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#VALUE!</v>
      </c>
      <c r="T183" t="e">
        <f t="shared" ca="1" si="59"/>
        <v>#VALUE!</v>
      </c>
      <c r="U183" t="s">
        <v>82</v>
      </c>
      <c r="V183" t="s">
        <v>249</v>
      </c>
      <c r="W183">
        <v>1</v>
      </c>
      <c r="X183" t="s">
        <v>130</v>
      </c>
      <c r="Z183">
        <v>15</v>
      </c>
      <c r="AA183" t="str">
        <f t="shared" ca="1" si="60"/>
        <v>fe</v>
      </c>
      <c r="AB183" t="s">
        <v>82</v>
      </c>
      <c r="AC183" t="s">
        <v>249</v>
      </c>
      <c r="AD183">
        <v>1</v>
      </c>
      <c r="AE183" t="s">
        <v>130</v>
      </c>
      <c r="AG183">
        <v>15</v>
      </c>
      <c r="AH183" t="str">
        <f>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낙원으로의 길</v>
      </c>
      <c r="AL183">
        <v>1</v>
      </c>
      <c r="AM18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v>
      </c>
      <c r="AN183" t="str">
        <f t="shared" ca="1" si="64"/>
        <v>{"dy":19,"sl":1,"tp":"fe","vl":"Equip7202","cn":1,"pt":"DI","pr":15}</v>
      </c>
    </row>
    <row r="184" spans="1:40">
      <c r="A184">
        <v>19</v>
      </c>
      <c r="B184">
        <v>2</v>
      </c>
      <c r="C184">
        <f t="shared" si="55"/>
        <v>0</v>
      </c>
      <c r="D184">
        <f t="shared" ca="1" si="70"/>
        <v>0.41139903294702629</v>
      </c>
      <c r="E184">
        <f t="shared" ca="1" si="70"/>
        <v>0.95376156384307631</v>
      </c>
      <c r="F184">
        <f t="shared" ca="1" si="70"/>
        <v>0.3789354578503652</v>
      </c>
      <c r="G184">
        <f t="shared" ca="1" si="70"/>
        <v>0.32893834828638402</v>
      </c>
      <c r="H184">
        <f t="shared" ca="1" si="70"/>
        <v>9.8744245798700891E-3</v>
      </c>
      <c r="I184">
        <f t="shared" ca="1" si="70"/>
        <v>0.55009067586277161</v>
      </c>
      <c r="M184" t="str">
        <f t="shared" ca="1" si="56"/>
        <v>안 지정 캐릭터 PP 영웅등급</v>
      </c>
      <c r="N184">
        <f t="shared" ca="1" si="57"/>
        <v>95376</v>
      </c>
      <c r="O184">
        <f t="shared" ca="1" si="58"/>
        <v>14</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4200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91</v>
      </c>
      <c r="V184">
        <v>57917</v>
      </c>
      <c r="W184">
        <v>12</v>
      </c>
      <c r="X184" t="s">
        <v>126</v>
      </c>
      <c r="Z184">
        <v>1200</v>
      </c>
      <c r="AA184" t="str">
        <f t="shared" ca="1" si="60"/>
        <v>uph</v>
      </c>
      <c r="AB184" t="s">
        <v>91</v>
      </c>
      <c r="AC184">
        <v>57917</v>
      </c>
      <c r="AD184">
        <v>12</v>
      </c>
      <c r="AE184" t="s">
        <v>126</v>
      </c>
      <c r="AG184">
        <v>3600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
      </c>
      <c r="AL184">
        <v>1</v>
      </c>
      <c r="AM18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v>
      </c>
      <c r="AN184" t="str">
        <f t="shared" ca="1" si="64"/>
        <v>{"dy":19,"sl":2,"tp":"uph","vl":"57917","cn":12,"pt":"GO","pr":3600}</v>
      </c>
    </row>
    <row r="185" spans="1:40">
      <c r="A185">
        <v>19</v>
      </c>
      <c r="B185">
        <v>3</v>
      </c>
      <c r="C185">
        <f t="shared" si="55"/>
        <v>0</v>
      </c>
      <c r="D185">
        <f t="shared" ca="1" si="70"/>
        <v>0.82537723623572601</v>
      </c>
      <c r="E185">
        <f t="shared" ca="1" si="70"/>
        <v>0.86072525885379503</v>
      </c>
      <c r="F185">
        <f t="shared" ca="1" si="70"/>
        <v>0.57570567973192899</v>
      </c>
      <c r="G185">
        <f t="shared" ca="1" si="70"/>
        <v>8.5550140250712281E-2</v>
      </c>
      <c r="H185">
        <f t="shared" ca="1" si="70"/>
        <v>0.77016284946599656</v>
      </c>
      <c r="I185">
        <f t="shared" ca="1" si="70"/>
        <v>0.89368262882411487</v>
      </c>
      <c r="M185" t="str">
        <f t="shared" ca="1" si="56"/>
        <v>안 지정 캐릭터 PP 일반등급</v>
      </c>
      <c r="N185">
        <f t="shared" ca="1" si="57"/>
        <v>86072</v>
      </c>
      <c r="O185">
        <f t="shared" ca="1" si="58"/>
        <v>13</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3900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13618</v>
      </c>
      <c r="W185">
        <v>9</v>
      </c>
      <c r="X185" t="s">
        <v>126</v>
      </c>
      <c r="Z185">
        <v>900</v>
      </c>
      <c r="AA185" t="str">
        <f t="shared" ca="1" si="60"/>
        <v>upn</v>
      </c>
      <c r="AB185" t="s">
        <v>92</v>
      </c>
      <c r="AC185">
        <v>13618</v>
      </c>
      <c r="AD185">
        <v>9</v>
      </c>
      <c r="AE185" t="s">
        <v>126</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v>
      </c>
      <c r="AN185" t="str">
        <f t="shared" ca="1" si="64"/>
        <v>{"dy":19,"sl":3,"tp":"upn","vl":"13618","cn":9,"pt":"GO","pr":2700}</v>
      </c>
    </row>
    <row r="186" spans="1:40">
      <c r="A186">
        <v>19</v>
      </c>
      <c r="B186">
        <v>4</v>
      </c>
      <c r="C186">
        <f t="shared" si="55"/>
        <v>0</v>
      </c>
      <c r="D186">
        <f t="shared" ca="1" si="70"/>
        <v>0.96319291379884353</v>
      </c>
      <c r="E186">
        <f t="shared" ca="1" si="70"/>
        <v>0.84669375760761023</v>
      </c>
      <c r="F186">
        <f t="shared" ca="1" si="70"/>
        <v>0.3065493610475063</v>
      </c>
      <c r="G186">
        <f t="shared" ca="1" si="70"/>
        <v>3.5999153378886484E-2</v>
      </c>
      <c r="H186">
        <f t="shared" ca="1" si="70"/>
        <v>0.30779688574448194</v>
      </c>
      <c r="I186">
        <f t="shared" ca="1" si="70"/>
        <v>0.58561975899354346</v>
      </c>
      <c r="M186" t="str">
        <f t="shared" ca="1" si="56"/>
        <v>안 지정 캐릭터 PP 일반등급</v>
      </c>
      <c r="N186">
        <f t="shared" ca="1" si="57"/>
        <v>84669</v>
      </c>
      <c r="O186">
        <f t="shared" ca="1" si="58"/>
        <v>13</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3900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92</v>
      </c>
      <c r="V186">
        <v>52601</v>
      </c>
      <c r="W186">
        <v>12</v>
      </c>
      <c r="X186" t="s">
        <v>126</v>
      </c>
      <c r="Z186">
        <v>1200</v>
      </c>
      <c r="AA186" t="str">
        <f t="shared" ca="1" si="60"/>
        <v>upn</v>
      </c>
      <c r="AB186" t="s">
        <v>92</v>
      </c>
      <c r="AC186">
        <v>52601</v>
      </c>
      <c r="AD186">
        <v>12</v>
      </c>
      <c r="AE186" t="s">
        <v>126</v>
      </c>
      <c r="AG186">
        <v>3600</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
      </c>
      <c r="AJ186" t="str">
        <f t="shared" si="62"/>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
      </c>
      <c r="AL186">
        <v>1</v>
      </c>
      <c r="AM18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v>
      </c>
      <c r="AN186" t="str">
        <f t="shared" ca="1" si="64"/>
        <v>{"dy":19,"sl":4,"tp":"upn","vl":"52601","cn":12,"pt":"GO","pr":3600}</v>
      </c>
    </row>
    <row r="187" spans="1:40">
      <c r="A187">
        <v>19</v>
      </c>
      <c r="B187">
        <v>5</v>
      </c>
      <c r="C187">
        <f t="shared" si="55"/>
        <v>0</v>
      </c>
      <c r="D187">
        <f t="shared" ca="1" si="70"/>
        <v>0.37769472449005248</v>
      </c>
      <c r="E187">
        <f t="shared" ca="1" si="70"/>
        <v>0.51337633133297866</v>
      </c>
      <c r="F187">
        <f t="shared" ca="1" si="70"/>
        <v>3.9709418984989808E-2</v>
      </c>
      <c r="G187">
        <f t="shared" ca="1" si="70"/>
        <v>0.15762381832824846</v>
      </c>
      <c r="H187">
        <f t="shared" ca="1" si="70"/>
        <v>0.71757782522281821</v>
      </c>
      <c r="I187">
        <f t="shared" ca="1" si="70"/>
        <v>0.64469360035470824</v>
      </c>
      <c r="M187" t="str">
        <f t="shared" ca="1" si="56"/>
        <v>지정 장비</v>
      </c>
      <c r="N187" t="e">
        <f t="shared" ca="1" si="57"/>
        <v>#VALUE!</v>
      </c>
      <c r="O187">
        <f t="shared" ca="1" si="58"/>
        <v>1</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DI</v>
      </c>
      <c r="Q187" t="e">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#VALUE!</v>
      </c>
      <c r="R187" t="e">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#VALUE!</v>
      </c>
      <c r="S187" t="e">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#VALUE!</v>
      </c>
      <c r="T187" t="e">
        <f t="shared" ca="1" si="59"/>
        <v>#VALUE!</v>
      </c>
      <c r="U187" t="s">
        <v>82</v>
      </c>
      <c r="V187" t="s">
        <v>244</v>
      </c>
      <c r="W187">
        <v>1</v>
      </c>
      <c r="X187" t="s">
        <v>126</v>
      </c>
      <c r="Z187">
        <v>7100</v>
      </c>
      <c r="AA187" t="str">
        <f t="shared" ca="1" si="60"/>
        <v>fe</v>
      </c>
      <c r="AB187" t="s">
        <v>82</v>
      </c>
      <c r="AC187" t="s">
        <v>244</v>
      </c>
      <c r="AD187">
        <v>1</v>
      </c>
      <c r="AE187" t="s">
        <v>126</v>
      </c>
      <c r="AG187">
        <v>7100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위장용 세검</v>
      </c>
      <c r="AL187">
        <v>1</v>
      </c>
      <c r="AM18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v>
      </c>
      <c r="AN187" t="str">
        <f t="shared" ca="1" si="64"/>
        <v>{"dy":19,"sl":5,"tp":"fe","vl":"Equip1301","cn":1,"pt":"GO","pr":7100}</v>
      </c>
    </row>
    <row r="188" spans="1:40">
      <c r="A188">
        <v>19</v>
      </c>
      <c r="B188">
        <v>6</v>
      </c>
      <c r="C188">
        <f t="shared" si="55"/>
        <v>0</v>
      </c>
      <c r="D188">
        <f t="shared" ca="1" si="70"/>
        <v>0.70377758956146907</v>
      </c>
      <c r="E188">
        <f t="shared" ca="1" si="70"/>
        <v>1.3490649869278393E-2</v>
      </c>
      <c r="F188">
        <f t="shared" ca="1" si="70"/>
        <v>6.3846152873538009E-2</v>
      </c>
      <c r="G188">
        <f t="shared" ca="1" si="70"/>
        <v>0.49922579544412549</v>
      </c>
      <c r="H188">
        <f t="shared" ca="1" si="70"/>
        <v>0.34679721385731743</v>
      </c>
      <c r="I188">
        <f t="shared" ca="1" si="70"/>
        <v>0.57693084090791602</v>
      </c>
      <c r="M188" t="str">
        <f t="shared" ca="1" si="56"/>
        <v>지정 장비</v>
      </c>
      <c r="N188" t="e">
        <f t="shared" ca="1" si="57"/>
        <v>#VALUE!</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t="e">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#VALUE!</v>
      </c>
      <c r="S188" t="e">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#VALUE!</v>
      </c>
      <c r="T188" t="e">
        <f t="shared" ca="1" si="59"/>
        <v>#VALUE!</v>
      </c>
      <c r="U188" t="s">
        <v>82</v>
      </c>
      <c r="V188" t="s">
        <v>111</v>
      </c>
      <c r="W188">
        <v>1</v>
      </c>
      <c r="X188" t="s">
        <v>126</v>
      </c>
      <c r="Z188">
        <v>3300</v>
      </c>
      <c r="AA188" t="str">
        <f t="shared" ca="1" si="60"/>
        <v>fe</v>
      </c>
      <c r="AB188" t="s">
        <v>82</v>
      </c>
      <c r="AC188" t="s">
        <v>111</v>
      </c>
      <c r="AD188">
        <v>1</v>
      </c>
      <c r="AE188" t="s">
        <v>126</v>
      </c>
      <c r="AG188">
        <v>3300</v>
      </c>
      <c r="AH188" t="str">
        <f>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빅 바디</v>
      </c>
      <c r="AL188">
        <v>1</v>
      </c>
      <c r="AM18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v>
      </c>
      <c r="AN188" t="str">
        <f t="shared" ca="1" si="64"/>
        <v>{"dy":19,"sl":6,"tp":"fe","vl":"Equip6101","cn":1,"pt":"GO","pr":3300}</v>
      </c>
    </row>
    <row r="189" spans="1:40">
      <c r="A189">
        <v>19</v>
      </c>
      <c r="B189">
        <v>7</v>
      </c>
      <c r="C189">
        <f t="shared" si="55"/>
        <v>0</v>
      </c>
      <c r="D189">
        <f t="shared" ca="1" si="70"/>
        <v>0.38074927102267764</v>
      </c>
      <c r="E189">
        <f t="shared" ca="1" si="70"/>
        <v>0.28449423303072852</v>
      </c>
      <c r="F189">
        <f t="shared" ca="1" si="70"/>
        <v>0.35939874156176821</v>
      </c>
      <c r="G189">
        <f t="shared" ca="1" si="70"/>
        <v>0.94432290694827192</v>
      </c>
      <c r="H189">
        <f t="shared" ca="1" si="70"/>
        <v>0.64490677917112504</v>
      </c>
      <c r="I189">
        <f t="shared" ca="1" si="70"/>
        <v>0.17331092553536687</v>
      </c>
      <c r="M189" t="str">
        <f t="shared" ca="1" si="56"/>
        <v>지정 장비</v>
      </c>
      <c r="N189" t="e">
        <f t="shared" ca="1" si="57"/>
        <v>#VALUE!</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t="e">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#VALUE!</v>
      </c>
      <c r="S189" t="e">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#VALUE!</v>
      </c>
      <c r="T189" t="e">
        <f t="shared" ca="1" si="59"/>
        <v>#VALUE!</v>
      </c>
      <c r="U189" t="s">
        <v>82</v>
      </c>
      <c r="V189" t="s">
        <v>182</v>
      </c>
      <c r="W189">
        <v>1</v>
      </c>
      <c r="X189" t="s">
        <v>126</v>
      </c>
      <c r="Z189">
        <v>5200</v>
      </c>
      <c r="AA189" t="str">
        <f t="shared" ca="1" si="60"/>
        <v>fe</v>
      </c>
      <c r="AB189" t="s">
        <v>82</v>
      </c>
      <c r="AC189" t="s">
        <v>182</v>
      </c>
      <c r="AD189">
        <v>1</v>
      </c>
      <c r="AE189" t="s">
        <v>126</v>
      </c>
      <c r="AG189">
        <v>5200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으깨어 부수는 자</v>
      </c>
      <c r="AL189">
        <v>1</v>
      </c>
      <c r="AM18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v>
      </c>
      <c r="AN189" t="str">
        <f t="shared" ca="1" si="64"/>
        <v>{"dy":19,"sl":7,"tp":"fe","vl":"Equip8002","cn":1,"pt":"GO","pr":5200}</v>
      </c>
    </row>
    <row r="190" spans="1:40">
      <c r="A190">
        <v>19</v>
      </c>
      <c r="B190">
        <v>8</v>
      </c>
      <c r="C190">
        <f t="shared" si="55"/>
        <v>0</v>
      </c>
      <c r="D190">
        <f t="shared" ca="1" si="70"/>
        <v>0.35694118984942758</v>
      </c>
      <c r="E190">
        <f t="shared" ca="1" si="70"/>
        <v>9.92294007379948E-2</v>
      </c>
      <c r="F190">
        <f t="shared" ca="1" si="70"/>
        <v>0.98510384626930569</v>
      </c>
      <c r="G190">
        <f t="shared" ca="1" si="70"/>
        <v>0.54073887390204223</v>
      </c>
      <c r="H190">
        <f t="shared" ca="1" si="70"/>
        <v>0.48858385684829919</v>
      </c>
      <c r="I190">
        <f t="shared" ca="1" si="70"/>
        <v>9.297635414377059E-2</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
      </c>
      <c r="AL190">
        <v>1</v>
      </c>
      <c r="AM19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v>
      </c>
      <c r="AN190" t="str">
        <f t="shared" ca="1" si="64"/>
        <v>{"dy":19,"sl":8}</v>
      </c>
    </row>
    <row r="191" spans="1:40">
      <c r="A191">
        <v>19</v>
      </c>
      <c r="B191">
        <v>9</v>
      </c>
      <c r="C191">
        <f t="shared" si="55"/>
        <v>0</v>
      </c>
      <c r="D191">
        <f t="shared" ca="1" si="70"/>
        <v>0.63794034974778535</v>
      </c>
      <c r="E191">
        <f t="shared" ca="1" si="70"/>
        <v>0.79383649965305125</v>
      </c>
      <c r="F191">
        <f t="shared" ca="1" si="70"/>
        <v>0.18104578495192269</v>
      </c>
      <c r="G191">
        <f t="shared" ca="1" si="70"/>
        <v>0.59573018146416823</v>
      </c>
      <c r="H191">
        <f t="shared" ca="1" si="70"/>
        <v>0.71104203424032897</v>
      </c>
      <c r="I191">
        <f t="shared" ca="1" si="70"/>
        <v>0.54587011156362819</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v>
      </c>
      <c r="AN191" t="str">
        <f t="shared" ca="1" si="64"/>
        <v>{"dy":19,"sl":9}</v>
      </c>
    </row>
    <row r="192" spans="1:40">
      <c r="A192">
        <v>20</v>
      </c>
      <c r="B192">
        <v>0</v>
      </c>
      <c r="C192">
        <f t="shared" si="55"/>
        <v>0</v>
      </c>
      <c r="D192">
        <f t="shared" ref="D192:I201" ca="1" si="71">RAND()</f>
        <v>0.55011544761881948</v>
      </c>
      <c r="E192">
        <f t="shared" ca="1" si="71"/>
        <v>6.7824049992639357E-2</v>
      </c>
      <c r="F192">
        <f t="shared" ca="1" si="71"/>
        <v>0.34507114846056453</v>
      </c>
      <c r="G192">
        <f t="shared" ca="1" si="71"/>
        <v>0.12467528921900184</v>
      </c>
      <c r="H192">
        <f t="shared" ca="1" si="71"/>
        <v>0.82636250469967698</v>
      </c>
      <c r="I192">
        <f t="shared" ca="1" si="71"/>
        <v>0.59646835502650031</v>
      </c>
      <c r="M192" t="str">
        <f t="shared" ca="1" si="56"/>
        <v>지정 장비</v>
      </c>
      <c r="N192" t="e">
        <f t="shared" ca="1" si="57"/>
        <v>#VALUE!</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DI</v>
      </c>
      <c r="Q192" t="e">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#VALUE!</v>
      </c>
      <c r="R192" t="e">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#VALUE!</v>
      </c>
      <c r="S192" t="e">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#VALUE!</v>
      </c>
      <c r="T192" t="e">
        <f t="shared" ca="1" si="59"/>
        <v>#VALUE!</v>
      </c>
      <c r="U192" t="s">
        <v>82</v>
      </c>
      <c r="V192" t="s">
        <v>193</v>
      </c>
      <c r="W192">
        <v>1</v>
      </c>
      <c r="X192" t="s">
        <v>126</v>
      </c>
      <c r="Z192">
        <v>1200</v>
      </c>
      <c r="AA192" t="str">
        <f t="shared" ca="1" si="60"/>
        <v>fe</v>
      </c>
      <c r="AB192" t="s">
        <v>82</v>
      </c>
      <c r="AC192" t="s">
        <v>193</v>
      </c>
      <c r="AD192">
        <v>1</v>
      </c>
      <c r="AE192" t="s">
        <v>126</v>
      </c>
      <c r="AG192">
        <v>1200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몬스터 세포</v>
      </c>
      <c r="AL192">
        <v>1</v>
      </c>
      <c r="AM19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v>
      </c>
      <c r="AN192" t="str">
        <f t="shared" ca="1" si="64"/>
        <v>{"dy":20,"sl":0,"tp":"fe","vl":"Equip2102","cn":1,"pt":"GO","pr":1200}</v>
      </c>
    </row>
    <row r="193" spans="1:40">
      <c r="A193">
        <v>20</v>
      </c>
      <c r="B193">
        <v>1</v>
      </c>
      <c r="C193">
        <f t="shared" si="55"/>
        <v>0</v>
      </c>
      <c r="D193">
        <f t="shared" ca="1" si="71"/>
        <v>6.7244613472337011E-2</v>
      </c>
      <c r="E193">
        <f t="shared" ca="1" si="71"/>
        <v>0.20732512999221309</v>
      </c>
      <c r="F193">
        <f t="shared" ca="1" si="71"/>
        <v>0.43433937686319946</v>
      </c>
      <c r="G193">
        <f t="shared" ca="1" si="71"/>
        <v>8.1321939587570835E-3</v>
      </c>
      <c r="H193">
        <f t="shared" ca="1" si="71"/>
        <v>0.72983772125149149</v>
      </c>
      <c r="I193">
        <f t="shared" ca="1" si="71"/>
        <v>0.8900894740563966</v>
      </c>
      <c r="M193" t="str">
        <f t="shared" ca="1" si="56"/>
        <v>지정 장비</v>
      </c>
      <c r="N193" t="e">
        <f t="shared" ca="1" si="57"/>
        <v>#VALUE!</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DI</v>
      </c>
      <c r="Q193" t="e">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#VALUE!</v>
      </c>
      <c r="R193" t="e">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#VALUE!</v>
      </c>
      <c r="S193" t="e">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#VALUE!</v>
      </c>
      <c r="T193" t="e">
        <f t="shared" ca="1" si="59"/>
        <v>#VALUE!</v>
      </c>
      <c r="U193" t="s">
        <v>82</v>
      </c>
      <c r="V193" t="s">
        <v>280</v>
      </c>
      <c r="W193">
        <v>1</v>
      </c>
      <c r="X193" t="s">
        <v>130</v>
      </c>
      <c r="Z193">
        <v>5</v>
      </c>
      <c r="AA193" t="str">
        <f t="shared" ca="1" si="60"/>
        <v>fe</v>
      </c>
      <c r="AB193" t="s">
        <v>82</v>
      </c>
      <c r="AC193" t="s">
        <v>280</v>
      </c>
      <c r="AD193">
        <v>1</v>
      </c>
      <c r="AE193" t="s">
        <v>130</v>
      </c>
      <c r="AG193">
        <v>5</v>
      </c>
      <c r="AH193" t="str">
        <f>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T75식 레이피어</v>
      </c>
      <c r="AL193">
        <v>1</v>
      </c>
      <c r="AM19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v>
      </c>
      <c r="AN193" t="str">
        <f t="shared" ca="1" si="64"/>
        <v>{"dy":20,"sl":1,"tp":"fe","vl":"Equip5202","cn":1,"pt":"DI","pr":5}</v>
      </c>
    </row>
    <row r="194" spans="1:40">
      <c r="A194">
        <v>20</v>
      </c>
      <c r="B194">
        <v>2</v>
      </c>
      <c r="C194">
        <f t="shared" ref="C194:C257" si="72">IF(B194&lt;=9,0,
IF(B194=10,1,2))</f>
        <v>0</v>
      </c>
      <c r="D194">
        <f t="shared" ca="1" si="71"/>
        <v>0.38237909332948672</v>
      </c>
      <c r="E194">
        <f t="shared" ca="1" si="71"/>
        <v>0.5446333791614848</v>
      </c>
      <c r="F194">
        <f t="shared" ca="1" si="71"/>
        <v>0.40262857515751438</v>
      </c>
      <c r="G194">
        <f t="shared" ca="1" si="71"/>
        <v>0.43136293344546728</v>
      </c>
      <c r="H194">
        <f t="shared" ca="1" si="71"/>
        <v>0.71045533190050758</v>
      </c>
      <c r="I194">
        <f t="shared" ca="1" si="71"/>
        <v>0.69796962512856409</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54463</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9</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2700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91</v>
      </c>
      <c r="V194">
        <v>88102</v>
      </c>
      <c r="W194">
        <v>14</v>
      </c>
      <c r="X194" t="s">
        <v>126</v>
      </c>
      <c r="Z194">
        <v>1400</v>
      </c>
      <c r="AA194" t="str">
        <f t="shared" ref="AA194:AA257" ca="1" si="77">IF(ISBLANK(AB194),"",
VLOOKUP(AB194,OFFSET(INDIRECT("$A:$B"),0,MATCH(AB$1&amp;"_Verify",INDIRECT("$1:$1"),0)-1),2,0)
)</f>
        <v>uph</v>
      </c>
      <c r="AB194" t="s">
        <v>91</v>
      </c>
      <c r="AC194">
        <v>88102</v>
      </c>
      <c r="AD194">
        <v>14</v>
      </c>
      <c r="AE194" t="s">
        <v>126</v>
      </c>
      <c r="AG194">
        <v>4200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{"dy":20,"sl":2,"tp":"uph","vl":"88102","cn":14,"pt":"GO","pr":4200}</v>
      </c>
    </row>
    <row r="195" spans="1:40">
      <c r="A195">
        <v>20</v>
      </c>
      <c r="B195">
        <v>3</v>
      </c>
      <c r="C195">
        <f t="shared" si="72"/>
        <v>0</v>
      </c>
      <c r="D195">
        <f t="shared" ca="1" si="71"/>
        <v>7.125130585456052E-2</v>
      </c>
      <c r="E195">
        <f t="shared" ca="1" si="71"/>
        <v>0.59054325499793114</v>
      </c>
      <c r="F195">
        <f t="shared" ca="1" si="71"/>
        <v>0.92243450162945395</v>
      </c>
      <c r="G195">
        <f t="shared" ca="1" si="71"/>
        <v>0.7280592495443875</v>
      </c>
      <c r="H195">
        <f t="shared" ca="1" si="71"/>
        <v>0.56772710069823529</v>
      </c>
      <c r="I195">
        <f t="shared" ca="1" si="71"/>
        <v>0.78396187929954142</v>
      </c>
      <c r="M195" t="str">
        <f t="shared" ca="1" si="73"/>
        <v>안 지정 캐릭터 PP 영웅등급</v>
      </c>
      <c r="N195">
        <f t="shared" ca="1" si="74"/>
        <v>59054</v>
      </c>
      <c r="O195">
        <f t="shared" ca="1" si="75"/>
        <v>10</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3000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92</v>
      </c>
      <c r="V195">
        <v>69160</v>
      </c>
      <c r="W195">
        <v>13</v>
      </c>
      <c r="X195" t="s">
        <v>126</v>
      </c>
      <c r="Z195">
        <v>1300</v>
      </c>
      <c r="AA195" t="str">
        <f t="shared" ca="1" si="77"/>
        <v>upn</v>
      </c>
      <c r="AB195" t="s">
        <v>92</v>
      </c>
      <c r="AC195">
        <v>69160</v>
      </c>
      <c r="AD195">
        <v>13</v>
      </c>
      <c r="AE195" t="s">
        <v>126</v>
      </c>
      <c r="AG195">
        <v>3900</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
      </c>
      <c r="AL195">
        <v>1</v>
      </c>
      <c r="AM19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v>
      </c>
      <c r="AN195" t="str">
        <f t="shared" ca="1" si="81"/>
        <v>{"dy":20,"sl":3,"tp":"upn","vl":"69160","cn":13,"pt":"GO","pr":3900}</v>
      </c>
    </row>
    <row r="196" spans="1:40">
      <c r="A196">
        <v>20</v>
      </c>
      <c r="B196">
        <v>4</v>
      </c>
      <c r="C196">
        <f t="shared" si="72"/>
        <v>0</v>
      </c>
      <c r="D196">
        <f t="shared" ca="1" si="71"/>
        <v>0.55613428490511618</v>
      </c>
      <c r="E196">
        <f t="shared" ca="1" si="71"/>
        <v>0.9772470899371456</v>
      </c>
      <c r="F196">
        <f t="shared" ca="1" si="71"/>
        <v>0.91479591348203004</v>
      </c>
      <c r="G196">
        <f t="shared" ca="1" si="71"/>
        <v>0.50180002152020731</v>
      </c>
      <c r="H196">
        <f t="shared" ca="1" si="71"/>
        <v>0.61944833337358085</v>
      </c>
      <c r="I196">
        <f t="shared" ca="1" si="71"/>
        <v>0.2369136027867087</v>
      </c>
      <c r="M196" t="str">
        <f t="shared" ca="1" si="73"/>
        <v>안 지정 캐릭터 PP 일반등급</v>
      </c>
      <c r="N196">
        <f t="shared" ca="1" si="74"/>
        <v>97724</v>
      </c>
      <c r="O196">
        <f t="shared" ca="1" si="75"/>
        <v>14</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4200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92</v>
      </c>
      <c r="V196">
        <v>81403</v>
      </c>
      <c r="W196">
        <v>13</v>
      </c>
      <c r="X196" t="s">
        <v>126</v>
      </c>
      <c r="Z196">
        <v>1300</v>
      </c>
      <c r="AA196" t="str">
        <f t="shared" ca="1" si="77"/>
        <v>upn</v>
      </c>
      <c r="AB196" t="s">
        <v>92</v>
      </c>
      <c r="AC196">
        <v>81403</v>
      </c>
      <c r="AD196">
        <v>13</v>
      </c>
      <c r="AE196" t="s">
        <v>126</v>
      </c>
      <c r="AG196">
        <v>3900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
      </c>
      <c r="AL196">
        <v>1</v>
      </c>
      <c r="AM19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v>
      </c>
      <c r="AN196" t="str">
        <f t="shared" ca="1" si="81"/>
        <v>{"dy":20,"sl":4,"tp":"upn","vl":"81403","cn":13,"pt":"GO","pr":3900}</v>
      </c>
    </row>
    <row r="197" spans="1:40">
      <c r="A197">
        <v>20</v>
      </c>
      <c r="B197">
        <v>5</v>
      </c>
      <c r="C197">
        <f t="shared" si="72"/>
        <v>0</v>
      </c>
      <c r="D197">
        <f t="shared" ca="1" si="71"/>
        <v>0.24329775676778131</v>
      </c>
      <c r="E197">
        <f t="shared" ca="1" si="71"/>
        <v>0.16128353051273558</v>
      </c>
      <c r="F197">
        <f t="shared" ca="1" si="71"/>
        <v>0.79075274447411936</v>
      </c>
      <c r="G197">
        <f t="shared" ca="1" si="71"/>
        <v>0.65195818933924421</v>
      </c>
      <c r="H197">
        <f t="shared" ca="1" si="71"/>
        <v>0.20796660609180806</v>
      </c>
      <c r="I197">
        <f t="shared" ca="1" si="71"/>
        <v>8.9576686008512096E-2</v>
      </c>
      <c r="M197" t="str">
        <f t="shared" ca="1" si="73"/>
        <v>지정 장비</v>
      </c>
      <c r="N197" t="e">
        <f t="shared" ca="1" si="74"/>
        <v>#VALUE!</v>
      </c>
      <c r="O197">
        <f t="shared" ca="1" si="75"/>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t="e">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#VALUE!</v>
      </c>
      <c r="S197" t="e">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#VALUE!</v>
      </c>
      <c r="T197" t="e">
        <f t="shared" ca="1" si="76"/>
        <v>#VALUE!</v>
      </c>
      <c r="U197" t="s">
        <v>82</v>
      </c>
      <c r="V197" t="s">
        <v>253</v>
      </c>
      <c r="W197">
        <v>1</v>
      </c>
      <c r="X197" t="s">
        <v>126</v>
      </c>
      <c r="Z197">
        <v>800</v>
      </c>
      <c r="AA197" t="str">
        <f t="shared" ca="1" si="77"/>
        <v>fe</v>
      </c>
      <c r="AB197" t="s">
        <v>82</v>
      </c>
      <c r="AC197" t="s">
        <v>253</v>
      </c>
      <c r="AD197">
        <v>1</v>
      </c>
      <c r="AE197" t="s">
        <v>126</v>
      </c>
      <c r="AG197">
        <v>800</v>
      </c>
      <c r="AH197" t="str">
        <f>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용사의 단검</v>
      </c>
      <c r="AL197">
        <v>1</v>
      </c>
      <c r="AM19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v>
      </c>
      <c r="AN197" t="str">
        <f t="shared" ca="1" si="81"/>
        <v>{"dy":20,"sl":5,"tp":"fe","vl":"Equip1001","cn":1,"pt":"GO","pr":800}</v>
      </c>
    </row>
    <row r="198" spans="1:40">
      <c r="A198">
        <v>20</v>
      </c>
      <c r="B198">
        <v>6</v>
      </c>
      <c r="C198">
        <f t="shared" si="72"/>
        <v>0</v>
      </c>
      <c r="D198">
        <f t="shared" ca="1" si="71"/>
        <v>0.34992278595556803</v>
      </c>
      <c r="E198">
        <f t="shared" ca="1" si="71"/>
        <v>0.50368363957438056</v>
      </c>
      <c r="F198">
        <f t="shared" ca="1" si="71"/>
        <v>2.6598277761447853E-2</v>
      </c>
      <c r="G198">
        <f t="shared" ca="1" si="71"/>
        <v>0.92078150734442132</v>
      </c>
      <c r="H198">
        <f t="shared" ca="1" si="71"/>
        <v>0.1424720261993111</v>
      </c>
      <c r="I198">
        <f t="shared" ca="1" si="71"/>
        <v>0.43582681560235814</v>
      </c>
      <c r="M198" t="str">
        <f t="shared" ca="1" si="73"/>
        <v>지정 장비</v>
      </c>
      <c r="N198" t="e">
        <f t="shared" ca="1" si="74"/>
        <v>#VALUE!</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t="e">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#VALUE!</v>
      </c>
      <c r="S198" t="e">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#VALUE!</v>
      </c>
      <c r="T198" t="e">
        <f t="shared" ca="1" si="76"/>
        <v>#VALUE!</v>
      </c>
      <c r="U198" t="s">
        <v>82</v>
      </c>
      <c r="V198" t="s">
        <v>208</v>
      </c>
      <c r="W198">
        <v>1</v>
      </c>
      <c r="X198" t="s">
        <v>126</v>
      </c>
      <c r="Z198">
        <v>3800</v>
      </c>
      <c r="AA198" t="str">
        <f t="shared" ca="1" si="77"/>
        <v>fe</v>
      </c>
      <c r="AB198" t="s">
        <v>82</v>
      </c>
      <c r="AC198" t="s">
        <v>208</v>
      </c>
      <c r="AD198">
        <v>1</v>
      </c>
      <c r="AE198" t="s">
        <v>126</v>
      </c>
      <c r="AG198">
        <v>3800</v>
      </c>
      <c r="AH198" t="str">
        <f>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스켈레톤 쉴드</v>
      </c>
      <c r="AL198">
        <v>1</v>
      </c>
      <c r="AM19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v>
      </c>
      <c r="AN198" t="str">
        <f t="shared" ca="1" si="81"/>
        <v>{"dy":20,"sl":6,"tp":"fe","vl":"Equip7102","cn":1,"pt":"GO","pr":3800}</v>
      </c>
    </row>
    <row r="199" spans="1:40">
      <c r="A199">
        <v>20</v>
      </c>
      <c r="B199">
        <v>7</v>
      </c>
      <c r="C199">
        <f t="shared" si="72"/>
        <v>0</v>
      </c>
      <c r="D199">
        <f t="shared" ca="1" si="71"/>
        <v>0.79589443887402456</v>
      </c>
      <c r="E199">
        <f t="shared" ca="1" si="71"/>
        <v>0.14481328598046195</v>
      </c>
      <c r="F199">
        <f t="shared" ca="1" si="71"/>
        <v>0.9577633169218166</v>
      </c>
      <c r="G199">
        <f t="shared" ca="1" si="71"/>
        <v>0.58216977934723779</v>
      </c>
      <c r="H199">
        <f t="shared" ca="1" si="71"/>
        <v>0.39759681728343677</v>
      </c>
      <c r="I199">
        <f t="shared" ca="1" si="71"/>
        <v>0.86686751769557313</v>
      </c>
      <c r="M199" t="str">
        <f t="shared" ca="1" si="73"/>
        <v>지정 장비</v>
      </c>
      <c r="N199" t="e">
        <f t="shared" ca="1" si="74"/>
        <v>#VALUE!</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t="e">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#VALUE!</v>
      </c>
      <c r="S199" t="e">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#VALUE!</v>
      </c>
      <c r="T199" t="e">
        <f t="shared" ca="1" si="76"/>
        <v>#VALUE!</v>
      </c>
      <c r="U199" t="s">
        <v>82</v>
      </c>
      <c r="V199" t="s">
        <v>302</v>
      </c>
      <c r="W199">
        <v>1</v>
      </c>
      <c r="X199" t="s">
        <v>126</v>
      </c>
      <c r="Z199">
        <v>4600</v>
      </c>
      <c r="AA199" t="str">
        <f t="shared" ca="1" si="77"/>
        <v>fe</v>
      </c>
      <c r="AB199" t="s">
        <v>82</v>
      </c>
      <c r="AC199" t="s">
        <v>302</v>
      </c>
      <c r="AD199">
        <v>1</v>
      </c>
      <c r="AE199" t="s">
        <v>126</v>
      </c>
      <c r="AG199">
        <v>4600</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운명의 대검</v>
      </c>
      <c r="AL199">
        <v>1</v>
      </c>
      <c r="AM19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v>
      </c>
      <c r="AN199" t="str">
        <f t="shared" ca="1" si="81"/>
        <v>{"dy":20,"sl":7,"tp":"fe","vl":"Equip8001","cn":1,"pt":"GO","pr":4600}</v>
      </c>
    </row>
    <row r="200" spans="1:40">
      <c r="A200">
        <v>20</v>
      </c>
      <c r="B200">
        <v>8</v>
      </c>
      <c r="C200">
        <f t="shared" si="72"/>
        <v>0</v>
      </c>
      <c r="D200">
        <f t="shared" ca="1" si="71"/>
        <v>0.1947559641320209</v>
      </c>
      <c r="E200">
        <f t="shared" ca="1" si="71"/>
        <v>0.45475351043077539</v>
      </c>
      <c r="F200">
        <f t="shared" ca="1" si="71"/>
        <v>0.45949612715378252</v>
      </c>
      <c r="G200">
        <f t="shared" ca="1" si="71"/>
        <v>0.37877876168273239</v>
      </c>
      <c r="H200">
        <f t="shared" ca="1" si="71"/>
        <v>0.27424335743211115</v>
      </c>
      <c r="I200">
        <f t="shared" ca="1" si="71"/>
        <v>9.9125064945133401E-2</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L200">
        <v>1</v>
      </c>
      <c r="AM20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v>
      </c>
      <c r="AN200" t="str">
        <f t="shared" ca="1" si="81"/>
        <v>{"dy":20,"sl":8}</v>
      </c>
    </row>
    <row r="201" spans="1:40">
      <c r="A201">
        <v>20</v>
      </c>
      <c r="B201">
        <v>9</v>
      </c>
      <c r="C201">
        <f t="shared" si="72"/>
        <v>0</v>
      </c>
      <c r="D201">
        <f t="shared" ca="1" si="71"/>
        <v>4.1563802928501481E-3</v>
      </c>
      <c r="E201">
        <f t="shared" ca="1" si="71"/>
        <v>0.87293303232893371</v>
      </c>
      <c r="F201">
        <f t="shared" ca="1" si="71"/>
        <v>0.3509501157429592</v>
      </c>
      <c r="G201">
        <f t="shared" ca="1" si="71"/>
        <v>0.64449288763857515</v>
      </c>
      <c r="H201">
        <f t="shared" ca="1" si="71"/>
        <v>0.73181326559539472</v>
      </c>
      <c r="I201">
        <f t="shared" ca="1" si="71"/>
        <v>0.14969043159295914</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v>
      </c>
      <c r="AN201" t="str">
        <f t="shared" ca="1" si="81"/>
        <v>{"dy":20,"sl":9}</v>
      </c>
    </row>
    <row r="202" spans="1:40">
      <c r="A202">
        <v>21</v>
      </c>
      <c r="B202">
        <v>0</v>
      </c>
      <c r="C202">
        <f t="shared" si="72"/>
        <v>0</v>
      </c>
      <c r="D202">
        <f t="shared" ref="D202:I211" ca="1" si="82">RAND()</f>
        <v>5.2967774596327177E-2</v>
      </c>
      <c r="E202">
        <f t="shared" ca="1" si="82"/>
        <v>0.37489335036868066</v>
      </c>
      <c r="F202">
        <f t="shared" ca="1" si="82"/>
        <v>0.73471615687638014</v>
      </c>
      <c r="G202">
        <f t="shared" ca="1" si="82"/>
        <v>0.98032620802537784</v>
      </c>
      <c r="H202">
        <f t="shared" ca="1" si="82"/>
        <v>6.3605427921567648E-2</v>
      </c>
      <c r="I202">
        <f t="shared" ca="1" si="82"/>
        <v>0.87208177096852513</v>
      </c>
      <c r="M202" t="str">
        <f t="shared" ca="1" si="73"/>
        <v>지정 장비</v>
      </c>
      <c r="N202" t="e">
        <f t="shared" ca="1" si="74"/>
        <v>#VALUE!</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t="e">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#VALUE!</v>
      </c>
      <c r="S202" t="e">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#VALUE!</v>
      </c>
      <c r="T202" t="e">
        <f t="shared" ca="1" si="76"/>
        <v>#VALUE!</v>
      </c>
      <c r="U202" t="s">
        <v>82</v>
      </c>
      <c r="V202" t="s">
        <v>199</v>
      </c>
      <c r="W202">
        <v>1</v>
      </c>
      <c r="X202" t="s">
        <v>130</v>
      </c>
      <c r="Z202">
        <v>11</v>
      </c>
      <c r="AA202" t="str">
        <f t="shared" ca="1" si="77"/>
        <v>fe</v>
      </c>
      <c r="AB202" t="s">
        <v>82</v>
      </c>
      <c r="AC202" t="s">
        <v>199</v>
      </c>
      <c r="AD202">
        <v>1</v>
      </c>
      <c r="AE202" t="s">
        <v>130</v>
      </c>
      <c r="AG202">
        <v>11</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잿더미 스톤해머</v>
      </c>
      <c r="AL202">
        <v>1</v>
      </c>
      <c r="AM20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v>
      </c>
      <c r="AN202" t="str">
        <f t="shared" ca="1" si="81"/>
        <v>{"dy":21,"sl":0,"tp":"fe","vl":"Equip4302","cn":1,"pt":"DI","pr":11}</v>
      </c>
    </row>
    <row r="203" spans="1:40">
      <c r="A203">
        <v>21</v>
      </c>
      <c r="B203">
        <v>1</v>
      </c>
      <c r="C203">
        <f t="shared" si="72"/>
        <v>0</v>
      </c>
      <c r="D203">
        <f t="shared" ca="1" si="82"/>
        <v>0.31989994996279725</v>
      </c>
      <c r="E203">
        <f t="shared" ca="1" si="82"/>
        <v>0.22047709559483242</v>
      </c>
      <c r="F203">
        <f t="shared" ca="1" si="82"/>
        <v>0.41015937856794571</v>
      </c>
      <c r="G203">
        <f t="shared" ca="1" si="82"/>
        <v>0.91044792121918983</v>
      </c>
      <c r="H203">
        <f t="shared" ca="1" si="82"/>
        <v>3.3783368831850513E-2</v>
      </c>
      <c r="I203">
        <f t="shared" ca="1" si="82"/>
        <v>0.61519671760212202</v>
      </c>
      <c r="M203" t="str">
        <f t="shared" ca="1" si="73"/>
        <v>지정 장비</v>
      </c>
      <c r="N203" t="e">
        <f t="shared" ca="1" si="74"/>
        <v>#VALUE!</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t="e">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#VALUE!</v>
      </c>
      <c r="S203" t="e">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#VALUE!</v>
      </c>
      <c r="T203" t="e">
        <f t="shared" ca="1" si="76"/>
        <v>#VALUE!</v>
      </c>
      <c r="U203" t="s">
        <v>82</v>
      </c>
      <c r="V203" t="s">
        <v>261</v>
      </c>
      <c r="W203">
        <v>1</v>
      </c>
      <c r="X203" t="s">
        <v>126</v>
      </c>
      <c r="Z203">
        <v>1200</v>
      </c>
      <c r="AA203" t="str">
        <f t="shared" ca="1" si="77"/>
        <v>fe</v>
      </c>
      <c r="AB203" t="s">
        <v>82</v>
      </c>
      <c r="AC203" t="s">
        <v>261</v>
      </c>
      <c r="AD203">
        <v>1</v>
      </c>
      <c r="AE203" t="s">
        <v>126</v>
      </c>
      <c r="AG203">
        <v>1200</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별의 계시</v>
      </c>
      <c r="AL203">
        <v>1</v>
      </c>
      <c r="AM20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v>
      </c>
      <c r="AN203" t="str">
        <f t="shared" ca="1" si="81"/>
        <v>{"dy":21,"sl":1,"tp":"fe","vl":"Equip4101","cn":1,"pt":"GO","pr":1200}</v>
      </c>
    </row>
    <row r="204" spans="1:40">
      <c r="A204">
        <v>21</v>
      </c>
      <c r="B204">
        <v>2</v>
      </c>
      <c r="C204">
        <f t="shared" si="72"/>
        <v>0</v>
      </c>
      <c r="D204">
        <f t="shared" ca="1" si="82"/>
        <v>0.94618487575365684</v>
      </c>
      <c r="E204">
        <f t="shared" ca="1" si="82"/>
        <v>4.6455726399859953E-2</v>
      </c>
      <c r="F204">
        <f t="shared" ca="1" si="82"/>
        <v>0.57666971282095836</v>
      </c>
      <c r="G204">
        <f t="shared" ca="1" si="82"/>
        <v>0.41208303920661637</v>
      </c>
      <c r="H204">
        <f t="shared" ca="1" si="82"/>
        <v>0.93108665044647987</v>
      </c>
      <c r="I204">
        <f t="shared" ca="1" si="82"/>
        <v>0.5191964909343767</v>
      </c>
      <c r="M204" t="str">
        <f t="shared" ca="1" si="73"/>
        <v>안 지정 캐릭터 PP 영웅등급</v>
      </c>
      <c r="N204">
        <f t="shared" ca="1" si="74"/>
        <v>4645</v>
      </c>
      <c r="O204">
        <f t="shared" ca="1" si="75"/>
        <v>3</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900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91</v>
      </c>
      <c r="V204">
        <v>6467</v>
      </c>
      <c r="W204">
        <v>9</v>
      </c>
      <c r="X204" t="s">
        <v>126</v>
      </c>
      <c r="Z204">
        <v>900</v>
      </c>
      <c r="AA204" t="str">
        <f t="shared" ca="1" si="77"/>
        <v>uph</v>
      </c>
      <c r="AB204" t="s">
        <v>91</v>
      </c>
      <c r="AC204">
        <v>6467</v>
      </c>
      <c r="AD204">
        <v>9</v>
      </c>
      <c r="AE204" t="s">
        <v>126</v>
      </c>
      <c r="AG204">
        <v>2700</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
      </c>
      <c r="AL204">
        <v>1</v>
      </c>
      <c r="AM20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v>
      </c>
      <c r="AN204" t="str">
        <f t="shared" ca="1" si="81"/>
        <v>{"dy":21,"sl":2,"tp":"uph","vl":"6467","cn":9,"pt":"GO","pr":2700}</v>
      </c>
    </row>
    <row r="205" spans="1:40">
      <c r="A205">
        <v>21</v>
      </c>
      <c r="B205">
        <v>3</v>
      </c>
      <c r="C205">
        <f t="shared" si="72"/>
        <v>0</v>
      </c>
      <c r="D205">
        <f t="shared" ca="1" si="82"/>
        <v>0.57526087816217941</v>
      </c>
      <c r="E205">
        <f t="shared" ca="1" si="82"/>
        <v>0.2137096446101856</v>
      </c>
      <c r="F205">
        <f t="shared" ca="1" si="82"/>
        <v>0.25954056101296252</v>
      </c>
      <c r="G205">
        <f t="shared" ca="1" si="82"/>
        <v>0.54170133759385031</v>
      </c>
      <c r="H205">
        <f t="shared" ca="1" si="82"/>
        <v>0.3758872157426828</v>
      </c>
      <c r="I205">
        <f t="shared" ca="1" si="82"/>
        <v>0.18678767309857391</v>
      </c>
      <c r="M205" t="str">
        <f t="shared" ca="1" si="73"/>
        <v>안 지정 캐릭터 PP 일반등급</v>
      </c>
      <c r="N205">
        <f t="shared" ca="1" si="74"/>
        <v>21370</v>
      </c>
      <c r="O205">
        <f t="shared" ca="1" si="75"/>
        <v>5</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1500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43155</v>
      </c>
      <c r="W205">
        <v>11</v>
      </c>
      <c r="X205" t="s">
        <v>126</v>
      </c>
      <c r="Z205">
        <v>1100</v>
      </c>
      <c r="AA205" t="str">
        <f t="shared" ca="1" si="77"/>
        <v>upn</v>
      </c>
      <c r="AB205" t="s">
        <v>92</v>
      </c>
      <c r="AC205">
        <v>43155</v>
      </c>
      <c r="AD205">
        <v>11</v>
      </c>
      <c r="AE205" t="s">
        <v>126</v>
      </c>
      <c r="AG205">
        <v>3300</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
      </c>
      <c r="AJ205" t="str">
        <f t="shared" si="79"/>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
      </c>
      <c r="AL205">
        <v>1</v>
      </c>
      <c r="AM20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v>
      </c>
      <c r="AN205" t="str">
        <f t="shared" ca="1" si="81"/>
        <v>{"dy":21,"sl":3,"tp":"upn","vl":"43155","cn":11,"pt":"GO","pr":3300}</v>
      </c>
    </row>
    <row r="206" spans="1:40">
      <c r="A206">
        <v>21</v>
      </c>
      <c r="B206">
        <v>4</v>
      </c>
      <c r="C206">
        <f t="shared" si="72"/>
        <v>0</v>
      </c>
      <c r="D206">
        <f t="shared" ca="1" si="82"/>
        <v>2.4128058913700512E-3</v>
      </c>
      <c r="E206">
        <f t="shared" ca="1" si="82"/>
        <v>0.82510615217895533</v>
      </c>
      <c r="F206">
        <f t="shared" ca="1" si="82"/>
        <v>0.13513437508555393</v>
      </c>
      <c r="G206">
        <f t="shared" ca="1" si="82"/>
        <v>0.5831226723408145</v>
      </c>
      <c r="H206">
        <f t="shared" ca="1" si="82"/>
        <v>0.29853589755296761</v>
      </c>
      <c r="I206">
        <f t="shared" ca="1" si="82"/>
        <v>0.92543588702693125</v>
      </c>
      <c r="M206" t="str">
        <f t="shared" ca="1" si="73"/>
        <v>안 지정 캐릭터 PP 일반등급</v>
      </c>
      <c r="N206">
        <f t="shared" ca="1" si="74"/>
        <v>82510</v>
      </c>
      <c r="O206">
        <f t="shared" ca="1" si="75"/>
        <v>12</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3600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92</v>
      </c>
      <c r="V206">
        <v>94861</v>
      </c>
      <c r="W206">
        <v>14</v>
      </c>
      <c r="X206" t="s">
        <v>126</v>
      </c>
      <c r="Z206">
        <v>1400</v>
      </c>
      <c r="AA206" t="str">
        <f t="shared" ca="1" si="77"/>
        <v>upn</v>
      </c>
      <c r="AB206" t="s">
        <v>92</v>
      </c>
      <c r="AC206">
        <v>94861</v>
      </c>
      <c r="AD206">
        <v>14</v>
      </c>
      <c r="AE206" t="s">
        <v>126</v>
      </c>
      <c r="AG206">
        <v>4200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
      </c>
      <c r="AL206">
        <v>1</v>
      </c>
      <c r="AM20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v>
      </c>
      <c r="AN206" t="str">
        <f t="shared" ca="1" si="81"/>
        <v>{"dy":21,"sl":4,"tp":"upn","vl":"94861","cn":14,"pt":"GO","pr":4200}</v>
      </c>
    </row>
    <row r="207" spans="1:40">
      <c r="A207">
        <v>21</v>
      </c>
      <c r="B207">
        <v>5</v>
      </c>
      <c r="C207">
        <f t="shared" si="72"/>
        <v>0</v>
      </c>
      <c r="D207">
        <f t="shared" ca="1" si="82"/>
        <v>0.86544380168577228</v>
      </c>
      <c r="E207">
        <f t="shared" ca="1" si="82"/>
        <v>0.41824274482663426</v>
      </c>
      <c r="F207">
        <f t="shared" ca="1" si="82"/>
        <v>0.77308820915727994</v>
      </c>
      <c r="G207">
        <f t="shared" ca="1" si="82"/>
        <v>0.71458647685486487</v>
      </c>
      <c r="H207">
        <f t="shared" ca="1" si="82"/>
        <v>0.44913208238630908</v>
      </c>
      <c r="I207">
        <f t="shared" ca="1" si="82"/>
        <v>0.87097766825788769</v>
      </c>
      <c r="M207" t="str">
        <f t="shared" ca="1" si="73"/>
        <v>안 지정 캐릭터 PP 일반등급</v>
      </c>
      <c r="N207">
        <f t="shared" ca="1" si="74"/>
        <v>41824</v>
      </c>
      <c r="O207">
        <f t="shared" ca="1" si="75"/>
        <v>8</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2400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t="shared" ca="1" si="76"/>
        <v/>
      </c>
      <c r="U207" t="s">
        <v>82</v>
      </c>
      <c r="V207" t="s">
        <v>112</v>
      </c>
      <c r="W207">
        <v>1</v>
      </c>
      <c r="X207" t="s">
        <v>126</v>
      </c>
      <c r="Z207">
        <v>700</v>
      </c>
      <c r="AA207" t="str">
        <f t="shared" ca="1" si="77"/>
        <v>fe</v>
      </c>
      <c r="AB207" t="s">
        <v>82</v>
      </c>
      <c r="AC207" t="s">
        <v>112</v>
      </c>
      <c r="AD207">
        <v>1</v>
      </c>
      <c r="AE207" t="s">
        <v>126</v>
      </c>
      <c r="AG207">
        <v>700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석공의 망치</v>
      </c>
      <c r="AL207">
        <v>1</v>
      </c>
      <c r="AM20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v>
      </c>
      <c r="AN207" t="str">
        <f t="shared" ca="1" si="81"/>
        <v>{"dy":21,"sl":5,"tp":"fe","vl":"Equip4001","cn":1,"pt":"GO","pr":700}</v>
      </c>
    </row>
    <row r="208" spans="1:40">
      <c r="A208">
        <v>21</v>
      </c>
      <c r="B208">
        <v>6</v>
      </c>
      <c r="C208">
        <f t="shared" si="72"/>
        <v>0</v>
      </c>
      <c r="D208">
        <f t="shared" ca="1" si="82"/>
        <v>0.20912904944703881</v>
      </c>
      <c r="E208">
        <f t="shared" ca="1" si="82"/>
        <v>0.69806576417820154</v>
      </c>
      <c r="F208">
        <f t="shared" ca="1" si="82"/>
        <v>0.42539265194810361</v>
      </c>
      <c r="G208">
        <f t="shared" ca="1" si="82"/>
        <v>0.35138892405171018</v>
      </c>
      <c r="H208">
        <f t="shared" ca="1" si="82"/>
        <v>0.21050296341558128</v>
      </c>
      <c r="I208">
        <f t="shared" ca="1" si="82"/>
        <v>0.11474040707794508</v>
      </c>
      <c r="M208" t="str">
        <f t="shared" ca="1" si="73"/>
        <v>지정 장비</v>
      </c>
      <c r="N208" t="e">
        <f t="shared" ca="1" si="74"/>
        <v>#VALUE!</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t="e">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#VALUE!</v>
      </c>
      <c r="S208" t="e">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#VALUE!</v>
      </c>
      <c r="T208" t="e">
        <f t="shared" ca="1" si="76"/>
        <v>#VALUE!</v>
      </c>
      <c r="U208" t="s">
        <v>82</v>
      </c>
      <c r="V208" t="s">
        <v>189</v>
      </c>
      <c r="W208">
        <v>1</v>
      </c>
      <c r="X208" t="s">
        <v>126</v>
      </c>
      <c r="Z208">
        <v>900</v>
      </c>
      <c r="AA208" t="str">
        <f t="shared" ca="1" si="77"/>
        <v>fe</v>
      </c>
      <c r="AB208" t="s">
        <v>82</v>
      </c>
      <c r="AC208" t="s">
        <v>189</v>
      </c>
      <c r="AD208">
        <v>1</v>
      </c>
      <c r="AE208" t="s">
        <v>126</v>
      </c>
      <c r="AG208">
        <v>900</v>
      </c>
      <c r="AH208" t="str">
        <f>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블레이드 보우</v>
      </c>
      <c r="AL208">
        <v>1</v>
      </c>
      <c r="AM20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v>
      </c>
      <c r="AN208" t="str">
        <f t="shared" ca="1" si="81"/>
        <v>{"dy":21,"sl":6,"tp":"fe","vl":"Equip2002","cn":1,"pt":"GO","pr":900}</v>
      </c>
    </row>
    <row r="209" spans="1:40">
      <c r="A209">
        <v>21</v>
      </c>
      <c r="B209">
        <v>7</v>
      </c>
      <c r="C209">
        <f t="shared" si="72"/>
        <v>0</v>
      </c>
      <c r="D209">
        <f t="shared" ca="1" si="82"/>
        <v>0.9361261934021613</v>
      </c>
      <c r="E209">
        <f t="shared" ca="1" si="82"/>
        <v>0.2108481923545894</v>
      </c>
      <c r="F209">
        <f t="shared" ca="1" si="82"/>
        <v>0.16971330861302758</v>
      </c>
      <c r="G209">
        <f t="shared" ca="1" si="82"/>
        <v>3.9321232341504864E-3</v>
      </c>
      <c r="H209">
        <f t="shared" ca="1" si="82"/>
        <v>0.32893135206883117</v>
      </c>
      <c r="I209">
        <f t="shared" ca="1" si="82"/>
        <v>0.73306052650845355</v>
      </c>
      <c r="M209" t="str">
        <f t="shared" ca="1" si="73"/>
        <v>지정 장비</v>
      </c>
      <c r="N209" t="e">
        <f t="shared" ca="1" si="74"/>
        <v>#VALUE!</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DI</v>
      </c>
      <c r="Q209" t="e">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#VALUE!</v>
      </c>
      <c r="R209" t="e">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#VALUE!</v>
      </c>
      <c r="S209" t="e">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#VALUE!</v>
      </c>
      <c r="T209" t="e">
        <f t="shared" ca="1" si="76"/>
        <v>#VALUE!</v>
      </c>
      <c r="U209" t="s">
        <v>82</v>
      </c>
      <c r="V209" t="s">
        <v>197</v>
      </c>
      <c r="W209">
        <v>1</v>
      </c>
      <c r="X209" t="s">
        <v>126</v>
      </c>
      <c r="Z209">
        <v>7800</v>
      </c>
      <c r="AA209" t="str">
        <f t="shared" ca="1" si="77"/>
        <v>fe</v>
      </c>
      <c r="AB209" t="s">
        <v>82</v>
      </c>
      <c r="AC209" t="s">
        <v>197</v>
      </c>
      <c r="AD209">
        <v>1</v>
      </c>
      <c r="AE209" t="s">
        <v>126</v>
      </c>
      <c r="AG209">
        <v>7800</v>
      </c>
      <c r="AH209" t="str">
        <f>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전투마법사의 지팡이</v>
      </c>
      <c r="AL209">
        <v>1</v>
      </c>
      <c r="AM20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v>
      </c>
      <c r="AN209" t="str">
        <f t="shared" ca="1" si="81"/>
        <v>{"dy":21,"sl":7,"tp":"fe","vl":"Equip3301","cn":1,"pt":"GO","pr":7800}</v>
      </c>
    </row>
    <row r="210" spans="1:40">
      <c r="A210">
        <v>21</v>
      </c>
      <c r="B210">
        <v>8</v>
      </c>
      <c r="C210">
        <f t="shared" si="72"/>
        <v>0</v>
      </c>
      <c r="D210">
        <f t="shared" ca="1" si="82"/>
        <v>0.36303353628837298</v>
      </c>
      <c r="E210">
        <f t="shared" ca="1" si="82"/>
        <v>0.43497052634208411</v>
      </c>
      <c r="F210">
        <f t="shared" ca="1" si="82"/>
        <v>8.6484605089303113E-2</v>
      </c>
      <c r="G210">
        <f t="shared" ca="1" si="82"/>
        <v>0.29383380910114121</v>
      </c>
      <c r="H210">
        <f t="shared" ca="1" si="82"/>
        <v>0.31291673232547301</v>
      </c>
      <c r="I210">
        <f t="shared" ca="1" si="82"/>
        <v>0.34274993085202432</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v>
      </c>
      <c r="AN210" t="str">
        <f t="shared" ca="1" si="81"/>
        <v>{"dy":21,"sl":8}</v>
      </c>
    </row>
    <row r="211" spans="1:40">
      <c r="A211">
        <v>21</v>
      </c>
      <c r="B211">
        <v>9</v>
      </c>
      <c r="C211">
        <f t="shared" si="72"/>
        <v>0</v>
      </c>
      <c r="D211">
        <f t="shared" ca="1" si="82"/>
        <v>0.91301597397667678</v>
      </c>
      <c r="E211">
        <f t="shared" ca="1" si="82"/>
        <v>0.64320071128889478</v>
      </c>
      <c r="F211">
        <f t="shared" ca="1" si="82"/>
        <v>0.82041864388673014</v>
      </c>
      <c r="G211">
        <f t="shared" ca="1" si="82"/>
        <v>0.36968580273316709</v>
      </c>
      <c r="H211">
        <f t="shared" ca="1" si="82"/>
        <v>0.67642864520605839</v>
      </c>
      <c r="I211">
        <f t="shared" ca="1" si="82"/>
        <v>0.29752536011056641</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v>
      </c>
      <c r="AN211" t="str">
        <f t="shared" ca="1" si="81"/>
        <v>{"dy":21,"sl":9}</v>
      </c>
    </row>
    <row r="212" spans="1:40">
      <c r="A212">
        <v>22</v>
      </c>
      <c r="B212">
        <v>0</v>
      </c>
      <c r="C212">
        <f t="shared" si="72"/>
        <v>0</v>
      </c>
      <c r="D212">
        <f t="shared" ref="D212:I221" ca="1" si="83">RAND()</f>
        <v>0.33827706390384404</v>
      </c>
      <c r="E212">
        <f t="shared" ca="1" si="83"/>
        <v>0.67036814621521434</v>
      </c>
      <c r="F212">
        <f t="shared" ca="1" si="83"/>
        <v>0.93520949948594556</v>
      </c>
      <c r="G212">
        <f t="shared" ca="1" si="83"/>
        <v>0.46835641392278793</v>
      </c>
      <c r="H212">
        <f t="shared" ca="1" si="83"/>
        <v>0.53245466067322156</v>
      </c>
      <c r="I212">
        <f t="shared" ca="1" si="83"/>
        <v>0.39169670998339223</v>
      </c>
      <c r="M212" t="str">
        <f t="shared" ca="1" si="73"/>
        <v>지정 장비</v>
      </c>
      <c r="N212" t="e">
        <f t="shared" ca="1" si="74"/>
        <v>#VALUE!</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DI</v>
      </c>
      <c r="Q212" t="e">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#VALUE!</v>
      </c>
      <c r="R212" t="e">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#VALUE!</v>
      </c>
      <c r="S212" t="e">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#VALUE!</v>
      </c>
      <c r="T212" t="e">
        <f t="shared" ca="1" si="76"/>
        <v>#VALUE!</v>
      </c>
      <c r="U212" t="s">
        <v>82</v>
      </c>
      <c r="V212" t="s">
        <v>179</v>
      </c>
      <c r="W212">
        <v>1</v>
      </c>
      <c r="X212" t="s">
        <v>126</v>
      </c>
      <c r="Z212">
        <v>1400</v>
      </c>
      <c r="AA212" t="str">
        <f t="shared" ca="1" si="77"/>
        <v>fe</v>
      </c>
      <c r="AB212" t="s">
        <v>82</v>
      </c>
      <c r="AC212" t="s">
        <v>179</v>
      </c>
      <c r="AD212">
        <v>1</v>
      </c>
      <c r="AE212" t="s">
        <v>126</v>
      </c>
      <c r="AG212">
        <v>1400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흑마법의 지팡이</v>
      </c>
      <c r="AL212">
        <v>1</v>
      </c>
      <c r="AM21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v>
      </c>
      <c r="AN212" t="str">
        <f t="shared" ca="1" si="81"/>
        <v>{"dy":22,"sl":0,"tp":"fe","vl":"Equip3102","cn":1,"pt":"GO","pr":1400}</v>
      </c>
    </row>
    <row r="213" spans="1:40">
      <c r="A213">
        <v>22</v>
      </c>
      <c r="B213">
        <v>1</v>
      </c>
      <c r="C213">
        <f t="shared" si="72"/>
        <v>0</v>
      </c>
      <c r="D213">
        <f t="shared" ca="1" si="83"/>
        <v>0.25805997914282308</v>
      </c>
      <c r="E213">
        <f t="shared" ca="1" si="83"/>
        <v>0.15885452415046986</v>
      </c>
      <c r="F213">
        <f t="shared" ca="1" si="83"/>
        <v>0.42266243549161431</v>
      </c>
      <c r="G213">
        <f t="shared" ca="1" si="83"/>
        <v>0.28821196420037265</v>
      </c>
      <c r="H213">
        <f t="shared" ca="1" si="83"/>
        <v>0.40333734204895988</v>
      </c>
      <c r="I213">
        <f t="shared" ca="1" si="83"/>
        <v>0.10429062343977469</v>
      </c>
      <c r="M213" t="str">
        <f t="shared" ca="1" si="73"/>
        <v>지정 장비</v>
      </c>
      <c r="N213" t="e">
        <f t="shared" ca="1" si="74"/>
        <v>#VALUE!</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DI</v>
      </c>
      <c r="Q213" t="e">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#VALUE!</v>
      </c>
      <c r="R213" t="e">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#VALUE!</v>
      </c>
      <c r="S213" t="e">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#VALUE!</v>
      </c>
      <c r="T213" t="e">
        <f t="shared" ca="1" si="76"/>
        <v>#VALUE!</v>
      </c>
      <c r="U213" t="s">
        <v>82</v>
      </c>
      <c r="V213" t="s">
        <v>302</v>
      </c>
      <c r="W213">
        <v>1</v>
      </c>
      <c r="X213" t="s">
        <v>126</v>
      </c>
      <c r="Z213">
        <v>5000</v>
      </c>
      <c r="AA213" t="str">
        <f t="shared" ca="1" si="77"/>
        <v>fe</v>
      </c>
      <c r="AB213" t="s">
        <v>82</v>
      </c>
      <c r="AC213" t="s">
        <v>302</v>
      </c>
      <c r="AD213">
        <v>1</v>
      </c>
      <c r="AE213" t="s">
        <v>126</v>
      </c>
      <c r="AG213">
        <v>5000</v>
      </c>
      <c r="AH213" t="str">
        <f>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운명의 대검</v>
      </c>
      <c r="AL213">
        <v>1</v>
      </c>
      <c r="AM21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v>
      </c>
      <c r="AN213" t="str">
        <f t="shared" ca="1" si="81"/>
        <v>{"dy":22,"sl":1,"tp":"fe","vl":"Equip8001","cn":1,"pt":"GO","pr":5000}</v>
      </c>
    </row>
    <row r="214" spans="1:40">
      <c r="A214">
        <v>22</v>
      </c>
      <c r="B214">
        <v>2</v>
      </c>
      <c r="C214">
        <f t="shared" si="72"/>
        <v>0</v>
      </c>
      <c r="D214">
        <f t="shared" ca="1" si="83"/>
        <v>0.23666777424994623</v>
      </c>
      <c r="E214">
        <f t="shared" ca="1" si="83"/>
        <v>0.11032322648670523</v>
      </c>
      <c r="F214">
        <f t="shared" ca="1" si="83"/>
        <v>0.19141643226330141</v>
      </c>
      <c r="G214">
        <f t="shared" ca="1" si="83"/>
        <v>0.85748288992450095</v>
      </c>
      <c r="H214">
        <f t="shared" ca="1" si="83"/>
        <v>0.77780599503423264</v>
      </c>
      <c r="I214">
        <f t="shared" ca="1" si="83"/>
        <v>0.20369282080531026</v>
      </c>
      <c r="M214" t="str">
        <f t="shared" ca="1" si="73"/>
        <v>안 지정 캐릭터 PP 영웅등급</v>
      </c>
      <c r="N214">
        <f t="shared" ca="1" si="74"/>
        <v>11032</v>
      </c>
      <c r="O214">
        <f t="shared" ca="1" si="75"/>
        <v>4</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1200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91</v>
      </c>
      <c r="V214">
        <v>92746</v>
      </c>
      <c r="W214">
        <v>14</v>
      </c>
      <c r="X214" t="s">
        <v>126</v>
      </c>
      <c r="Z214">
        <v>1400</v>
      </c>
      <c r="AA214" t="str">
        <f t="shared" ca="1" si="77"/>
        <v>uph</v>
      </c>
      <c r="AB214" t="s">
        <v>91</v>
      </c>
      <c r="AC214">
        <v>92746</v>
      </c>
      <c r="AD214">
        <v>14</v>
      </c>
      <c r="AE214" t="s">
        <v>126</v>
      </c>
      <c r="AG214">
        <v>4200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
      </c>
      <c r="AL214">
        <v>1</v>
      </c>
      <c r="AM21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v>
      </c>
      <c r="AN214" t="str">
        <f t="shared" ca="1" si="81"/>
        <v>{"dy":22,"sl":2,"tp":"uph","vl":"92746","cn":14,"pt":"GO","pr":4200}</v>
      </c>
    </row>
    <row r="215" spans="1:40">
      <c r="A215">
        <v>22</v>
      </c>
      <c r="B215">
        <v>3</v>
      </c>
      <c r="C215">
        <f t="shared" si="72"/>
        <v>0</v>
      </c>
      <c r="D215">
        <f t="shared" ca="1" si="83"/>
        <v>0.29930204802613547</v>
      </c>
      <c r="E215">
        <f t="shared" ca="1" si="83"/>
        <v>0.42293819019352075</v>
      </c>
      <c r="F215">
        <f t="shared" ca="1" si="83"/>
        <v>0.77649796717720587</v>
      </c>
      <c r="G215">
        <f t="shared" ca="1" si="83"/>
        <v>0.14518326176889074</v>
      </c>
      <c r="H215">
        <f t="shared" ca="1" si="83"/>
        <v>0.91295527545084276</v>
      </c>
      <c r="I215">
        <f t="shared" ca="1" si="83"/>
        <v>0.51494046724952647</v>
      </c>
      <c r="M215" t="str">
        <f t="shared" ca="1" si="73"/>
        <v>안 지정 캐릭터 PP 일반등급</v>
      </c>
      <c r="N215">
        <f t="shared" ca="1" si="74"/>
        <v>42293</v>
      </c>
      <c r="O215">
        <f t="shared" ca="1" si="75"/>
        <v>8</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2400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91</v>
      </c>
      <c r="V215">
        <v>38584</v>
      </c>
      <c r="W215">
        <v>11</v>
      </c>
      <c r="X215" t="s">
        <v>126</v>
      </c>
      <c r="Z215">
        <v>1100</v>
      </c>
      <c r="AA215" t="str">
        <f t="shared" ca="1" si="77"/>
        <v>uph</v>
      </c>
      <c r="AB215" t="s">
        <v>91</v>
      </c>
      <c r="AC215">
        <v>38584</v>
      </c>
      <c r="AD215">
        <v>11</v>
      </c>
      <c r="AE215" t="s">
        <v>126</v>
      </c>
      <c r="AG215">
        <v>3300</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
      </c>
      <c r="AJ215" t="str">
        <f t="shared" si="79"/>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
      </c>
      <c r="AL215">
        <v>1</v>
      </c>
      <c r="AM21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v>
      </c>
      <c r="AN215" t="str">
        <f t="shared" ca="1" si="81"/>
        <v>{"dy":22,"sl":3,"tp":"uph","vl":"38584","cn":11,"pt":"GO","pr":3300}</v>
      </c>
    </row>
    <row r="216" spans="1:40">
      <c r="A216">
        <v>22</v>
      </c>
      <c r="B216">
        <v>4</v>
      </c>
      <c r="C216">
        <f t="shared" si="72"/>
        <v>0</v>
      </c>
      <c r="D216">
        <f t="shared" ca="1" si="83"/>
        <v>0.66105332312873943</v>
      </c>
      <c r="E216">
        <f t="shared" ca="1" si="83"/>
        <v>0.96093627882993082</v>
      </c>
      <c r="F216">
        <f t="shared" ca="1" si="83"/>
        <v>1.6550062048448222E-3</v>
      </c>
      <c r="G216">
        <f t="shared" ca="1" si="83"/>
        <v>7.3099991074193515E-2</v>
      </c>
      <c r="H216">
        <f t="shared" ca="1" si="83"/>
        <v>0.49035852226740173</v>
      </c>
      <c r="I216">
        <f t="shared" ca="1" si="83"/>
        <v>0.64493520980421526</v>
      </c>
      <c r="M216" t="str">
        <f t="shared" ca="1" si="73"/>
        <v>안 지정 캐릭터 PP 일반등급</v>
      </c>
      <c r="N216">
        <f t="shared" ca="1" si="74"/>
        <v>96093</v>
      </c>
      <c r="O216">
        <f t="shared" ca="1" si="75"/>
        <v>14</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4200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92</v>
      </c>
      <c r="V216">
        <v>45187</v>
      </c>
      <c r="W216">
        <v>11</v>
      </c>
      <c r="X216" t="s">
        <v>126</v>
      </c>
      <c r="Z216">
        <v>1100</v>
      </c>
      <c r="AA216" t="str">
        <f t="shared" ca="1" si="77"/>
        <v>upn</v>
      </c>
      <c r="AB216" t="s">
        <v>92</v>
      </c>
      <c r="AC216">
        <v>45187</v>
      </c>
      <c r="AD216">
        <v>11</v>
      </c>
      <c r="AE216" t="s">
        <v>126</v>
      </c>
      <c r="AG216">
        <v>3300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v>
      </c>
      <c r="AN216" t="str">
        <f t="shared" ca="1" si="81"/>
        <v>{"dy":22,"sl":4,"tp":"upn","vl":"45187","cn":11,"pt":"GO","pr":3300}</v>
      </c>
    </row>
    <row r="217" spans="1:40">
      <c r="A217">
        <v>22</v>
      </c>
      <c r="B217">
        <v>5</v>
      </c>
      <c r="C217">
        <f t="shared" si="72"/>
        <v>0</v>
      </c>
      <c r="D217">
        <f t="shared" ca="1" si="83"/>
        <v>0.85294424269817182</v>
      </c>
      <c r="E217">
        <f t="shared" ca="1" si="83"/>
        <v>0.7428983874008277</v>
      </c>
      <c r="F217">
        <f t="shared" ca="1" si="83"/>
        <v>0.3983943902958873</v>
      </c>
      <c r="G217">
        <f t="shared" ca="1" si="83"/>
        <v>0.74335756815304821</v>
      </c>
      <c r="H217">
        <f t="shared" ca="1" si="83"/>
        <v>0.74175836406697948</v>
      </c>
      <c r="I217">
        <f t="shared" ca="1" si="83"/>
        <v>0.70589526351129694</v>
      </c>
      <c r="M217" t="str">
        <f t="shared" ca="1" si="73"/>
        <v>안 지정 캐릭터 PP 일반등급</v>
      </c>
      <c r="N217">
        <f t="shared" ca="1" si="74"/>
        <v>74289</v>
      </c>
      <c r="O217">
        <f t="shared" ca="1" si="75"/>
        <v>11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3300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t="shared" ca="1" si="76"/>
        <v/>
      </c>
      <c r="U217" t="s">
        <v>82</v>
      </c>
      <c r="V217" t="s">
        <v>191</v>
      </c>
      <c r="W217">
        <v>1</v>
      </c>
      <c r="X217" t="s">
        <v>130</v>
      </c>
      <c r="Z217">
        <v>11</v>
      </c>
      <c r="AA217" t="str">
        <f t="shared" ca="1" si="77"/>
        <v>fe</v>
      </c>
      <c r="AB217" t="s">
        <v>82</v>
      </c>
      <c r="AC217" t="s">
        <v>191</v>
      </c>
      <c r="AD217">
        <v>1</v>
      </c>
      <c r="AE217" t="s">
        <v>130</v>
      </c>
      <c r="AG217">
        <v>11</v>
      </c>
      <c r="AH217" t="str">
        <f>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오디세이 픽액스</v>
      </c>
      <c r="AL217">
        <v>1</v>
      </c>
      <c r="AM21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v>
      </c>
      <c r="AN217" t="str">
        <f t="shared" ca="1" si="81"/>
        <v>{"dy":22,"sl":5,"tp":"fe","vl":"Equip0302","cn":1,"pt":"DI","pr":11}</v>
      </c>
    </row>
    <row r="218" spans="1:40">
      <c r="A218">
        <v>22</v>
      </c>
      <c r="B218">
        <v>6</v>
      </c>
      <c r="C218">
        <f t="shared" si="72"/>
        <v>0</v>
      </c>
      <c r="D218">
        <f t="shared" ca="1" si="83"/>
        <v>0.14874863868078725</v>
      </c>
      <c r="E218">
        <f t="shared" ca="1" si="83"/>
        <v>7.3803489912480313E-2</v>
      </c>
      <c r="F218">
        <f t="shared" ca="1" si="83"/>
        <v>0.3457718236900863</v>
      </c>
      <c r="G218">
        <f t="shared" ca="1" si="83"/>
        <v>0.88269760560306809</v>
      </c>
      <c r="H218">
        <f t="shared" ca="1" si="83"/>
        <v>0.91532047663096738</v>
      </c>
      <c r="I218">
        <f t="shared" ca="1" si="83"/>
        <v>0.70003143399675016</v>
      </c>
      <c r="M218" t="str">
        <f t="shared" ca="1" si="73"/>
        <v>지정 장비</v>
      </c>
      <c r="N218" t="e">
        <f t="shared" ca="1" si="74"/>
        <v>#VALUE!</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t="e">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#VALUE!</v>
      </c>
      <c r="S218" t="e">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#VALUE!</v>
      </c>
      <c r="T218" t="e">
        <f t="shared" ca="1" si="76"/>
        <v>#VALUE!</v>
      </c>
      <c r="U218" t="s">
        <v>82</v>
      </c>
      <c r="V218" t="s">
        <v>256</v>
      </c>
      <c r="W218">
        <v>1</v>
      </c>
      <c r="X218" t="s">
        <v>126</v>
      </c>
      <c r="Z218">
        <v>3900</v>
      </c>
      <c r="AA218" t="str">
        <f t="shared" ca="1" si="77"/>
        <v>fe</v>
      </c>
      <c r="AB218" t="s">
        <v>82</v>
      </c>
      <c r="AC218" t="s">
        <v>256</v>
      </c>
      <c r="AD218">
        <v>1</v>
      </c>
      <c r="AE218" t="s">
        <v>126</v>
      </c>
      <c r="AG218">
        <v>3900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용력의 방패</v>
      </c>
      <c r="AL218">
        <v>1</v>
      </c>
      <c r="AM21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v>
      </c>
      <c r="AN218" t="str">
        <f t="shared" ca="1" si="81"/>
        <v>{"dy":22,"sl":6,"tp":"fe","vl":"Equip7101","cn":1,"pt":"GO","pr":3900}</v>
      </c>
    </row>
    <row r="219" spans="1:40">
      <c r="A219">
        <v>22</v>
      </c>
      <c r="B219">
        <v>7</v>
      </c>
      <c r="C219">
        <f t="shared" si="72"/>
        <v>0</v>
      </c>
      <c r="D219">
        <f t="shared" ca="1" si="83"/>
        <v>0.86500394575755224</v>
      </c>
      <c r="E219">
        <f t="shared" ca="1" si="83"/>
        <v>0.35933699515976192</v>
      </c>
      <c r="F219">
        <f t="shared" ca="1" si="83"/>
        <v>0.16247714279027281</v>
      </c>
      <c r="G219">
        <f t="shared" ca="1" si="83"/>
        <v>0.62726630932237182</v>
      </c>
      <c r="H219">
        <f t="shared" ca="1" si="83"/>
        <v>0.96721378741794484</v>
      </c>
      <c r="I219">
        <f t="shared" ca="1" si="83"/>
        <v>0.17040710681843563</v>
      </c>
      <c r="M219" t="str">
        <f t="shared" ca="1" si="73"/>
        <v>지정 장비</v>
      </c>
      <c r="N219" t="e">
        <f t="shared" ca="1" si="74"/>
        <v>#VALUE!</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t="e">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#VALUE!</v>
      </c>
      <c r="S219" t="e">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#VALUE!</v>
      </c>
      <c r="T219" t="e">
        <f t="shared" ca="1" si="76"/>
        <v>#VALUE!</v>
      </c>
      <c r="U219" t="s">
        <v>82</v>
      </c>
      <c r="V219" t="s">
        <v>248</v>
      </c>
      <c r="W219">
        <v>1</v>
      </c>
      <c r="X219" t="s">
        <v>126</v>
      </c>
      <c r="Z219">
        <v>800</v>
      </c>
      <c r="AA219" t="str">
        <f t="shared" ca="1" si="77"/>
        <v>fe</v>
      </c>
      <c r="AB219" t="s">
        <v>82</v>
      </c>
      <c r="AC219" t="s">
        <v>248</v>
      </c>
      <c r="AD219">
        <v>1</v>
      </c>
      <c r="AE219" t="s">
        <v>126</v>
      </c>
      <c r="AG219">
        <v>800</v>
      </c>
      <c r="AH219" t="str">
        <f>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숨겨온 원한</v>
      </c>
      <c r="AL219">
        <v>1</v>
      </c>
      <c r="AM21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v>
      </c>
      <c r="AN219" t="str">
        <f t="shared" ca="1" si="81"/>
        <v>{"dy":22,"sl":7,"tp":"fe","vl":"Equip1002","cn":1,"pt":"GO","pr":800}</v>
      </c>
    </row>
    <row r="220" spans="1:40">
      <c r="A220">
        <v>22</v>
      </c>
      <c r="B220">
        <v>8</v>
      </c>
      <c r="C220">
        <f t="shared" si="72"/>
        <v>0</v>
      </c>
      <c r="D220">
        <f t="shared" ca="1" si="83"/>
        <v>0.37618188600877667</v>
      </c>
      <c r="E220">
        <f t="shared" ca="1" si="83"/>
        <v>0.94183363376631646</v>
      </c>
      <c r="F220">
        <f t="shared" ca="1" si="83"/>
        <v>0.66704922112691445</v>
      </c>
      <c r="G220">
        <f t="shared" ca="1" si="83"/>
        <v>5.8349378343298897E-2</v>
      </c>
      <c r="H220">
        <f t="shared" ca="1" si="83"/>
        <v>3.1573575664678666E-2</v>
      </c>
      <c r="I220">
        <f t="shared" ca="1" si="83"/>
        <v>0.78574805500387579</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
      </c>
      <c r="AL220">
        <v>1</v>
      </c>
      <c r="AM22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v>
      </c>
      <c r="AN220" t="str">
        <f t="shared" ca="1" si="81"/>
        <v>{"dy":22,"sl":8}</v>
      </c>
    </row>
    <row r="221" spans="1:40">
      <c r="A221">
        <v>22</v>
      </c>
      <c r="B221">
        <v>9</v>
      </c>
      <c r="C221">
        <f t="shared" si="72"/>
        <v>0</v>
      </c>
      <c r="D221">
        <f t="shared" ca="1" si="83"/>
        <v>2.8893294880638853E-2</v>
      </c>
      <c r="E221">
        <f t="shared" ca="1" si="83"/>
        <v>0.51122821920743378</v>
      </c>
      <c r="F221">
        <f t="shared" ca="1" si="83"/>
        <v>0.49279557626288584</v>
      </c>
      <c r="G221">
        <f t="shared" ca="1" si="83"/>
        <v>0.45538476052700216</v>
      </c>
      <c r="H221">
        <f t="shared" ca="1" si="83"/>
        <v>0.80417659199195868</v>
      </c>
      <c r="I221">
        <f t="shared" ca="1" si="83"/>
        <v>0.78844055078946929</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
      </c>
      <c r="AL221">
        <v>1</v>
      </c>
      <c r="AM22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v>
      </c>
      <c r="AN221" t="str">
        <f t="shared" ca="1" si="81"/>
        <v>{"dy":22,"sl":9}</v>
      </c>
    </row>
    <row r="222" spans="1:40">
      <c r="A222">
        <v>23</v>
      </c>
      <c r="B222">
        <v>0</v>
      </c>
      <c r="C222">
        <f t="shared" si="72"/>
        <v>0</v>
      </c>
      <c r="D222">
        <f t="shared" ref="D222:I231" ca="1" si="84">RAND()</f>
        <v>0.32291326308055934</v>
      </c>
      <c r="E222">
        <f t="shared" ca="1" si="84"/>
        <v>0.2455227503142523</v>
      </c>
      <c r="F222">
        <f t="shared" ca="1" si="84"/>
        <v>0.92965663261986864</v>
      </c>
      <c r="G222">
        <f t="shared" ca="1" si="84"/>
        <v>0.28070749438053877</v>
      </c>
      <c r="H222">
        <f t="shared" ca="1" si="84"/>
        <v>0.31650609129354568</v>
      </c>
      <c r="I222">
        <f t="shared" ca="1" si="84"/>
        <v>1.2357389267262819E-2</v>
      </c>
      <c r="M222" t="str">
        <f t="shared" ca="1" si="73"/>
        <v>지정 장비</v>
      </c>
      <c r="N222" t="e">
        <f t="shared" ca="1" si="74"/>
        <v>#VALUE!</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DI</v>
      </c>
      <c r="Q222" t="e">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#VALUE!</v>
      </c>
      <c r="R222" t="e">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#VALUE!</v>
      </c>
      <c r="S222" t="e">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#VALUE!</v>
      </c>
      <c r="T222" t="e">
        <f t="shared" ca="1" si="76"/>
        <v>#VALUE!</v>
      </c>
      <c r="U222" t="s">
        <v>82</v>
      </c>
      <c r="V222" t="s">
        <v>202</v>
      </c>
      <c r="W222">
        <v>1</v>
      </c>
      <c r="X222" t="s">
        <v>126</v>
      </c>
      <c r="Z222">
        <v>3400</v>
      </c>
      <c r="AA222" t="str">
        <f t="shared" ca="1" si="77"/>
        <v>fe</v>
      </c>
      <c r="AB222" t="s">
        <v>82</v>
      </c>
      <c r="AC222" t="s">
        <v>202</v>
      </c>
      <c r="AD222">
        <v>1</v>
      </c>
      <c r="AE222" t="s">
        <v>126</v>
      </c>
      <c r="AG222">
        <v>3400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은빛 유산</v>
      </c>
      <c r="AL222">
        <v>1</v>
      </c>
      <c r="AM22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v>
      </c>
      <c r="AN222" t="str">
        <f t="shared" ca="1" si="81"/>
        <v>{"dy":23,"sl":0,"tp":"fe","vl":"Equip0202","cn":1,"pt":"GO","pr":3400}</v>
      </c>
    </row>
    <row r="223" spans="1:40">
      <c r="A223">
        <v>23</v>
      </c>
      <c r="B223">
        <v>1</v>
      </c>
      <c r="C223">
        <f t="shared" si="72"/>
        <v>0</v>
      </c>
      <c r="D223">
        <f t="shared" ca="1" si="84"/>
        <v>0.94516003800789272</v>
      </c>
      <c r="E223">
        <f t="shared" ca="1" si="84"/>
        <v>0.99029043447577081</v>
      </c>
      <c r="F223">
        <f t="shared" ca="1" si="84"/>
        <v>0.61637869441057647</v>
      </c>
      <c r="G223">
        <f t="shared" ca="1" si="84"/>
        <v>0.24049749209442461</v>
      </c>
      <c r="H223">
        <f t="shared" ca="1" si="84"/>
        <v>0.93070577438511237</v>
      </c>
      <c r="I223">
        <f t="shared" ca="1" si="84"/>
        <v>0.39770544892163784</v>
      </c>
      <c r="M223" t="str">
        <f t="shared" ca="1" si="73"/>
        <v>지정 장비</v>
      </c>
      <c r="N223" t="e">
        <f t="shared" ca="1" si="74"/>
        <v>#VALUE!</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DI</v>
      </c>
      <c r="Q223" t="e">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#VALUE!</v>
      </c>
      <c r="R223" t="e">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#VALUE!</v>
      </c>
      <c r="S223" t="e">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#VALUE!</v>
      </c>
      <c r="T223" t="e">
        <f t="shared" ca="1" si="76"/>
        <v>#VALUE!</v>
      </c>
      <c r="U223" t="s">
        <v>82</v>
      </c>
      <c r="V223" t="s">
        <v>245</v>
      </c>
      <c r="W223">
        <v>1</v>
      </c>
      <c r="X223" t="s">
        <v>126</v>
      </c>
      <c r="Z223">
        <v>7000</v>
      </c>
      <c r="AA223" t="str">
        <f t="shared" ca="1" si="77"/>
        <v>fe</v>
      </c>
      <c r="AB223" t="s">
        <v>82</v>
      </c>
      <c r="AC223" t="s">
        <v>245</v>
      </c>
      <c r="AD223">
        <v>1</v>
      </c>
      <c r="AE223" t="s">
        <v>126</v>
      </c>
      <c r="AG223">
        <v>7000</v>
      </c>
      <c r="AH223" t="str">
        <f>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v>
      </c>
      <c r="AN223" t="str">
        <f t="shared" ca="1" si="81"/>
        <v>{"dy":23,"sl":1,"tp":"fe","vl":"Equip5301","cn":1,"pt":"GO","pr":7000}</v>
      </c>
    </row>
    <row r="224" spans="1:40">
      <c r="A224">
        <v>23</v>
      </c>
      <c r="B224">
        <v>2</v>
      </c>
      <c r="C224">
        <f t="shared" si="72"/>
        <v>0</v>
      </c>
      <c r="D224">
        <f t="shared" ca="1" si="84"/>
        <v>0.97575550466040362</v>
      </c>
      <c r="E224">
        <f t="shared" ca="1" si="84"/>
        <v>0.15374054361912948</v>
      </c>
      <c r="F224">
        <f t="shared" ca="1" si="84"/>
        <v>0.51552929830130645</v>
      </c>
      <c r="G224">
        <f t="shared" ca="1" si="84"/>
        <v>0.71932431414481901</v>
      </c>
      <c r="H224">
        <f t="shared" ca="1" si="84"/>
        <v>8.3954855634642001E-2</v>
      </c>
      <c r="I224">
        <f t="shared" ca="1" si="84"/>
        <v>0.45277807280304783</v>
      </c>
      <c r="M224" t="str">
        <f t="shared" ca="1" si="73"/>
        <v>안 지정 캐릭터 PP 영웅등급</v>
      </c>
      <c r="N224">
        <f t="shared" ca="1" si="74"/>
        <v>15374</v>
      </c>
      <c r="O224">
        <f t="shared" ca="1" si="75"/>
        <v>4</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1200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91</v>
      </c>
      <c r="V224">
        <v>98118</v>
      </c>
      <c r="W224">
        <v>14</v>
      </c>
      <c r="X224" t="s">
        <v>126</v>
      </c>
      <c r="Z224">
        <v>1400</v>
      </c>
      <c r="AA224" t="str">
        <f t="shared" ca="1" si="77"/>
        <v>uph</v>
      </c>
      <c r="AB224" t="s">
        <v>91</v>
      </c>
      <c r="AC224">
        <v>98118</v>
      </c>
      <c r="AD224">
        <v>14</v>
      </c>
      <c r="AE224" t="s">
        <v>126</v>
      </c>
      <c r="AG224">
        <v>4200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v>
      </c>
      <c r="AN224" t="str">
        <f t="shared" ca="1" si="81"/>
        <v>{"dy":23,"sl":2,"tp":"uph","vl":"98118","cn":14,"pt":"GO","pr":4200}</v>
      </c>
    </row>
    <row r="225" spans="1:40">
      <c r="A225">
        <v>23</v>
      </c>
      <c r="B225">
        <v>3</v>
      </c>
      <c r="C225">
        <f t="shared" si="72"/>
        <v>0</v>
      </c>
      <c r="D225">
        <f t="shared" ca="1" si="84"/>
        <v>0.48822359124395187</v>
      </c>
      <c r="E225">
        <f t="shared" ca="1" si="84"/>
        <v>0.67384787691642323</v>
      </c>
      <c r="F225">
        <f t="shared" ca="1" si="84"/>
        <v>0.23524596310196677</v>
      </c>
      <c r="G225">
        <f t="shared" ca="1" si="84"/>
        <v>0.96371029115167828</v>
      </c>
      <c r="H225">
        <f t="shared" ca="1" si="84"/>
        <v>0.77593663620154252</v>
      </c>
      <c r="I225">
        <f t="shared" ca="1" si="84"/>
        <v>0.4983233230471168</v>
      </c>
      <c r="M225" t="str">
        <f t="shared" ca="1" si="73"/>
        <v>안 지정 캐릭터 PP 일반등급</v>
      </c>
      <c r="N225">
        <f t="shared" ca="1" si="74"/>
        <v>67384</v>
      </c>
      <c r="O225">
        <f t="shared" ca="1" si="75"/>
        <v>11</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3300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92</v>
      </c>
      <c r="V225">
        <v>10153</v>
      </c>
      <c r="W225">
        <v>9</v>
      </c>
      <c r="X225" t="s">
        <v>126</v>
      </c>
      <c r="Z225">
        <v>900</v>
      </c>
      <c r="AA225" t="str">
        <f t="shared" ca="1" si="77"/>
        <v>upn</v>
      </c>
      <c r="AB225" t="s">
        <v>92</v>
      </c>
      <c r="AC225">
        <v>10153</v>
      </c>
      <c r="AD225">
        <v>9</v>
      </c>
      <c r="AE225" t="s">
        <v>126</v>
      </c>
      <c r="AG225">
        <v>2700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
      </c>
      <c r="AL225">
        <v>1</v>
      </c>
      <c r="AM22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v>
      </c>
      <c r="AN225" t="str">
        <f t="shared" ca="1" si="81"/>
        <v>{"dy":23,"sl":3,"tp":"upn","vl":"10153","cn":9,"pt":"GO","pr":2700}</v>
      </c>
    </row>
    <row r="226" spans="1:40">
      <c r="A226">
        <v>23</v>
      </c>
      <c r="B226">
        <v>4</v>
      </c>
      <c r="C226">
        <f t="shared" si="72"/>
        <v>0</v>
      </c>
      <c r="D226">
        <f t="shared" ca="1" si="84"/>
        <v>0.88768687971563343</v>
      </c>
      <c r="E226">
        <f t="shared" ca="1" si="84"/>
        <v>0.54009490539203697</v>
      </c>
      <c r="F226">
        <f t="shared" ca="1" si="84"/>
        <v>0.67396730113463854</v>
      </c>
      <c r="G226">
        <f t="shared" ca="1" si="84"/>
        <v>0.64293323669258196</v>
      </c>
      <c r="H226">
        <f t="shared" ca="1" si="84"/>
        <v>0.99244338384950448</v>
      </c>
      <c r="I226">
        <f t="shared" ca="1" si="84"/>
        <v>0.48706862070544155</v>
      </c>
      <c r="M226" t="str">
        <f t="shared" ca="1" si="73"/>
        <v>안 지정 캐릭터 PP 일반등급</v>
      </c>
      <c r="N226">
        <f t="shared" ca="1" si="74"/>
        <v>54009</v>
      </c>
      <c r="O226">
        <f t="shared" ca="1" si="75"/>
        <v>9</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2700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92</v>
      </c>
      <c r="V226">
        <v>98421</v>
      </c>
      <c r="W226">
        <v>14</v>
      </c>
      <c r="X226" t="s">
        <v>126</v>
      </c>
      <c r="Z226">
        <v>1400</v>
      </c>
      <c r="AA226" t="str">
        <f t="shared" ca="1" si="77"/>
        <v>upn</v>
      </c>
      <c r="AB226" t="s">
        <v>92</v>
      </c>
      <c r="AC226">
        <v>98421</v>
      </c>
      <c r="AD226">
        <v>14</v>
      </c>
      <c r="AE226" t="s">
        <v>126</v>
      </c>
      <c r="AG226">
        <v>4200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
      </c>
      <c r="AL226">
        <v>1</v>
      </c>
      <c r="AM22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v>
      </c>
      <c r="AN226" t="str">
        <f t="shared" ca="1" si="81"/>
        <v>{"dy":23,"sl":4,"tp":"upn","vl":"98421","cn":14,"pt":"GO","pr":4200}</v>
      </c>
    </row>
    <row r="227" spans="1:40">
      <c r="A227">
        <v>23</v>
      </c>
      <c r="B227">
        <v>5</v>
      </c>
      <c r="C227">
        <f t="shared" si="72"/>
        <v>0</v>
      </c>
      <c r="D227">
        <f t="shared" ca="1" si="84"/>
        <v>0.61847978106809176</v>
      </c>
      <c r="E227">
        <f t="shared" ca="1" si="84"/>
        <v>0.20714047033895111</v>
      </c>
      <c r="F227">
        <f t="shared" ca="1" si="84"/>
        <v>0.74063965661306586</v>
      </c>
      <c r="G227">
        <f t="shared" ca="1" si="84"/>
        <v>0.32174680186461802</v>
      </c>
      <c r="H227">
        <f t="shared" ca="1" si="84"/>
        <v>0.21574858366823257</v>
      </c>
      <c r="I227">
        <f t="shared" ca="1" si="84"/>
        <v>0.91933291567544217</v>
      </c>
      <c r="M227" t="str">
        <f t="shared" ca="1" si="73"/>
        <v>안 지정 캐릭터 PP 영웅등급</v>
      </c>
      <c r="N227">
        <f t="shared" ca="1" si="74"/>
        <v>20714</v>
      </c>
      <c r="O227">
        <f t="shared" ca="1" si="75"/>
        <v>5</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1500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t="shared" ca="1" si="76"/>
        <v/>
      </c>
      <c r="U227" t="s">
        <v>82</v>
      </c>
      <c r="V227" t="s">
        <v>204</v>
      </c>
      <c r="W227">
        <v>1</v>
      </c>
      <c r="X227" t="s">
        <v>126</v>
      </c>
      <c r="Z227">
        <v>1700</v>
      </c>
      <c r="AA227" t="str">
        <f t="shared" ca="1" si="77"/>
        <v>fe</v>
      </c>
      <c r="AB227" t="s">
        <v>82</v>
      </c>
      <c r="AC227" t="s">
        <v>204</v>
      </c>
      <c r="AD227">
        <v>1</v>
      </c>
      <c r="AE227" t="s">
        <v>126</v>
      </c>
      <c r="AG227">
        <v>1700</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템플러 쉴드</v>
      </c>
      <c r="AL227">
        <v>1</v>
      </c>
      <c r="AM22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v>
      </c>
      <c r="AN227" t="str">
        <f t="shared" ca="1" si="81"/>
        <v>{"dy":23,"sl":5,"tp":"fe","vl":"Equip7001","cn":1,"pt":"GO","pr":1700}</v>
      </c>
    </row>
    <row r="228" spans="1:40">
      <c r="A228">
        <v>23</v>
      </c>
      <c r="B228">
        <v>6</v>
      </c>
      <c r="C228">
        <f t="shared" si="72"/>
        <v>0</v>
      </c>
      <c r="D228">
        <f t="shared" ca="1" si="84"/>
        <v>0.86116922518443628</v>
      </c>
      <c r="E228">
        <f t="shared" ca="1" si="84"/>
        <v>0.5347657583199511</v>
      </c>
      <c r="F228">
        <f t="shared" ca="1" si="84"/>
        <v>0.60877721008500241</v>
      </c>
      <c r="G228">
        <f t="shared" ca="1" si="84"/>
        <v>0.91769740031417824</v>
      </c>
      <c r="H228">
        <f t="shared" ca="1" si="84"/>
        <v>0.77698574772939155</v>
      </c>
      <c r="I228">
        <f t="shared" ca="1" si="84"/>
        <v>0.15463318780868096</v>
      </c>
      <c r="M228" t="str">
        <f t="shared" ca="1" si="73"/>
        <v>지정 장비</v>
      </c>
      <c r="N228" t="e">
        <f t="shared" ca="1" si="74"/>
        <v>#VALUE!</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t="e">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#VALUE!</v>
      </c>
      <c r="S228" t="e">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#VALUE!</v>
      </c>
      <c r="T228" t="e">
        <f t="shared" ca="1" si="76"/>
        <v>#VALUE!</v>
      </c>
      <c r="U228" t="s">
        <v>82</v>
      </c>
      <c r="V228" t="s">
        <v>257</v>
      </c>
      <c r="W228">
        <v>1</v>
      </c>
      <c r="X228" t="s">
        <v>126</v>
      </c>
      <c r="Z228">
        <v>3500</v>
      </c>
      <c r="AA228" t="str">
        <f t="shared" ca="1" si="77"/>
        <v>fe</v>
      </c>
      <c r="AB228" t="s">
        <v>82</v>
      </c>
      <c r="AC228" t="s">
        <v>257</v>
      </c>
      <c r="AD228">
        <v>1</v>
      </c>
      <c r="AE228" t="s">
        <v>126</v>
      </c>
      <c r="AG228">
        <v>3500</v>
      </c>
      <c r="AH228" t="str">
        <f>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작은 별 완드</v>
      </c>
      <c r="AL228">
        <v>1</v>
      </c>
      <c r="AM22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v>
      </c>
      <c r="AN228" t="str">
        <f t="shared" ca="1" si="81"/>
        <v>{"dy":23,"sl":6,"tp":"fe","vl":"Equip3202","cn":1,"pt":"GO","pr":3500}</v>
      </c>
    </row>
    <row r="229" spans="1:40">
      <c r="A229">
        <v>23</v>
      </c>
      <c r="B229">
        <v>7</v>
      </c>
      <c r="C229">
        <f t="shared" si="72"/>
        <v>0</v>
      </c>
      <c r="D229">
        <f t="shared" ca="1" si="84"/>
        <v>6.3198035311883616E-2</v>
      </c>
      <c r="E229">
        <f t="shared" ca="1" si="84"/>
        <v>0.2539984668754387</v>
      </c>
      <c r="F229">
        <f t="shared" ca="1" si="84"/>
        <v>0.68433100647565626</v>
      </c>
      <c r="G229">
        <f t="shared" ca="1" si="84"/>
        <v>0.75180936743928062</v>
      </c>
      <c r="H229">
        <f t="shared" ca="1" si="84"/>
        <v>0.59983091745452899</v>
      </c>
      <c r="I229">
        <f t="shared" ca="1" si="84"/>
        <v>0.11463519808245326</v>
      </c>
      <c r="M229" t="str">
        <f t="shared" ca="1" si="73"/>
        <v>지정 장비</v>
      </c>
      <c r="N229" t="e">
        <f t="shared" ca="1" si="74"/>
        <v>#VALUE!</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t="e">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#VALUE!</v>
      </c>
      <c r="S229" t="e">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#VALUE!</v>
      </c>
      <c r="T229" t="e">
        <f t="shared" ca="1" si="76"/>
        <v>#VALUE!</v>
      </c>
      <c r="U229" t="s">
        <v>82</v>
      </c>
      <c r="V229" t="s">
        <v>201</v>
      </c>
      <c r="W229">
        <v>1</v>
      </c>
      <c r="X229" t="s">
        <v>126</v>
      </c>
      <c r="Z229">
        <v>74200</v>
      </c>
      <c r="AA229" t="str">
        <f t="shared" ca="1" si="77"/>
        <v>fe</v>
      </c>
      <c r="AB229" t="s">
        <v>82</v>
      </c>
      <c r="AC229" t="s">
        <v>201</v>
      </c>
      <c r="AD229">
        <v>1</v>
      </c>
      <c r="AE229" t="s">
        <v>126</v>
      </c>
      <c r="AG229">
        <v>74200</v>
      </c>
      <c r="AH229" t="str">
        <f>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재앙의 끝</v>
      </c>
      <c r="AL229">
        <v>1</v>
      </c>
      <c r="AM22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v>
      </c>
      <c r="AN229" t="str">
        <f t="shared" ca="1" si="81"/>
        <v>{"dy":23,"sl":7,"tp":"fe","vl":"Equip8302","cn":1,"pt":"GO","pr":74200}</v>
      </c>
    </row>
    <row r="230" spans="1:40">
      <c r="A230">
        <v>23</v>
      </c>
      <c r="B230">
        <v>8</v>
      </c>
      <c r="C230">
        <f t="shared" si="72"/>
        <v>0</v>
      </c>
      <c r="D230">
        <f t="shared" ca="1" si="84"/>
        <v>0.61805076619531962</v>
      </c>
      <c r="E230">
        <f t="shared" ca="1" si="84"/>
        <v>0.57034045190349736</v>
      </c>
      <c r="F230">
        <f t="shared" ca="1" si="84"/>
        <v>0.24674565901590095</v>
      </c>
      <c r="G230">
        <f t="shared" ca="1" si="84"/>
        <v>0.28169177597348227</v>
      </c>
      <c r="H230">
        <f t="shared" ca="1" si="84"/>
        <v>0.11791633481103847</v>
      </c>
      <c r="I230">
        <f t="shared" ca="1" si="84"/>
        <v>0.43802957730070313</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v>
      </c>
      <c r="AN230" t="str">
        <f t="shared" ca="1" si="81"/>
        <v>{"dy":23,"sl":8}</v>
      </c>
    </row>
    <row r="231" spans="1:40">
      <c r="A231">
        <v>23</v>
      </c>
      <c r="B231">
        <v>9</v>
      </c>
      <c r="C231">
        <f t="shared" si="72"/>
        <v>0</v>
      </c>
      <c r="D231">
        <f t="shared" ca="1" si="84"/>
        <v>0.25232322001645857</v>
      </c>
      <c r="E231">
        <f t="shared" ca="1" si="84"/>
        <v>8.9541875493065914E-2</v>
      </c>
      <c r="F231">
        <f t="shared" ca="1" si="84"/>
        <v>0.81533923384836737</v>
      </c>
      <c r="G231">
        <f t="shared" ca="1" si="84"/>
        <v>0.53326546265485608</v>
      </c>
      <c r="H231">
        <f t="shared" ca="1" si="84"/>
        <v>0.17286125791728224</v>
      </c>
      <c r="I231">
        <f t="shared" ca="1" si="84"/>
        <v>0.84787211267081319</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v>
      </c>
      <c r="AN231" t="str">
        <f t="shared" ca="1" si="81"/>
        <v>{"dy":23,"sl":9}</v>
      </c>
    </row>
    <row r="232" spans="1:40">
      <c r="A232">
        <v>24</v>
      </c>
      <c r="B232">
        <v>0</v>
      </c>
      <c r="C232">
        <f t="shared" si="72"/>
        <v>0</v>
      </c>
      <c r="D232">
        <f t="shared" ref="D232:I241" ca="1" si="85">RAND()</f>
        <v>0.86943663851943997</v>
      </c>
      <c r="E232">
        <f t="shared" ca="1" si="85"/>
        <v>0.85545879428935023</v>
      </c>
      <c r="F232">
        <f t="shared" ca="1" si="85"/>
        <v>0.38082181815826466</v>
      </c>
      <c r="G232">
        <f t="shared" ca="1" si="85"/>
        <v>0.94344477071448218</v>
      </c>
      <c r="H232">
        <f t="shared" ca="1" si="85"/>
        <v>0.53543250171433532</v>
      </c>
      <c r="I232">
        <f t="shared" ca="1" si="85"/>
        <v>0.64817464810021974</v>
      </c>
      <c r="M232" t="str">
        <f t="shared" ca="1" si="73"/>
        <v>지정 장비</v>
      </c>
      <c r="N232" t="e">
        <f t="shared" ca="1" si="74"/>
        <v>#VALUE!</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t="e">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#VALUE!</v>
      </c>
      <c r="S232" t="e">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#VALUE!</v>
      </c>
      <c r="T232" t="e">
        <f t="shared" ca="1" si="76"/>
        <v>#VALUE!</v>
      </c>
      <c r="U232" t="s">
        <v>83</v>
      </c>
      <c r="W232">
        <v>1</v>
      </c>
      <c r="X232" t="s">
        <v>130</v>
      </c>
      <c r="Z232">
        <v>29</v>
      </c>
      <c r="AA232" t="str">
        <f t="shared" ca="1" si="77"/>
        <v>bn</v>
      </c>
      <c r="AB232" t="s">
        <v>83</v>
      </c>
      <c r="AD232">
        <v>1</v>
      </c>
      <c r="AE232" t="s">
        <v>130</v>
      </c>
      <c r="AG232">
        <v>29</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v>
      </c>
      <c r="AN232" t="str">
        <f t="shared" ca="1" si="81"/>
        <v>{"dy":24,"sl":0,"tp":"bn","cn":1,"pt":"DI","pr":29}</v>
      </c>
    </row>
    <row r="233" spans="1:40">
      <c r="A233">
        <v>24</v>
      </c>
      <c r="B233">
        <v>1</v>
      </c>
      <c r="C233">
        <f t="shared" si="72"/>
        <v>0</v>
      </c>
      <c r="D233">
        <f t="shared" ca="1" si="85"/>
        <v>0.65326092081470166</v>
      </c>
      <c r="E233">
        <f t="shared" ca="1" si="85"/>
        <v>0.63670512631414711</v>
      </c>
      <c r="F233">
        <f t="shared" ca="1" si="85"/>
        <v>0.58822199959081567</v>
      </c>
      <c r="G233">
        <f t="shared" ca="1" si="85"/>
        <v>0.95343780483687712</v>
      </c>
      <c r="H233">
        <f t="shared" ca="1" si="85"/>
        <v>0.5118422822631733</v>
      </c>
      <c r="I233">
        <f t="shared" ca="1" si="85"/>
        <v>0.27856826786637345</v>
      </c>
      <c r="M233" t="str">
        <f t="shared" ca="1" si="73"/>
        <v>지정 장비</v>
      </c>
      <c r="N233" t="e">
        <f t="shared" ca="1" si="74"/>
        <v>#VALUE!</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t="e">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#VALUE!</v>
      </c>
      <c r="S233" t="e">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#VALUE!</v>
      </c>
      <c r="T233" t="e">
        <f t="shared" ca="1" si="76"/>
        <v>#VALUE!</v>
      </c>
      <c r="U233" t="s">
        <v>82</v>
      </c>
      <c r="V233" t="s">
        <v>250</v>
      </c>
      <c r="W233">
        <v>1</v>
      </c>
      <c r="X233" t="s">
        <v>126</v>
      </c>
      <c r="Z233">
        <v>1000</v>
      </c>
      <c r="AA233" t="str">
        <f t="shared" ca="1" si="77"/>
        <v>fe</v>
      </c>
      <c r="AB233" t="s">
        <v>82</v>
      </c>
      <c r="AC233" t="s">
        <v>250</v>
      </c>
      <c r="AD233">
        <v>1</v>
      </c>
      <c r="AE233" t="s">
        <v>126</v>
      </c>
      <c r="AG233">
        <v>1000</v>
      </c>
      <c r="AH233" t="str">
        <f>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불안정한 절단기</v>
      </c>
      <c r="AL233">
        <v>1</v>
      </c>
      <c r="AM23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v>
      </c>
      <c r="AN233" t="str">
        <f t="shared" ca="1" si="81"/>
        <v>{"dy":24,"sl":1,"tp":"fe","vl":"Equip0101","cn":1,"pt":"GO","pr":1000}</v>
      </c>
    </row>
    <row r="234" spans="1:40">
      <c r="A234">
        <v>24</v>
      </c>
      <c r="B234">
        <v>2</v>
      </c>
      <c r="C234">
        <f t="shared" si="72"/>
        <v>0</v>
      </c>
      <c r="D234">
        <f t="shared" ca="1" si="85"/>
        <v>0.93204591172025575</v>
      </c>
      <c r="E234">
        <f t="shared" ca="1" si="85"/>
        <v>0.43240860286350691</v>
      </c>
      <c r="F234">
        <f t="shared" ca="1" si="85"/>
        <v>0.28638987026167617</v>
      </c>
      <c r="G234">
        <f t="shared" ca="1" si="85"/>
        <v>0.54350014667589275</v>
      </c>
      <c r="H234">
        <f t="shared" ca="1" si="85"/>
        <v>0.25273580205092983</v>
      </c>
      <c r="I234">
        <f t="shared" ca="1" si="85"/>
        <v>6.279208662562652E-2</v>
      </c>
      <c r="M234" t="str">
        <f t="shared" ca="1" si="73"/>
        <v>안 지정 캐릭터 PP 영웅등급</v>
      </c>
      <c r="N234">
        <f t="shared" ca="1" si="74"/>
        <v>43240</v>
      </c>
      <c r="O234">
        <f t="shared" ca="1" si="75"/>
        <v>8</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2400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91</v>
      </c>
      <c r="V234">
        <v>52405</v>
      </c>
      <c r="W234">
        <v>12</v>
      </c>
      <c r="X234" t="s">
        <v>126</v>
      </c>
      <c r="Z234">
        <v>1200</v>
      </c>
      <c r="AA234" t="str">
        <f t="shared" ca="1" si="77"/>
        <v>uph</v>
      </c>
      <c r="AB234" t="s">
        <v>91</v>
      </c>
      <c r="AC234">
        <v>52405</v>
      </c>
      <c r="AD234">
        <v>12</v>
      </c>
      <c r="AE234" t="s">
        <v>126</v>
      </c>
      <c r="AG234">
        <v>3600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v>
      </c>
      <c r="AN234" t="str">
        <f t="shared" ca="1" si="81"/>
        <v>{"dy":24,"sl":2,"tp":"uph","vl":"52405","cn":12,"pt":"GO","pr":3600}</v>
      </c>
    </row>
    <row r="235" spans="1:40">
      <c r="A235">
        <v>24</v>
      </c>
      <c r="B235">
        <v>3</v>
      </c>
      <c r="C235">
        <f t="shared" si="72"/>
        <v>0</v>
      </c>
      <c r="D235">
        <f t="shared" ca="1" si="85"/>
        <v>0.5912287883685462</v>
      </c>
      <c r="E235">
        <f t="shared" ca="1" si="85"/>
        <v>0.31046749202956603</v>
      </c>
      <c r="F235">
        <f t="shared" ca="1" si="85"/>
        <v>0.77929675012447108</v>
      </c>
      <c r="G235">
        <f t="shared" ca="1" si="85"/>
        <v>0.59615003903315833</v>
      </c>
      <c r="H235">
        <f t="shared" ca="1" si="85"/>
        <v>0.69864044481165866</v>
      </c>
      <c r="I235">
        <f t="shared" ca="1" si="85"/>
        <v>0.48983650584138294</v>
      </c>
      <c r="M235" t="str">
        <f t="shared" ca="1" si="73"/>
        <v>안 지정 캐릭터 PP 일반등급</v>
      </c>
      <c r="N235">
        <f t="shared" ca="1" si="74"/>
        <v>31046</v>
      </c>
      <c r="O235">
        <f t="shared" ca="1" si="75"/>
        <v>6</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1800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92</v>
      </c>
      <c r="V235">
        <v>11471</v>
      </c>
      <c r="W235">
        <v>9</v>
      </c>
      <c r="X235" t="s">
        <v>126</v>
      </c>
      <c r="Z235">
        <v>900</v>
      </c>
      <c r="AA235" t="str">
        <f t="shared" ca="1" si="77"/>
        <v>upn</v>
      </c>
      <c r="AB235" t="s">
        <v>92</v>
      </c>
      <c r="AC235">
        <v>11471</v>
      </c>
      <c r="AD235">
        <v>9</v>
      </c>
      <c r="AE235" t="s">
        <v>126</v>
      </c>
      <c r="AG235">
        <v>2700</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
      </c>
      <c r="AJ235" t="str">
        <f t="shared" si="79"/>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
      </c>
      <c r="AL235">
        <v>1</v>
      </c>
      <c r="AM23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v>
      </c>
      <c r="AN235" t="str">
        <f t="shared" ca="1" si="81"/>
        <v>{"dy":24,"sl":3,"tp":"upn","vl":"11471","cn":9,"pt":"GO","pr":2700}</v>
      </c>
    </row>
    <row r="236" spans="1:40">
      <c r="A236">
        <v>24</v>
      </c>
      <c r="B236">
        <v>4</v>
      </c>
      <c r="C236">
        <f t="shared" si="72"/>
        <v>0</v>
      </c>
      <c r="D236">
        <f t="shared" ca="1" si="85"/>
        <v>3.9145279776355846E-2</v>
      </c>
      <c r="E236">
        <f t="shared" ca="1" si="85"/>
        <v>0.22687919643502974</v>
      </c>
      <c r="F236">
        <f t="shared" ca="1" si="85"/>
        <v>0.18618193351509882</v>
      </c>
      <c r="G236">
        <f t="shared" ca="1" si="85"/>
        <v>0.13101183405770611</v>
      </c>
      <c r="H236">
        <f t="shared" ca="1" si="85"/>
        <v>0.81572390177664267</v>
      </c>
      <c r="I236">
        <f t="shared" ca="1" si="85"/>
        <v>0.20745662690838396</v>
      </c>
      <c r="M236" t="str">
        <f t="shared" ca="1" si="73"/>
        <v>안 지정 캐릭터 PP 일반등급</v>
      </c>
      <c r="N236">
        <f t="shared" ca="1" si="74"/>
        <v>22687</v>
      </c>
      <c r="O236">
        <f t="shared" ca="1" si="75"/>
        <v>5</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1500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92</v>
      </c>
      <c r="V236">
        <v>95704</v>
      </c>
      <c r="W236">
        <v>14</v>
      </c>
      <c r="X236" t="s">
        <v>126</v>
      </c>
      <c r="Z236">
        <v>1400</v>
      </c>
      <c r="AA236" t="str">
        <f t="shared" ca="1" si="77"/>
        <v>upn</v>
      </c>
      <c r="AB236" t="s">
        <v>92</v>
      </c>
      <c r="AC236">
        <v>95704</v>
      </c>
      <c r="AD236">
        <v>14</v>
      </c>
      <c r="AE236" t="s">
        <v>126</v>
      </c>
      <c r="AG236">
        <v>4200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
      </c>
      <c r="AL236">
        <v>1</v>
      </c>
      <c r="AM23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v>
      </c>
      <c r="AN236" t="str">
        <f t="shared" ca="1" si="81"/>
        <v>{"dy":24,"sl":4,"tp":"upn","vl":"95704","cn":14,"pt":"GO","pr":4200}</v>
      </c>
    </row>
    <row r="237" spans="1:40">
      <c r="A237">
        <v>24</v>
      </c>
      <c r="B237">
        <v>5</v>
      </c>
      <c r="C237">
        <f t="shared" si="72"/>
        <v>0</v>
      </c>
      <c r="D237">
        <f t="shared" ca="1" si="85"/>
        <v>0.7908749648733906</v>
      </c>
      <c r="E237">
        <f t="shared" ca="1" si="85"/>
        <v>0.96456875774038731</v>
      </c>
      <c r="F237">
        <f t="shared" ca="1" si="85"/>
        <v>0.99897794846230858</v>
      </c>
      <c r="G237">
        <f t="shared" ca="1" si="85"/>
        <v>0.65766710824739849</v>
      </c>
      <c r="H237">
        <f t="shared" ca="1" si="85"/>
        <v>0.28742619711462392</v>
      </c>
      <c r="I237">
        <f t="shared" ca="1" si="85"/>
        <v>7.0162401707407285E-2</v>
      </c>
      <c r="M237" t="str">
        <f t="shared" ca="1" si="73"/>
        <v>안 지정 캐릭터 PP 일반등급</v>
      </c>
      <c r="N237">
        <f t="shared" ca="1" si="74"/>
        <v>96456</v>
      </c>
      <c r="O237">
        <f t="shared" ca="1" si="75"/>
        <v>14</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4200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t="shared" ca="1" si="76"/>
        <v/>
      </c>
      <c r="U237" t="s">
        <v>91</v>
      </c>
      <c r="V237">
        <v>15462</v>
      </c>
      <c r="W237">
        <v>9</v>
      </c>
      <c r="X237" t="s">
        <v>126</v>
      </c>
      <c r="Z237">
        <v>900</v>
      </c>
      <c r="AA237" t="str">
        <f t="shared" ca="1" si="77"/>
        <v>uph</v>
      </c>
      <c r="AB237" t="s">
        <v>91</v>
      </c>
      <c r="AC237">
        <v>15462</v>
      </c>
      <c r="AD237">
        <v>9</v>
      </c>
      <c r="AE237" t="s">
        <v>126</v>
      </c>
      <c r="AG237">
        <v>2700</v>
      </c>
      <c r="AH237" t="str">
        <f>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
      </c>
      <c r="AL237">
        <v>1</v>
      </c>
      <c r="AM23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v>
      </c>
      <c r="AN237" t="str">
        <f t="shared" ca="1" si="81"/>
        <v>{"dy":24,"sl":5,"tp":"uph","vl":"15462","cn":9,"pt":"GO","pr":2700}</v>
      </c>
    </row>
    <row r="238" spans="1:40">
      <c r="A238">
        <v>24</v>
      </c>
      <c r="B238">
        <v>6</v>
      </c>
      <c r="C238">
        <f t="shared" si="72"/>
        <v>0</v>
      </c>
      <c r="D238">
        <f t="shared" ca="1" si="85"/>
        <v>0.71803509598233839</v>
      </c>
      <c r="E238">
        <f t="shared" ca="1" si="85"/>
        <v>0.88749994861514303</v>
      </c>
      <c r="F238">
        <f t="shared" ca="1" si="85"/>
        <v>0.5029764167725711</v>
      </c>
      <c r="G238">
        <f t="shared" ca="1" si="85"/>
        <v>0.30069535426602034</v>
      </c>
      <c r="H238">
        <f t="shared" ca="1" si="85"/>
        <v>0.48108338024991792</v>
      </c>
      <c r="I238">
        <f t="shared" ca="1" si="85"/>
        <v>0.79856333561692006</v>
      </c>
      <c r="M238" t="str">
        <f t="shared" ca="1" si="73"/>
        <v>지정 장비</v>
      </c>
      <c r="N238" t="e">
        <f t="shared" ca="1" si="74"/>
        <v>#VALUE!</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t="e">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#VALUE!</v>
      </c>
      <c r="S238" t="e">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#VALUE!</v>
      </c>
      <c r="T238" t="e">
        <f t="shared" ca="1" si="76"/>
        <v>#VALUE!</v>
      </c>
      <c r="U238" t="s">
        <v>82</v>
      </c>
      <c r="V238" t="s">
        <v>187</v>
      </c>
      <c r="W238">
        <v>1</v>
      </c>
      <c r="X238" t="s">
        <v>126</v>
      </c>
      <c r="Z238">
        <v>74400</v>
      </c>
      <c r="AA238" t="str">
        <f t="shared" ca="1" si="77"/>
        <v>fe</v>
      </c>
      <c r="AB238" t="s">
        <v>82</v>
      </c>
      <c r="AC238" t="s">
        <v>187</v>
      </c>
      <c r="AD238">
        <v>1</v>
      </c>
      <c r="AE238" t="s">
        <v>126</v>
      </c>
      <c r="AG238">
        <v>74400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우주의 조각</v>
      </c>
      <c r="AL238">
        <v>1</v>
      </c>
      <c r="AM23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v>
      </c>
      <c r="AN238" t="str">
        <f t="shared" ca="1" si="81"/>
        <v>{"dy":24,"sl":6,"tp":"fe","vl":"Equip8301","cn":1,"pt":"GO","pr":74400}</v>
      </c>
    </row>
    <row r="239" spans="1:40">
      <c r="A239">
        <v>24</v>
      </c>
      <c r="B239">
        <v>7</v>
      </c>
      <c r="C239">
        <f t="shared" si="72"/>
        <v>0</v>
      </c>
      <c r="D239">
        <f t="shared" ca="1" si="85"/>
        <v>0.42288325133321802</v>
      </c>
      <c r="E239">
        <f t="shared" ca="1" si="85"/>
        <v>0.23649280351811031</v>
      </c>
      <c r="F239">
        <f t="shared" ca="1" si="85"/>
        <v>0.71645366391576526</v>
      </c>
      <c r="G239">
        <f t="shared" ca="1" si="85"/>
        <v>0.79782261938112675</v>
      </c>
      <c r="H239">
        <f t="shared" ca="1" si="85"/>
        <v>0.56063247344933753</v>
      </c>
      <c r="I239">
        <f t="shared" ca="1" si="85"/>
        <v>0.39598542706151951</v>
      </c>
      <c r="M239" t="str">
        <f t="shared" ca="1" si="73"/>
        <v>지정 장비</v>
      </c>
      <c r="N239" t="e">
        <f t="shared" ca="1" si="74"/>
        <v>#VALUE!</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t="e">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#VALUE!</v>
      </c>
      <c r="S239" t="e">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#VALUE!</v>
      </c>
      <c r="T239" t="e">
        <f t="shared" ca="1" si="76"/>
        <v>#VALUE!</v>
      </c>
      <c r="U239" t="s">
        <v>82</v>
      </c>
      <c r="V239" t="s">
        <v>253</v>
      </c>
      <c r="W239">
        <v>1</v>
      </c>
      <c r="X239" t="s">
        <v>126</v>
      </c>
      <c r="Z239">
        <v>700</v>
      </c>
      <c r="AA239" t="str">
        <f t="shared" ca="1" si="77"/>
        <v>fe</v>
      </c>
      <c r="AB239" t="s">
        <v>82</v>
      </c>
      <c r="AC239" t="s">
        <v>253</v>
      </c>
      <c r="AD239">
        <v>1</v>
      </c>
      <c r="AE239" t="s">
        <v>126</v>
      </c>
      <c r="AG239">
        <v>700</v>
      </c>
      <c r="AH239" t="str">
        <f>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용사의 단검</v>
      </c>
      <c r="AL239">
        <v>1</v>
      </c>
      <c r="AM23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v>
      </c>
      <c r="AN239" t="str">
        <f t="shared" ca="1" si="81"/>
        <v>{"dy":24,"sl":7,"tp":"fe","vl":"Equip1001","cn":1,"pt":"GO","pr":700}</v>
      </c>
    </row>
    <row r="240" spans="1:40">
      <c r="A240">
        <v>24</v>
      </c>
      <c r="B240">
        <v>8</v>
      </c>
      <c r="C240">
        <f t="shared" si="72"/>
        <v>0</v>
      </c>
      <c r="D240">
        <f t="shared" ca="1" si="85"/>
        <v>0.93776230620350465</v>
      </c>
      <c r="E240">
        <f t="shared" ca="1" si="85"/>
        <v>0.63693986714052031</v>
      </c>
      <c r="F240">
        <f t="shared" ca="1" si="85"/>
        <v>0.84781889780366193</v>
      </c>
      <c r="G240">
        <f t="shared" ca="1" si="85"/>
        <v>0.10561869101073063</v>
      </c>
      <c r="H240">
        <f t="shared" ca="1" si="85"/>
        <v>0.95228105673500285</v>
      </c>
      <c r="I240">
        <f t="shared" ca="1" si="85"/>
        <v>0.86250352817108988</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v>
      </c>
      <c r="AN240" t="str">
        <f t="shared" ca="1" si="81"/>
        <v>{"dy":24,"sl":8}</v>
      </c>
    </row>
    <row r="241" spans="1:40">
      <c r="A241">
        <v>24</v>
      </c>
      <c r="B241">
        <v>9</v>
      </c>
      <c r="C241">
        <f t="shared" si="72"/>
        <v>0</v>
      </c>
      <c r="D241">
        <f t="shared" ca="1" si="85"/>
        <v>0.66566486165800087</v>
      </c>
      <c r="E241">
        <f t="shared" ca="1" si="85"/>
        <v>0.3431535523847461</v>
      </c>
      <c r="F241">
        <f t="shared" ca="1" si="85"/>
        <v>0.516460599617933</v>
      </c>
      <c r="G241">
        <f t="shared" ca="1" si="85"/>
        <v>0.68727418918540195</v>
      </c>
      <c r="H241">
        <f t="shared" ca="1" si="85"/>
        <v>0.45606004612166751</v>
      </c>
      <c r="I241">
        <f t="shared" ca="1" si="85"/>
        <v>0.62063492530394337</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v>
      </c>
      <c r="AN241" t="str">
        <f t="shared" ca="1" si="81"/>
        <v>{"dy":24,"sl":9}</v>
      </c>
    </row>
    <row r="242" spans="1:40">
      <c r="A242">
        <v>25</v>
      </c>
      <c r="B242">
        <v>0</v>
      </c>
      <c r="C242">
        <f t="shared" si="72"/>
        <v>0</v>
      </c>
      <c r="D242">
        <f t="shared" ref="D242:I251" ca="1" si="86">RAND()</f>
        <v>0.23900584905710376</v>
      </c>
      <c r="E242">
        <f t="shared" ca="1" si="86"/>
        <v>0.69890064503568494</v>
      </c>
      <c r="F242">
        <f t="shared" ca="1" si="86"/>
        <v>0.39329720239550214</v>
      </c>
      <c r="G242">
        <f t="shared" ca="1" si="86"/>
        <v>0.24646888848527371</v>
      </c>
      <c r="H242">
        <f t="shared" ca="1" si="86"/>
        <v>2.9301513826705872E-2</v>
      </c>
      <c r="I242">
        <f t="shared" ca="1" si="86"/>
        <v>0.90769555283807124</v>
      </c>
      <c r="M242" t="str">
        <f t="shared" ca="1" si="73"/>
        <v>지정 장비</v>
      </c>
      <c r="N242" t="e">
        <f t="shared" ca="1" si="74"/>
        <v>#VALUE!</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DI</v>
      </c>
      <c r="Q242" t="e">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#VALUE!</v>
      </c>
      <c r="R242" t="e">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#VALUE!</v>
      </c>
      <c r="S242" t="e">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#VALUE!</v>
      </c>
      <c r="T242" t="e">
        <f t="shared" ca="1" si="76"/>
        <v>#VALUE!</v>
      </c>
      <c r="U242" t="s">
        <v>82</v>
      </c>
      <c r="V242" t="s">
        <v>241</v>
      </c>
      <c r="W242">
        <v>1</v>
      </c>
      <c r="X242" t="s">
        <v>126</v>
      </c>
      <c r="Z242">
        <v>800</v>
      </c>
      <c r="AA242" t="str">
        <f t="shared" ca="1" si="77"/>
        <v>fe</v>
      </c>
      <c r="AB242" t="s">
        <v>82</v>
      </c>
      <c r="AC242" t="s">
        <v>241</v>
      </c>
      <c r="AD242">
        <v>1</v>
      </c>
      <c r="AE242" t="s">
        <v>126</v>
      </c>
      <c r="AG242">
        <v>800</v>
      </c>
      <c r="AH242" t="str">
        <f>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
      </c>
      <c r="AJ242" t="str">
        <f t="shared" si="79"/>
        <v/>
      </c>
      <c r="AK242" t="str">
        <f>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그린 아이즈</v>
      </c>
      <c r="AL242">
        <v>1</v>
      </c>
      <c r="AM24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v>
      </c>
      <c r="AN242" t="str">
        <f t="shared" ca="1" si="81"/>
        <v>{"dy":25,"sl":0,"tp":"fe","vl":"Equip5002","cn":1,"pt":"GO","pr":800}</v>
      </c>
    </row>
    <row r="243" spans="1:40">
      <c r="A243">
        <v>25</v>
      </c>
      <c r="B243">
        <v>1</v>
      </c>
      <c r="C243">
        <f t="shared" si="72"/>
        <v>0</v>
      </c>
      <c r="D243">
        <f t="shared" ca="1" si="86"/>
        <v>0.32323256503045195</v>
      </c>
      <c r="E243">
        <f t="shared" ca="1" si="86"/>
        <v>0.69799616343537618</v>
      </c>
      <c r="F243">
        <f t="shared" ca="1" si="86"/>
        <v>0.31391693934909404</v>
      </c>
      <c r="G243">
        <f t="shared" ca="1" si="86"/>
        <v>0.52099140590996851</v>
      </c>
      <c r="H243">
        <f t="shared" ca="1" si="86"/>
        <v>0.26271975659266722</v>
      </c>
      <c r="I243">
        <f t="shared" ca="1" si="86"/>
        <v>0.45530130625003906</v>
      </c>
      <c r="M243" t="str">
        <f t="shared" ca="1" si="73"/>
        <v>지정 장비</v>
      </c>
      <c r="N243" t="e">
        <f t="shared" ca="1" si="74"/>
        <v>#VALUE!</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t="e">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#VALUE!</v>
      </c>
      <c r="S243" t="e">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#VALUE!</v>
      </c>
      <c r="T243" t="e">
        <f t="shared" ca="1" si="76"/>
        <v>#VALUE!</v>
      </c>
      <c r="U243" t="s">
        <v>82</v>
      </c>
      <c r="V243" t="s">
        <v>297</v>
      </c>
      <c r="W243">
        <v>1</v>
      </c>
      <c r="X243" t="s">
        <v>126</v>
      </c>
      <c r="Z243">
        <v>1500</v>
      </c>
      <c r="AA243" t="str">
        <f t="shared" ca="1" si="77"/>
        <v>fe</v>
      </c>
      <c r="AB243" t="s">
        <v>82</v>
      </c>
      <c r="AC243" t="s">
        <v>297</v>
      </c>
      <c r="AD243">
        <v>1</v>
      </c>
      <c r="AE243" t="s">
        <v>126</v>
      </c>
      <c r="AG243">
        <v>1500</v>
      </c>
      <c r="AH243" t="str">
        <f>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
      </c>
      <c r="AJ243" t="str">
        <f t="shared" si="79"/>
        <v/>
      </c>
      <c r="AK243" t="str">
        <f>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결사대의 활</v>
      </c>
      <c r="AL243">
        <v>1</v>
      </c>
      <c r="AM24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v>
      </c>
      <c r="AN243" t="str">
        <f t="shared" ca="1" si="81"/>
        <v>{"dy":25,"sl":1,"tp":"fe","vl":"Equip2101","cn":1,"pt":"GO","pr":1500}</v>
      </c>
    </row>
    <row r="244" spans="1:40">
      <c r="A244">
        <v>25</v>
      </c>
      <c r="B244">
        <v>2</v>
      </c>
      <c r="C244">
        <f t="shared" si="72"/>
        <v>0</v>
      </c>
      <c r="D244">
        <f t="shared" ca="1" si="86"/>
        <v>0.9353358090760685</v>
      </c>
      <c r="E244">
        <f t="shared" ca="1" si="86"/>
        <v>0.88433278982166774</v>
      </c>
      <c r="F244">
        <f t="shared" ca="1" si="86"/>
        <v>0.31671615908967787</v>
      </c>
      <c r="G244">
        <f t="shared" ca="1" si="86"/>
        <v>0.39658678462477992</v>
      </c>
      <c r="H244">
        <f t="shared" ca="1" si="86"/>
        <v>0.96879966237020698</v>
      </c>
      <c r="I244">
        <f t="shared" ca="1" si="86"/>
        <v>0.8728379938875368</v>
      </c>
      <c r="M244" t="str">
        <f t="shared" ca="1" si="73"/>
        <v>안 지정 캐릭터 PP 영웅등급</v>
      </c>
      <c r="N244">
        <f t="shared" ca="1" si="74"/>
        <v>88433</v>
      </c>
      <c r="O244">
        <f t="shared" ca="1" si="75"/>
        <v>13</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3900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91</v>
      </c>
      <c r="V244">
        <v>84832</v>
      </c>
      <c r="W244">
        <v>14</v>
      </c>
      <c r="X244" t="s">
        <v>126</v>
      </c>
      <c r="Z244">
        <v>1400</v>
      </c>
      <c r="AA244" t="str">
        <f t="shared" ca="1" si="77"/>
        <v>uph</v>
      </c>
      <c r="AB244" t="s">
        <v>91</v>
      </c>
      <c r="AC244">
        <v>84832</v>
      </c>
      <c r="AD244">
        <v>14</v>
      </c>
      <c r="AE244" t="s">
        <v>126</v>
      </c>
      <c r="AG244">
        <v>4200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
      </c>
      <c r="AL244">
        <v>1</v>
      </c>
      <c r="AM24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v>
      </c>
      <c r="AN244" t="str">
        <f t="shared" ca="1" si="81"/>
        <v>{"dy":25,"sl":2,"tp":"uph","vl":"84832","cn":14,"pt":"GO","pr":4200}</v>
      </c>
    </row>
    <row r="245" spans="1:40">
      <c r="A245">
        <v>25</v>
      </c>
      <c r="B245">
        <v>3</v>
      </c>
      <c r="C245">
        <f t="shared" si="72"/>
        <v>0</v>
      </c>
      <c r="D245">
        <f t="shared" ca="1" si="86"/>
        <v>0.61048200646252271</v>
      </c>
      <c r="E245">
        <f t="shared" ca="1" si="86"/>
        <v>0.53904177006232767</v>
      </c>
      <c r="F245">
        <f t="shared" ca="1" si="86"/>
        <v>0.15997933813179888</v>
      </c>
      <c r="G245">
        <f t="shared" ca="1" si="86"/>
        <v>0.73212876950323857</v>
      </c>
      <c r="H245">
        <f t="shared" ca="1" si="86"/>
        <v>0.5406147169684109</v>
      </c>
      <c r="I245">
        <f t="shared" ca="1" si="86"/>
        <v>0.1357306334773376</v>
      </c>
      <c r="M245" t="str">
        <f t="shared" ca="1" si="73"/>
        <v>안 지정 캐릭터 PP 일반등급</v>
      </c>
      <c r="N245">
        <f t="shared" ca="1" si="74"/>
        <v>53904</v>
      </c>
      <c r="O245">
        <f t="shared" ca="1" si="75"/>
        <v>9</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2700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92</v>
      </c>
      <c r="V245">
        <v>94548</v>
      </c>
      <c r="W245">
        <v>14</v>
      </c>
      <c r="X245" t="s">
        <v>126</v>
      </c>
      <c r="Z245">
        <v>1400</v>
      </c>
      <c r="AA245" t="str">
        <f t="shared" ca="1" si="77"/>
        <v>upn</v>
      </c>
      <c r="AB245" t="s">
        <v>92</v>
      </c>
      <c r="AC245">
        <v>94548</v>
      </c>
      <c r="AD245">
        <v>14</v>
      </c>
      <c r="AE245" t="s">
        <v>126</v>
      </c>
      <c r="AG245">
        <v>4200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v>
      </c>
      <c r="AN245" t="str">
        <f t="shared" ca="1" si="81"/>
        <v>{"dy":25,"sl":3,"tp":"upn","vl":"94548","cn":14,"pt":"GO","pr":4200}</v>
      </c>
    </row>
    <row r="246" spans="1:40">
      <c r="A246">
        <v>25</v>
      </c>
      <c r="B246">
        <v>4</v>
      </c>
      <c r="C246">
        <f t="shared" si="72"/>
        <v>0</v>
      </c>
      <c r="D246">
        <f t="shared" ca="1" si="86"/>
        <v>0.23461942027388494</v>
      </c>
      <c r="E246">
        <f t="shared" ca="1" si="86"/>
        <v>0.82234839328749343</v>
      </c>
      <c r="F246">
        <f t="shared" ca="1" si="86"/>
        <v>0.93816967170740317</v>
      </c>
      <c r="G246">
        <f t="shared" ca="1" si="86"/>
        <v>0.5978379695047612</v>
      </c>
      <c r="H246">
        <f t="shared" ca="1" si="86"/>
        <v>1.5007974950741687E-2</v>
      </c>
      <c r="I246">
        <f t="shared" ca="1" si="86"/>
        <v>0.21309115048107419</v>
      </c>
      <c r="M246" t="str">
        <f t="shared" ca="1" si="73"/>
        <v>안 지정 캐릭터 PP 일반등급</v>
      </c>
      <c r="N246">
        <f t="shared" ca="1" si="74"/>
        <v>82234</v>
      </c>
      <c r="O246">
        <f t="shared" ca="1" si="75"/>
        <v>12</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3600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92</v>
      </c>
      <c r="V246">
        <v>14628</v>
      </c>
      <c r="W246">
        <v>9</v>
      </c>
      <c r="X246" t="s">
        <v>126</v>
      </c>
      <c r="Z246">
        <v>900</v>
      </c>
      <c r="AA246" t="str">
        <f t="shared" ca="1" si="77"/>
        <v>upn</v>
      </c>
      <c r="AB246" t="s">
        <v>92</v>
      </c>
      <c r="AC246">
        <v>14628</v>
      </c>
      <c r="AD246">
        <v>9</v>
      </c>
      <c r="AE246" t="s">
        <v>126</v>
      </c>
      <c r="AG246">
        <v>2700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v>
      </c>
      <c r="AN246" t="str">
        <f t="shared" ca="1" si="81"/>
        <v>{"dy":25,"sl":4,"tp":"upn","vl":"14628","cn":9,"pt":"GO","pr":2700}</v>
      </c>
    </row>
    <row r="247" spans="1:40">
      <c r="A247">
        <v>25</v>
      </c>
      <c r="B247">
        <v>5</v>
      </c>
      <c r="C247">
        <f t="shared" si="72"/>
        <v>0</v>
      </c>
      <c r="D247">
        <f t="shared" ca="1" si="86"/>
        <v>0.35031858224659274</v>
      </c>
      <c r="E247">
        <f t="shared" ca="1" si="86"/>
        <v>0.11905614365304418</v>
      </c>
      <c r="F247">
        <f t="shared" ca="1" si="86"/>
        <v>0.93351372798872612</v>
      </c>
      <c r="G247">
        <f t="shared" ca="1" si="86"/>
        <v>0.77586066251971808</v>
      </c>
      <c r="H247">
        <f t="shared" ca="1" si="86"/>
        <v>0.74633337314442882</v>
      </c>
      <c r="I247">
        <f t="shared" ca="1" si="86"/>
        <v>0.74039679510027057</v>
      </c>
      <c r="M247" t="str">
        <f t="shared" ca="1" si="73"/>
        <v>지정 장비</v>
      </c>
      <c r="N247" t="e">
        <f t="shared" ca="1" si="74"/>
        <v>#VALUE!</v>
      </c>
      <c r="O247">
        <f t="shared" ca="1" si="75"/>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t="e">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#VALUE!</v>
      </c>
      <c r="S247" t="e">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#VALUE!</v>
      </c>
      <c r="T247" t="e">
        <f t="shared" ca="1" si="76"/>
        <v>#VALUE!</v>
      </c>
      <c r="U247" t="s">
        <v>91</v>
      </c>
      <c r="V247">
        <v>31175</v>
      </c>
      <c r="W247">
        <v>10</v>
      </c>
      <c r="X247" t="s">
        <v>126</v>
      </c>
      <c r="Z247">
        <v>1000</v>
      </c>
      <c r="AA247" t="str">
        <f t="shared" ca="1" si="77"/>
        <v>uph</v>
      </c>
      <c r="AB247" t="s">
        <v>91</v>
      </c>
      <c r="AC247">
        <v>31175</v>
      </c>
      <c r="AD247">
        <v>10</v>
      </c>
      <c r="AE247" t="s">
        <v>126</v>
      </c>
      <c r="AG247">
        <v>3000</v>
      </c>
      <c r="AH247" t="str">
        <f>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
      </c>
      <c r="AL247">
        <v>1</v>
      </c>
      <c r="AM24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v>
      </c>
      <c r="AN247" t="str">
        <f t="shared" ca="1" si="81"/>
        <v>{"dy":25,"sl":5,"tp":"uph","vl":"31175","cn":10,"pt":"GO","pr":3000}</v>
      </c>
    </row>
    <row r="248" spans="1:40">
      <c r="A248">
        <v>25</v>
      </c>
      <c r="B248">
        <v>6</v>
      </c>
      <c r="C248">
        <f t="shared" si="72"/>
        <v>0</v>
      </c>
      <c r="D248">
        <f t="shared" ca="1" si="86"/>
        <v>0.91111213036864525</v>
      </c>
      <c r="E248">
        <f t="shared" ca="1" si="86"/>
        <v>0.3003518646753548</v>
      </c>
      <c r="F248">
        <f t="shared" ca="1" si="86"/>
        <v>0.75348577488994672</v>
      </c>
      <c r="G248">
        <f t="shared" ca="1" si="86"/>
        <v>0.62226932968228166</v>
      </c>
      <c r="H248">
        <f t="shared" ca="1" si="86"/>
        <v>0.40141899924217239</v>
      </c>
      <c r="I248">
        <f t="shared" ca="1" si="86"/>
        <v>0.5525921808351818</v>
      </c>
      <c r="M248" t="str">
        <f t="shared" ca="1" si="73"/>
        <v>지정 장비</v>
      </c>
      <c r="N248" t="e">
        <f t="shared" ca="1" si="74"/>
        <v>#VALUE!</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t="e">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#VALUE!</v>
      </c>
      <c r="S248" t="e">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#VALUE!</v>
      </c>
      <c r="T248" t="e">
        <f t="shared" ca="1" si="76"/>
        <v>#VALUE!</v>
      </c>
      <c r="U248" t="s">
        <v>82</v>
      </c>
      <c r="V248" t="s">
        <v>185</v>
      </c>
      <c r="W248">
        <v>1</v>
      </c>
      <c r="X248" t="s">
        <v>126</v>
      </c>
      <c r="Z248">
        <v>3600</v>
      </c>
      <c r="AA248" t="str">
        <f t="shared" ca="1" si="77"/>
        <v>fe</v>
      </c>
      <c r="AB248" t="s">
        <v>82</v>
      </c>
      <c r="AC248" t="s">
        <v>185</v>
      </c>
      <c r="AD248">
        <v>1</v>
      </c>
      <c r="AE248" t="s">
        <v>126</v>
      </c>
      <c r="AG248">
        <v>3600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버블 블래스터</v>
      </c>
      <c r="AL248">
        <v>1</v>
      </c>
      <c r="AM24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v>
      </c>
      <c r="AN248" t="str">
        <f t="shared" ca="1" si="81"/>
        <v>{"dy":25,"sl":6,"tp":"fe","vl":"Equip6102","cn":1,"pt":"GO","pr":3600}</v>
      </c>
    </row>
    <row r="249" spans="1:40">
      <c r="A249">
        <v>25</v>
      </c>
      <c r="B249">
        <v>7</v>
      </c>
      <c r="C249">
        <f t="shared" si="72"/>
        <v>0</v>
      </c>
      <c r="D249">
        <f t="shared" ca="1" si="86"/>
        <v>0.87456430072124947</v>
      </c>
      <c r="E249">
        <f t="shared" ca="1" si="86"/>
        <v>0.24185739583508092</v>
      </c>
      <c r="F249">
        <f t="shared" ca="1" si="86"/>
        <v>0.25099696933471738</v>
      </c>
      <c r="G249">
        <f t="shared" ca="1" si="86"/>
        <v>0.27915153677508309</v>
      </c>
      <c r="H249">
        <f t="shared" ca="1" si="86"/>
        <v>0.91990513809092289</v>
      </c>
      <c r="I249">
        <f t="shared" ca="1" si="86"/>
        <v>0.26729609179946989</v>
      </c>
      <c r="M249" t="str">
        <f t="shared" ca="1" si="73"/>
        <v>지정 장비</v>
      </c>
      <c r="N249" t="e">
        <f t="shared" ca="1" si="74"/>
        <v>#VALUE!</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t="e">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#VALUE!</v>
      </c>
      <c r="S249" t="e">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#VALUE!</v>
      </c>
      <c r="T249" t="e">
        <f t="shared" ca="1" si="76"/>
        <v>#VALUE!</v>
      </c>
      <c r="U249" t="s">
        <v>82</v>
      </c>
      <c r="V249" t="s">
        <v>297</v>
      </c>
      <c r="W249">
        <v>1</v>
      </c>
      <c r="X249" t="s">
        <v>126</v>
      </c>
      <c r="Z249">
        <v>1200</v>
      </c>
      <c r="AA249" t="str">
        <f t="shared" ca="1" si="77"/>
        <v>fe</v>
      </c>
      <c r="AB249" t="s">
        <v>82</v>
      </c>
      <c r="AC249" t="s">
        <v>297</v>
      </c>
      <c r="AD249">
        <v>1</v>
      </c>
      <c r="AE249" t="s">
        <v>126</v>
      </c>
      <c r="AG249">
        <v>1200</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결사대의 활</v>
      </c>
      <c r="AL249">
        <v>1</v>
      </c>
      <c r="AM24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v>
      </c>
      <c r="AN249" t="str">
        <f t="shared" ca="1" si="81"/>
        <v>{"dy":25,"sl":7,"tp":"fe","vl":"Equip2101","cn":1,"pt":"GO","pr":1200}</v>
      </c>
    </row>
    <row r="250" spans="1:40">
      <c r="A250">
        <v>25</v>
      </c>
      <c r="B250">
        <v>8</v>
      </c>
      <c r="C250">
        <f t="shared" si="72"/>
        <v>0</v>
      </c>
      <c r="D250">
        <f t="shared" ca="1" si="86"/>
        <v>3.4942436007302735E-2</v>
      </c>
      <c r="E250">
        <f t="shared" ca="1" si="86"/>
        <v>0.50788196560245258</v>
      </c>
      <c r="F250">
        <f t="shared" ca="1" si="86"/>
        <v>0.26160666686194978</v>
      </c>
      <c r="G250">
        <f t="shared" ca="1" si="86"/>
        <v>0.49470495705982798</v>
      </c>
      <c r="H250">
        <f t="shared" ca="1" si="86"/>
        <v>0.10597566398093972</v>
      </c>
      <c r="I250">
        <f t="shared" ca="1" si="86"/>
        <v>0.59399266010357332</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L250">
        <v>1</v>
      </c>
      <c r="AM25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v>
      </c>
      <c r="AN250" t="str">
        <f t="shared" ca="1" si="81"/>
        <v>{"dy":25,"sl":8}</v>
      </c>
    </row>
    <row r="251" spans="1:40">
      <c r="A251">
        <v>25</v>
      </c>
      <c r="B251">
        <v>9</v>
      </c>
      <c r="C251">
        <f t="shared" si="72"/>
        <v>0</v>
      </c>
      <c r="D251">
        <f t="shared" ca="1" si="86"/>
        <v>0.76117169167430609</v>
      </c>
      <c r="E251">
        <f t="shared" ca="1" si="86"/>
        <v>0.65677331774397507</v>
      </c>
      <c r="F251">
        <f t="shared" ca="1" si="86"/>
        <v>0.72028885243075436</v>
      </c>
      <c r="G251">
        <f t="shared" ca="1" si="86"/>
        <v>0.58918289706733884</v>
      </c>
      <c r="H251">
        <f t="shared" ca="1" si="86"/>
        <v>0.37025248839891378</v>
      </c>
      <c r="I251">
        <f t="shared" ca="1" si="86"/>
        <v>0.3409065460083428</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v>
      </c>
      <c r="AN251" t="str">
        <f t="shared" ca="1" si="81"/>
        <v>{"dy":25,"sl":9}</v>
      </c>
    </row>
    <row r="252" spans="1:40">
      <c r="A252">
        <v>26</v>
      </c>
      <c r="B252">
        <v>0</v>
      </c>
      <c r="C252">
        <f t="shared" si="72"/>
        <v>0</v>
      </c>
      <c r="D252">
        <f t="shared" ref="D252:I261" ca="1" si="87">RAND()</f>
        <v>8.6442038497737128E-3</v>
      </c>
      <c r="E252">
        <f t="shared" ca="1" si="87"/>
        <v>0.33148334200927632</v>
      </c>
      <c r="F252">
        <f t="shared" ca="1" si="87"/>
        <v>0.19730796745176438</v>
      </c>
      <c r="G252">
        <f t="shared" ca="1" si="87"/>
        <v>0.31057228916047774</v>
      </c>
      <c r="H252">
        <f t="shared" ca="1" si="87"/>
        <v>0.17490829720997869</v>
      </c>
      <c r="I252">
        <f t="shared" ca="1" si="87"/>
        <v>0.82605073903643411</v>
      </c>
      <c r="M252" t="str">
        <f t="shared" ca="1" si="73"/>
        <v>지정 장비</v>
      </c>
      <c r="N252" t="e">
        <f t="shared" ca="1" si="74"/>
        <v>#VALUE!</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DI</v>
      </c>
      <c r="Q252" t="e">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#VALUE!</v>
      </c>
      <c r="R252" t="e">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#VALUE!</v>
      </c>
      <c r="S252" t="e">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#VALUE!</v>
      </c>
      <c r="T252" t="e">
        <f t="shared" ca="1" si="76"/>
        <v>#VALUE!</v>
      </c>
      <c r="U252" t="s">
        <v>82</v>
      </c>
      <c r="V252" t="s">
        <v>194</v>
      </c>
      <c r="W252">
        <v>1</v>
      </c>
      <c r="X252" t="s">
        <v>126</v>
      </c>
      <c r="Z252">
        <v>1900</v>
      </c>
      <c r="AA252" t="str">
        <f t="shared" ca="1" si="77"/>
        <v>fe</v>
      </c>
      <c r="AB252" t="s">
        <v>82</v>
      </c>
      <c r="AC252" t="s">
        <v>194</v>
      </c>
      <c r="AD252">
        <v>1</v>
      </c>
      <c r="AE252" t="s">
        <v>126</v>
      </c>
      <c r="AG252">
        <v>1900</v>
      </c>
      <c r="AH252" t="str">
        <f>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까마귀 리볼버</v>
      </c>
      <c r="AL252">
        <v>1</v>
      </c>
      <c r="AM25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v>
      </c>
      <c r="AN252" t="str">
        <f t="shared" ca="1" si="81"/>
        <v>{"dy":26,"sl":0,"tp":"fe","vl":"Equip6001","cn":1,"pt":"GO","pr":1900}</v>
      </c>
    </row>
    <row r="253" spans="1:40">
      <c r="A253">
        <v>26</v>
      </c>
      <c r="B253">
        <v>1</v>
      </c>
      <c r="C253">
        <f t="shared" si="72"/>
        <v>0</v>
      </c>
      <c r="D253">
        <f t="shared" ca="1" si="87"/>
        <v>0.29337560667911122</v>
      </c>
      <c r="E253">
        <f t="shared" ca="1" si="87"/>
        <v>0.87534644357004265</v>
      </c>
      <c r="F253">
        <f t="shared" ca="1" si="87"/>
        <v>9.5388041053869888E-3</v>
      </c>
      <c r="G253">
        <f t="shared" ca="1" si="87"/>
        <v>0.33706175588150211</v>
      </c>
      <c r="H253">
        <f t="shared" ca="1" si="87"/>
        <v>0.3706020279183232</v>
      </c>
      <c r="I253">
        <f t="shared" ca="1" si="87"/>
        <v>0.15472136943060766</v>
      </c>
      <c r="M253" t="str">
        <f t="shared" ca="1" si="73"/>
        <v>지정 장비</v>
      </c>
      <c r="N253" t="e">
        <f t="shared" ca="1" si="74"/>
        <v>#VALUE!</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DI</v>
      </c>
      <c r="Q253" t="e">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#VALUE!</v>
      </c>
      <c r="R253" t="e">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#VALUE!</v>
      </c>
      <c r="S253" t="e">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#VALUE!</v>
      </c>
      <c r="T253" t="e">
        <f t="shared" ca="1" si="76"/>
        <v>#VALUE!</v>
      </c>
      <c r="U253" t="s">
        <v>82</v>
      </c>
      <c r="V253" t="s">
        <v>185</v>
      </c>
      <c r="W253">
        <v>1</v>
      </c>
      <c r="X253" t="s">
        <v>126</v>
      </c>
      <c r="Z253">
        <v>3800</v>
      </c>
      <c r="AA253" t="str">
        <f t="shared" ca="1" si="77"/>
        <v>fe</v>
      </c>
      <c r="AB253" t="s">
        <v>82</v>
      </c>
      <c r="AC253" t="s">
        <v>185</v>
      </c>
      <c r="AD253">
        <v>1</v>
      </c>
      <c r="AE253" t="s">
        <v>126</v>
      </c>
      <c r="AG253">
        <v>3800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버블 블래스터</v>
      </c>
      <c r="AL253">
        <v>1</v>
      </c>
      <c r="AM25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v>
      </c>
      <c r="AN253" t="str">
        <f t="shared" ca="1" si="81"/>
        <v>{"dy":26,"sl":1,"tp":"fe","vl":"Equip6102","cn":1,"pt":"GO","pr":3800}</v>
      </c>
    </row>
    <row r="254" spans="1:40">
      <c r="A254">
        <v>26</v>
      </c>
      <c r="B254">
        <v>2</v>
      </c>
      <c r="C254">
        <f t="shared" si="72"/>
        <v>0</v>
      </c>
      <c r="D254">
        <f t="shared" ca="1" si="87"/>
        <v>0.44715875118146753</v>
      </c>
      <c r="E254">
        <f t="shared" ca="1" si="87"/>
        <v>0.80857586031481254</v>
      </c>
      <c r="F254">
        <f t="shared" ca="1" si="87"/>
        <v>0.23225170888320656</v>
      </c>
      <c r="G254">
        <f t="shared" ca="1" si="87"/>
        <v>0.42195937316838794</v>
      </c>
      <c r="H254">
        <f t="shared" ca="1" si="87"/>
        <v>1.7387559975484801E-2</v>
      </c>
      <c r="I254">
        <f t="shared" ca="1" si="87"/>
        <v>0.90346667398726166</v>
      </c>
      <c r="M254" t="str">
        <f t="shared" ca="1" si="73"/>
        <v>안 지정 캐릭터 PP 영웅등급</v>
      </c>
      <c r="N254">
        <f t="shared" ca="1" si="74"/>
        <v>80857</v>
      </c>
      <c r="O254">
        <f t="shared" ca="1" si="75"/>
        <v>12</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3600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91</v>
      </c>
      <c r="V254">
        <v>56908</v>
      </c>
      <c r="W254">
        <v>12</v>
      </c>
      <c r="X254" t="s">
        <v>126</v>
      </c>
      <c r="Z254">
        <v>1200</v>
      </c>
      <c r="AA254" t="str">
        <f t="shared" ca="1" si="77"/>
        <v>uph</v>
      </c>
      <c r="AB254" t="s">
        <v>91</v>
      </c>
      <c r="AC254">
        <v>56908</v>
      </c>
      <c r="AD254">
        <v>12</v>
      </c>
      <c r="AE254" t="s">
        <v>126</v>
      </c>
      <c r="AG254">
        <v>3600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v>
      </c>
      <c r="AN254" t="str">
        <f t="shared" ca="1" si="81"/>
        <v>{"dy":26,"sl":2,"tp":"uph","vl":"56908","cn":12,"pt":"GO","pr":3600}</v>
      </c>
    </row>
    <row r="255" spans="1:40">
      <c r="A255">
        <v>26</v>
      </c>
      <c r="B255">
        <v>3</v>
      </c>
      <c r="C255">
        <f t="shared" si="72"/>
        <v>0</v>
      </c>
      <c r="D255">
        <f t="shared" ca="1" si="87"/>
        <v>0.88256052958177977</v>
      </c>
      <c r="E255">
        <f t="shared" ca="1" si="87"/>
        <v>0.34408799326077344</v>
      </c>
      <c r="F255">
        <f t="shared" ca="1" si="87"/>
        <v>0.54624896503612752</v>
      </c>
      <c r="G255">
        <f t="shared" ca="1" si="87"/>
        <v>0.67053261967385969</v>
      </c>
      <c r="H255">
        <f t="shared" ca="1" si="87"/>
        <v>0.56153899891487158</v>
      </c>
      <c r="I255">
        <f t="shared" ca="1" si="87"/>
        <v>0.35961421415199357</v>
      </c>
      <c r="M255" t="str">
        <f t="shared" ca="1" si="73"/>
        <v>안 지정 캐릭터 PP 일반등급</v>
      </c>
      <c r="N255">
        <f t="shared" ca="1" si="74"/>
        <v>34408</v>
      </c>
      <c r="O255">
        <f t="shared" ca="1" si="75"/>
        <v>7</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2100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92</v>
      </c>
      <c r="V255">
        <v>5727</v>
      </c>
      <c r="W255">
        <v>9</v>
      </c>
      <c r="X255" t="s">
        <v>126</v>
      </c>
      <c r="Z255">
        <v>900</v>
      </c>
      <c r="AA255" t="str">
        <f t="shared" ca="1" si="77"/>
        <v>upn</v>
      </c>
      <c r="AB255" t="s">
        <v>92</v>
      </c>
      <c r="AC255">
        <v>5727</v>
      </c>
      <c r="AD255">
        <v>9</v>
      </c>
      <c r="AE255" t="s">
        <v>126</v>
      </c>
      <c r="AG255">
        <v>2700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
      </c>
      <c r="AL255">
        <v>1</v>
      </c>
      <c r="AM25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v>
      </c>
      <c r="AN255" t="str">
        <f t="shared" ca="1" si="81"/>
        <v>{"dy":26,"sl":3,"tp":"upn","vl":"5727","cn":9,"pt":"GO","pr":2700}</v>
      </c>
    </row>
    <row r="256" spans="1:40">
      <c r="A256">
        <v>26</v>
      </c>
      <c r="B256">
        <v>4</v>
      </c>
      <c r="C256">
        <f t="shared" si="72"/>
        <v>0</v>
      </c>
      <c r="D256">
        <f t="shared" ca="1" si="87"/>
        <v>0.14325872059952782</v>
      </c>
      <c r="E256">
        <f t="shared" ca="1" si="87"/>
        <v>0.66934918293807177</v>
      </c>
      <c r="F256">
        <f t="shared" ca="1" si="87"/>
        <v>0.82209104950294121</v>
      </c>
      <c r="G256">
        <f t="shared" ca="1" si="87"/>
        <v>0.59927751815043229</v>
      </c>
      <c r="H256">
        <f t="shared" ca="1" si="87"/>
        <v>0.91105948169730255</v>
      </c>
      <c r="I256">
        <f t="shared" ca="1" si="87"/>
        <v>0.2134044506358882</v>
      </c>
      <c r="M256" t="str">
        <f t="shared" ca="1" si="73"/>
        <v>안 지정 캐릭터 PP 일반등급</v>
      </c>
      <c r="N256">
        <f t="shared" ca="1" si="74"/>
        <v>66934</v>
      </c>
      <c r="O256">
        <f t="shared" ca="1" si="75"/>
        <v>11</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3300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92</v>
      </c>
      <c r="V256">
        <v>4971</v>
      </c>
      <c r="W256">
        <v>9</v>
      </c>
      <c r="X256" t="s">
        <v>126</v>
      </c>
      <c r="Z256">
        <v>900</v>
      </c>
      <c r="AA256" t="str">
        <f t="shared" ca="1" si="77"/>
        <v>upn</v>
      </c>
      <c r="AB256" t="s">
        <v>92</v>
      </c>
      <c r="AC256">
        <v>4971</v>
      </c>
      <c r="AD256">
        <v>9</v>
      </c>
      <c r="AE256" t="s">
        <v>126</v>
      </c>
      <c r="AG256">
        <v>2700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
      </c>
      <c r="AL256">
        <v>1</v>
      </c>
      <c r="AM25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v>
      </c>
      <c r="AN256" t="str">
        <f t="shared" ca="1" si="81"/>
        <v>{"dy":26,"sl":4,"tp":"upn","vl":"4971","cn":9,"pt":"GO","pr":2700}</v>
      </c>
    </row>
    <row r="257" spans="1:40">
      <c r="A257">
        <v>26</v>
      </c>
      <c r="B257">
        <v>5</v>
      </c>
      <c r="C257">
        <f t="shared" si="72"/>
        <v>0</v>
      </c>
      <c r="D257">
        <f t="shared" ca="1" si="87"/>
        <v>0.3176487473804761</v>
      </c>
      <c r="E257">
        <f t="shared" ca="1" si="87"/>
        <v>0.46545133165018959</v>
      </c>
      <c r="F257">
        <f t="shared" ca="1" si="87"/>
        <v>0.67218213447418251</v>
      </c>
      <c r="G257">
        <f t="shared" ca="1" si="87"/>
        <v>0.28378375052256311</v>
      </c>
      <c r="H257">
        <f t="shared" ca="1" si="87"/>
        <v>0.52160051578700573</v>
      </c>
      <c r="I257">
        <f t="shared" ca="1" si="87"/>
        <v>0.83961215553265978</v>
      </c>
      <c r="M257" t="str">
        <f t="shared" ca="1" si="73"/>
        <v>지정 장비</v>
      </c>
      <c r="N257" t="e">
        <f t="shared" ca="1" si="74"/>
        <v>#VALUE!</v>
      </c>
      <c r="O257">
        <f t="shared" ca="1" si="75"/>
        <v>1</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t="e">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#VALUE!</v>
      </c>
      <c r="S257" t="e">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#VALUE!</v>
      </c>
      <c r="T257" t="e">
        <f t="shared" ca="1" si="76"/>
        <v>#VALUE!</v>
      </c>
      <c r="U257" t="s">
        <v>92</v>
      </c>
      <c r="V257">
        <v>79985</v>
      </c>
      <c r="W257">
        <v>13</v>
      </c>
      <c r="X257" t="s">
        <v>126</v>
      </c>
      <c r="Z257">
        <v>1300</v>
      </c>
      <c r="AA257" t="str">
        <f t="shared" ca="1" si="77"/>
        <v>upn</v>
      </c>
      <c r="AB257" t="s">
        <v>92</v>
      </c>
      <c r="AC257">
        <v>79985</v>
      </c>
      <c r="AD257">
        <v>13</v>
      </c>
      <c r="AE257" t="s">
        <v>126</v>
      </c>
      <c r="AG257">
        <v>3900</v>
      </c>
      <c r="AH257" t="str">
        <f>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
      </c>
      <c r="AL257">
        <v>1</v>
      </c>
      <c r="AM25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v>
      </c>
      <c r="AN257" t="str">
        <f t="shared" ca="1" si="81"/>
        <v>{"dy":26,"sl":5,"tp":"upn","vl":"79985","cn":13,"pt":"GO","pr":3900}</v>
      </c>
    </row>
    <row r="258" spans="1:40">
      <c r="A258">
        <v>26</v>
      </c>
      <c r="B258">
        <v>6</v>
      </c>
      <c r="C258">
        <f t="shared" ref="C258:C321" si="88">IF(B258&lt;=9,0,
IF(B258=10,1,2))</f>
        <v>0</v>
      </c>
      <c r="D258">
        <f t="shared" ca="1" si="87"/>
        <v>0.60370345149291849</v>
      </c>
      <c r="E258">
        <f t="shared" ca="1" si="87"/>
        <v>0.60527111461586791</v>
      </c>
      <c r="F258">
        <f t="shared" ca="1" si="87"/>
        <v>0.81753246231875099</v>
      </c>
      <c r="G258">
        <f t="shared" ca="1" si="87"/>
        <v>0.28223736710325609</v>
      </c>
      <c r="H258">
        <f t="shared" ca="1" si="87"/>
        <v>0.72067688614938852</v>
      </c>
      <c r="I258">
        <f t="shared" ca="1" si="87"/>
        <v>0.76768748137229326</v>
      </c>
      <c r="M258" t="str">
        <f t="shared" ref="M258:M321" ca="1" si="89">IF(LEN(J258)&lt;&gt;0,J258,VLOOKUP(D258+$B258,$BJ:$BK,MATCH($BK$1,$BJ$1:$BK$1,0),1))</f>
        <v>지정 장비</v>
      </c>
      <c r="N258" t="e">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#VALUE!</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t="e">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#VALUE!</v>
      </c>
      <c r="S258" t="e">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#VALUE!</v>
      </c>
      <c r="T258" t="e">
        <f t="shared" ref="T258:T321" ca="1" si="92">IF(OR(ISNUMBER(N258),N258="삭제",ISBLANK(N258)),"",
IF(LEFT(N258,5)="Equip",IF(MID(N258,7,1)="4","전설",""),
IF(LEFT(N258,5)="Actor",IF(MID(N258,7,1)="2","전설",""),
"그외없음")))</f>
        <v>#VALUE!</v>
      </c>
      <c r="U258" t="s">
        <v>82</v>
      </c>
      <c r="V258" t="s">
        <v>260</v>
      </c>
      <c r="W258">
        <v>1</v>
      </c>
      <c r="X258" t="s">
        <v>126</v>
      </c>
      <c r="Z258">
        <v>3100</v>
      </c>
      <c r="AA258" t="str">
        <f t="shared" ref="AA258:AA321" ca="1" si="93">IF(ISBLANK(AB258),"",
VLOOKUP(AB258,OFFSET(INDIRECT("$A:$B"),0,MATCH(AB$1&amp;"_Verify",INDIRECT("$1:$1"),0)-1),2,0)
)</f>
        <v>fe</v>
      </c>
      <c r="AB258" t="s">
        <v>82</v>
      </c>
      <c r="AC258" t="s">
        <v>260</v>
      </c>
      <c r="AD258">
        <v>1</v>
      </c>
      <c r="AE258" t="s">
        <v>126</v>
      </c>
      <c r="AG258">
        <v>3100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사파이어 대거</v>
      </c>
      <c r="AL258">
        <v>1</v>
      </c>
      <c r="AM258" t="str">
        <f t="shared" ref="AM258:AM321" ca="1" si="96">IF(ROW()=2,AN258,OFFSET(AM258,-1,0)&amp;IF(LEN(AN258)=0,"",","&amp;AN258))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{"dy":26,"sl":6,"tp":"fe","vl":"Equip1201","cn":1,"pt":"GO","pr":3100}</v>
      </c>
    </row>
    <row r="259" spans="1:40">
      <c r="A259">
        <v>26</v>
      </c>
      <c r="B259">
        <v>7</v>
      </c>
      <c r="C259">
        <f t="shared" si="88"/>
        <v>0</v>
      </c>
      <c r="D259">
        <f t="shared" ca="1" si="87"/>
        <v>0.30641469489100481</v>
      </c>
      <c r="E259">
        <f t="shared" ca="1" si="87"/>
        <v>0.41418507905986446</v>
      </c>
      <c r="F259">
        <f t="shared" ca="1" si="87"/>
        <v>0.33929227872120249</v>
      </c>
      <c r="G259">
        <f t="shared" ca="1" si="87"/>
        <v>0.88956339101846094</v>
      </c>
      <c r="H259">
        <f t="shared" ca="1" si="87"/>
        <v>0.75126529350612548</v>
      </c>
      <c r="I259">
        <f t="shared" ca="1" si="87"/>
        <v>2.5775129589244328E-2</v>
      </c>
      <c r="M259" t="str">
        <f t="shared" ca="1" si="89"/>
        <v>지정 장비</v>
      </c>
      <c r="N259" t="e">
        <f t="shared" ca="1" si="90"/>
        <v>#VALUE!</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t="e">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#VALUE!</v>
      </c>
      <c r="S259" t="e">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#VALUE!</v>
      </c>
      <c r="T259" t="e">
        <f t="shared" ca="1" si="92"/>
        <v>#VALUE!</v>
      </c>
      <c r="U259" t="s">
        <v>82</v>
      </c>
      <c r="V259" t="s">
        <v>243</v>
      </c>
      <c r="W259">
        <v>1</v>
      </c>
      <c r="X259" t="s">
        <v>126</v>
      </c>
      <c r="Z259">
        <v>1500</v>
      </c>
      <c r="AA259" t="str">
        <f t="shared" ca="1" si="93"/>
        <v>fe</v>
      </c>
      <c r="AB259" t="s">
        <v>82</v>
      </c>
      <c r="AC259" t="s">
        <v>243</v>
      </c>
      <c r="AD259">
        <v>1</v>
      </c>
      <c r="AE259" t="s">
        <v>126</v>
      </c>
      <c r="AG259">
        <v>1500</v>
      </c>
      <c r="AH259" t="str">
        <f>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원시 부족 지팡이</v>
      </c>
      <c r="AL259">
        <v>1</v>
      </c>
      <c r="AM25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v>
      </c>
      <c r="AN259" t="str">
        <f t="shared" ca="1" si="97"/>
        <v>{"dy":26,"sl":7,"tp":"fe","vl":"Equip3101","cn":1,"pt":"GO","pr":1500}</v>
      </c>
    </row>
    <row r="260" spans="1:40">
      <c r="A260">
        <v>26</v>
      </c>
      <c r="B260">
        <v>8</v>
      </c>
      <c r="C260">
        <f t="shared" si="88"/>
        <v>0</v>
      </c>
      <c r="D260">
        <f t="shared" ca="1" si="87"/>
        <v>0.76075951372128114</v>
      </c>
      <c r="E260">
        <f t="shared" ca="1" si="87"/>
        <v>0.65816691805978766</v>
      </c>
      <c r="F260">
        <f t="shared" ca="1" si="87"/>
        <v>0.45062979671220937</v>
      </c>
      <c r="G260">
        <f t="shared" ca="1" si="87"/>
        <v>0.9899302747395714</v>
      </c>
      <c r="H260">
        <f t="shared" ca="1" si="87"/>
        <v>0.34558432573732523</v>
      </c>
      <c r="I260">
        <f t="shared" ca="1" si="87"/>
        <v>0.35723776781964245</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
      </c>
      <c r="AL260">
        <v>1</v>
      </c>
      <c r="AM26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v>
      </c>
      <c r="AN260" t="str">
        <f t="shared" ca="1" si="97"/>
        <v>{"dy":26,"sl":8}</v>
      </c>
    </row>
    <row r="261" spans="1:40">
      <c r="A261">
        <v>26</v>
      </c>
      <c r="B261">
        <v>9</v>
      </c>
      <c r="C261">
        <f t="shared" si="88"/>
        <v>0</v>
      </c>
      <c r="D261">
        <f t="shared" ca="1" si="87"/>
        <v>0.9062706992682229</v>
      </c>
      <c r="E261">
        <f t="shared" ca="1" si="87"/>
        <v>0.16777150042234867</v>
      </c>
      <c r="F261">
        <f t="shared" ca="1" si="87"/>
        <v>0.77380656404160464</v>
      </c>
      <c r="G261">
        <f t="shared" ca="1" si="87"/>
        <v>0.46750951585035561</v>
      </c>
      <c r="H261">
        <f t="shared" ca="1" si="87"/>
        <v>0.81645085751218893</v>
      </c>
      <c r="I261">
        <f t="shared" ca="1" si="87"/>
        <v>0.6049181650062746</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v>
      </c>
      <c r="AN261" t="str">
        <f t="shared" ca="1" si="97"/>
        <v>{"dy":26,"sl":9}</v>
      </c>
    </row>
    <row r="262" spans="1:40">
      <c r="A262">
        <v>27</v>
      </c>
      <c r="B262">
        <v>0</v>
      </c>
      <c r="C262">
        <f t="shared" si="88"/>
        <v>0</v>
      </c>
      <c r="D262">
        <f t="shared" ref="D262:I271" ca="1" si="98">RAND()</f>
        <v>3.9531068571990735E-2</v>
      </c>
      <c r="E262">
        <f t="shared" ca="1" si="98"/>
        <v>0.93120997477340084</v>
      </c>
      <c r="F262">
        <f t="shared" ca="1" si="98"/>
        <v>0.18749382803513104</v>
      </c>
      <c r="G262">
        <f t="shared" ca="1" si="98"/>
        <v>0.34585940203739751</v>
      </c>
      <c r="H262">
        <f t="shared" ca="1" si="98"/>
        <v>0.1564607731432186</v>
      </c>
      <c r="I262">
        <f t="shared" ca="1" si="98"/>
        <v>0.90823559415966715</v>
      </c>
      <c r="M262" t="str">
        <f t="shared" ca="1" si="89"/>
        <v>지정 장비</v>
      </c>
      <c r="N262" t="e">
        <f t="shared" ca="1" si="90"/>
        <v>#VALUE!</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DI</v>
      </c>
      <c r="Q262" t="e">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#VALUE!</v>
      </c>
      <c r="R262" t="e">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#VALUE!</v>
      </c>
      <c r="S262" t="e">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#VALUE!</v>
      </c>
      <c r="T262" t="e">
        <f t="shared" ca="1" si="92"/>
        <v>#VALUE!</v>
      </c>
      <c r="U262" t="s">
        <v>82</v>
      </c>
      <c r="V262" t="s">
        <v>179</v>
      </c>
      <c r="W262">
        <v>1</v>
      </c>
      <c r="X262" t="s">
        <v>126</v>
      </c>
      <c r="Z262">
        <v>1000</v>
      </c>
      <c r="AA262" t="str">
        <f t="shared" ca="1" si="93"/>
        <v>fe</v>
      </c>
      <c r="AB262" t="s">
        <v>82</v>
      </c>
      <c r="AC262" t="s">
        <v>261</v>
      </c>
      <c r="AD262">
        <v>1</v>
      </c>
      <c r="AE262" t="s">
        <v>126</v>
      </c>
      <c r="AG262">
        <v>1400</v>
      </c>
      <c r="AH262" t="str">
        <f>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별의 계시</v>
      </c>
      <c r="AL262">
        <v>1</v>
      </c>
      <c r="AM26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v>
      </c>
      <c r="AN262" t="str">
        <f t="shared" ca="1" si="97"/>
        <v>{"dy":27,"sl":0,"tp":"fe","vl":"Equip4101","cn":1,"pt":"GO","pr":1400}</v>
      </c>
    </row>
    <row r="263" spans="1:40">
      <c r="A263">
        <v>27</v>
      </c>
      <c r="B263">
        <v>1</v>
      </c>
      <c r="C263">
        <f t="shared" si="88"/>
        <v>0</v>
      </c>
      <c r="D263">
        <f t="shared" ca="1" si="98"/>
        <v>0.23007984821172178</v>
      </c>
      <c r="E263">
        <f t="shared" ca="1" si="98"/>
        <v>0.2205545049669777</v>
      </c>
      <c r="F263">
        <f t="shared" ca="1" si="98"/>
        <v>3.8991848240830351E-2</v>
      </c>
      <c r="G263">
        <f t="shared" ca="1" si="98"/>
        <v>0.46185539551018873</v>
      </c>
      <c r="H263">
        <f t="shared" ca="1" si="98"/>
        <v>0.23612261047201855</v>
      </c>
      <c r="I263">
        <f t="shared" ca="1" si="98"/>
        <v>6.4941159717449848E-2</v>
      </c>
      <c r="M263" t="str">
        <f t="shared" ca="1" si="89"/>
        <v>지정 장비</v>
      </c>
      <c r="N263" t="e">
        <f t="shared" ca="1" si="90"/>
        <v>#VALUE!</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DI</v>
      </c>
      <c r="Q263" t="e">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#VALUE!</v>
      </c>
      <c r="R263" t="e">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#VALUE!</v>
      </c>
      <c r="S263" t="e">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#VALUE!</v>
      </c>
      <c r="T263" t="e">
        <f t="shared" ca="1" si="92"/>
        <v>#VALUE!</v>
      </c>
      <c r="U263" t="s">
        <v>82</v>
      </c>
      <c r="V263" t="s">
        <v>279</v>
      </c>
      <c r="W263">
        <v>1</v>
      </c>
      <c r="X263" t="s">
        <v>126</v>
      </c>
      <c r="Z263">
        <v>1400</v>
      </c>
      <c r="AA263" t="str">
        <f t="shared" ca="1" si="93"/>
        <v>fe</v>
      </c>
      <c r="AB263" t="s">
        <v>82</v>
      </c>
      <c r="AC263" t="s">
        <v>193</v>
      </c>
      <c r="AD263">
        <v>1</v>
      </c>
      <c r="AE263" t="s">
        <v>126</v>
      </c>
      <c r="AG263">
        <v>1400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몬스터 세포</v>
      </c>
      <c r="AL263">
        <v>1</v>
      </c>
      <c r="AM26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v>
      </c>
      <c r="AN263" t="str">
        <f t="shared" ca="1" si="97"/>
        <v>{"dy":27,"sl":1,"tp":"fe","vl":"Equip2102","cn":1,"pt":"GO","pr":1400}</v>
      </c>
    </row>
    <row r="264" spans="1:40">
      <c r="A264">
        <v>27</v>
      </c>
      <c r="B264">
        <v>2</v>
      </c>
      <c r="C264">
        <f t="shared" si="88"/>
        <v>0</v>
      </c>
      <c r="D264">
        <f t="shared" ca="1" si="98"/>
        <v>0.48602627825685718</v>
      </c>
      <c r="E264">
        <f t="shared" ca="1" si="98"/>
        <v>0.43316259045445826</v>
      </c>
      <c r="F264">
        <f t="shared" ca="1" si="98"/>
        <v>0.69985195099021102</v>
      </c>
      <c r="G264">
        <f t="shared" ca="1" si="98"/>
        <v>0.1577181776703217</v>
      </c>
      <c r="H264">
        <f t="shared" ca="1" si="98"/>
        <v>0.75086368017564975</v>
      </c>
      <c r="I264">
        <f t="shared" ca="1" si="98"/>
        <v>3.4645365478656709E-2</v>
      </c>
      <c r="M264" t="str">
        <f t="shared" ca="1" si="89"/>
        <v>안 지정 캐릭터 PP 영웅등급</v>
      </c>
      <c r="N264">
        <f t="shared" ca="1" si="90"/>
        <v>43316</v>
      </c>
      <c r="O264">
        <f t="shared" ca="1" si="91"/>
        <v>8</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2400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91</v>
      </c>
      <c r="V264">
        <v>15562</v>
      </c>
      <c r="W264">
        <v>9</v>
      </c>
      <c r="X264" t="s">
        <v>126</v>
      </c>
      <c r="Z264">
        <v>900</v>
      </c>
      <c r="AA264" t="str">
        <f t="shared" ca="1" si="93"/>
        <v>uph</v>
      </c>
      <c r="AB264" t="s">
        <v>91</v>
      </c>
      <c r="AC264">
        <v>34952</v>
      </c>
      <c r="AD264">
        <v>11</v>
      </c>
      <c r="AE264" t="s">
        <v>126</v>
      </c>
      <c r="AG264">
        <v>1100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
      </c>
      <c r="AL264">
        <v>1</v>
      </c>
      <c r="AM26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v>
      </c>
      <c r="AN264" t="str">
        <f t="shared" ca="1" si="97"/>
        <v>{"dy":27,"sl":2,"tp":"uph","vl":"34952","cn":11,"pt":"GO","pr":1100}</v>
      </c>
    </row>
    <row r="265" spans="1:40">
      <c r="A265">
        <v>27</v>
      </c>
      <c r="B265">
        <v>3</v>
      </c>
      <c r="C265">
        <f t="shared" si="88"/>
        <v>0</v>
      </c>
      <c r="D265">
        <f t="shared" ca="1" si="98"/>
        <v>0.94691443219058102</v>
      </c>
      <c r="E265">
        <f t="shared" ca="1" si="98"/>
        <v>0.43413166519315149</v>
      </c>
      <c r="F265">
        <f t="shared" ca="1" si="98"/>
        <v>0.17051321512569029</v>
      </c>
      <c r="G265">
        <f t="shared" ca="1" si="98"/>
        <v>0.45853519189721981</v>
      </c>
      <c r="H265">
        <f t="shared" ca="1" si="98"/>
        <v>0.62247640112634706</v>
      </c>
      <c r="I265">
        <f t="shared" ca="1" si="98"/>
        <v>0.64449608586512264</v>
      </c>
      <c r="M265" t="str">
        <f t="shared" ca="1" si="89"/>
        <v>안 지정 캐릭터 PP 일반등급</v>
      </c>
      <c r="N265">
        <f t="shared" ca="1" si="90"/>
        <v>43413</v>
      </c>
      <c r="O265">
        <f t="shared" ca="1" si="91"/>
        <v>8</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2400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43028</v>
      </c>
      <c r="W265">
        <v>11</v>
      </c>
      <c r="X265" t="s">
        <v>126</v>
      </c>
      <c r="Z265">
        <v>1100</v>
      </c>
      <c r="AA265" t="str">
        <f t="shared" ca="1" si="93"/>
        <v>upn</v>
      </c>
      <c r="AB265" t="s">
        <v>92</v>
      </c>
      <c r="AC265">
        <v>46336</v>
      </c>
      <c r="AD265">
        <v>11</v>
      </c>
      <c r="AE265" t="s">
        <v>126</v>
      </c>
      <c r="AG265">
        <v>1100</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
      </c>
      <c r="AJ265" t="str">
        <f t="shared" si="95"/>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
      </c>
      <c r="AL265">
        <v>1</v>
      </c>
      <c r="AM26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v>
      </c>
      <c r="AN265" t="str">
        <f t="shared" ca="1" si="97"/>
        <v>{"dy":27,"sl":3,"tp":"upn","vl":"46336","cn":11,"pt":"GO","pr":1100}</v>
      </c>
    </row>
    <row r="266" spans="1:40">
      <c r="A266">
        <v>27</v>
      </c>
      <c r="B266">
        <v>4</v>
      </c>
      <c r="C266">
        <f t="shared" si="88"/>
        <v>0</v>
      </c>
      <c r="D266">
        <f t="shared" ca="1" si="98"/>
        <v>0.59970701717145214</v>
      </c>
      <c r="E266">
        <f t="shared" ca="1" si="98"/>
        <v>6.3492110467874396E-2</v>
      </c>
      <c r="F266">
        <f t="shared" ca="1" si="98"/>
        <v>0.72399019694682054</v>
      </c>
      <c r="G266">
        <f t="shared" ca="1" si="98"/>
        <v>0.22525383312511693</v>
      </c>
      <c r="H266">
        <f t="shared" ca="1" si="98"/>
        <v>0.39740279829245706</v>
      </c>
      <c r="I266">
        <f t="shared" ca="1" si="98"/>
        <v>0.80181286150591846</v>
      </c>
      <c r="M266" t="str">
        <f t="shared" ca="1" si="89"/>
        <v>안 지정 캐릭터 PP 일반등급</v>
      </c>
      <c r="N266">
        <f t="shared" ca="1" si="90"/>
        <v>6349</v>
      </c>
      <c r="O266">
        <f t="shared" ca="1" si="91"/>
        <v>3</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900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92</v>
      </c>
      <c r="V266">
        <v>19175</v>
      </c>
      <c r="W266">
        <v>10</v>
      </c>
      <c r="X266" t="s">
        <v>126</v>
      </c>
      <c r="Z266">
        <v>1000</v>
      </c>
      <c r="AA266" t="str">
        <f t="shared" ca="1" si="93"/>
        <v>upn</v>
      </c>
      <c r="AB266" t="s">
        <v>92</v>
      </c>
      <c r="AC266">
        <v>58093</v>
      </c>
      <c r="AD266">
        <v>12</v>
      </c>
      <c r="AE266" t="s">
        <v>126</v>
      </c>
      <c r="AG266">
        <v>1200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v>
      </c>
      <c r="AN266" t="str">
        <f t="shared" ca="1" si="97"/>
        <v>{"dy":27,"sl":4,"tp":"upn","vl":"58093","cn":12,"pt":"GO","pr":1200}</v>
      </c>
    </row>
    <row r="267" spans="1:40">
      <c r="A267">
        <v>27</v>
      </c>
      <c r="B267">
        <v>5</v>
      </c>
      <c r="C267">
        <f t="shared" si="88"/>
        <v>0</v>
      </c>
      <c r="D267">
        <f t="shared" ca="1" si="98"/>
        <v>0.65202043717355829</v>
      </c>
      <c r="E267">
        <f t="shared" ca="1" si="98"/>
        <v>0.76150069313204138</v>
      </c>
      <c r="F267">
        <f t="shared" ca="1" si="98"/>
        <v>0.72841340614642891</v>
      </c>
      <c r="G267">
        <f t="shared" ca="1" si="98"/>
        <v>0.39830570506569185</v>
      </c>
      <c r="H267">
        <f t="shared" ca="1" si="98"/>
        <v>0.52304667613996103</v>
      </c>
      <c r="I267">
        <f t="shared" ca="1" si="98"/>
        <v>0.37158719164645015</v>
      </c>
      <c r="M267" t="str">
        <f t="shared" ca="1" si="89"/>
        <v>안 지정 캐릭터 PP 영웅등급</v>
      </c>
      <c r="N267">
        <f t="shared" ca="1" si="90"/>
        <v>76150</v>
      </c>
      <c r="O267">
        <f t="shared" ca="1" si="91"/>
        <v>12</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3600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t="shared" ca="1" si="92"/>
        <v/>
      </c>
      <c r="U267" t="s">
        <v>91</v>
      </c>
      <c r="V267">
        <v>73986</v>
      </c>
      <c r="W267">
        <v>13</v>
      </c>
      <c r="X267" t="s">
        <v>126</v>
      </c>
      <c r="Z267">
        <v>1300</v>
      </c>
      <c r="AA267" t="str">
        <f t="shared" ca="1" si="93"/>
        <v>fe</v>
      </c>
      <c r="AB267" t="s">
        <v>82</v>
      </c>
      <c r="AC267" t="s">
        <v>188</v>
      </c>
      <c r="AD267">
        <v>1</v>
      </c>
      <c r="AE267" t="s">
        <v>126</v>
      </c>
      <c r="AG267">
        <v>2200</v>
      </c>
      <c r="AH267" t="str">
        <f>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v>
      </c>
      <c r="AN267" t="str">
        <f t="shared" ca="1" si="97"/>
        <v>{"dy":27,"sl":5,"tp":"fe","vl":"Equip7002","cn":1,"pt":"GO","pr":2200}</v>
      </c>
    </row>
    <row r="268" spans="1:40">
      <c r="A268">
        <v>27</v>
      </c>
      <c r="B268">
        <v>6</v>
      </c>
      <c r="C268">
        <f t="shared" si="88"/>
        <v>0</v>
      </c>
      <c r="D268">
        <f t="shared" ca="1" si="98"/>
        <v>0.43575741385504518</v>
      </c>
      <c r="E268">
        <f t="shared" ca="1" si="98"/>
        <v>0.50363380866605245</v>
      </c>
      <c r="F268">
        <f t="shared" ca="1" si="98"/>
        <v>0.7584403212102675</v>
      </c>
      <c r="G268">
        <f t="shared" ca="1" si="98"/>
        <v>0.92142687753022445</v>
      </c>
      <c r="H268">
        <f t="shared" ca="1" si="98"/>
        <v>6.2470728879570836E-2</v>
      </c>
      <c r="I268">
        <f t="shared" ca="1" si="98"/>
        <v>3.0197772131071998E-2</v>
      </c>
      <c r="M268" t="str">
        <f t="shared" ca="1" si="89"/>
        <v>지정 장비</v>
      </c>
      <c r="N268" t="e">
        <f t="shared" ca="1" si="90"/>
        <v>#VALUE!</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t="e">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#VALUE!</v>
      </c>
      <c r="S268" t="e">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#VALUE!</v>
      </c>
      <c r="T268" t="e">
        <f t="shared" ca="1" si="92"/>
        <v>#VALUE!</v>
      </c>
      <c r="U268" t="s">
        <v>82</v>
      </c>
      <c r="V268" t="s">
        <v>246</v>
      </c>
      <c r="W268">
        <v>1</v>
      </c>
      <c r="X268" t="s">
        <v>126</v>
      </c>
      <c r="Z268">
        <v>600</v>
      </c>
      <c r="AA268" t="str">
        <f t="shared" ca="1" si="93"/>
        <v>fe</v>
      </c>
      <c r="AB268" t="s">
        <v>82</v>
      </c>
      <c r="AC268" t="s">
        <v>242</v>
      </c>
      <c r="AD268">
        <v>1</v>
      </c>
      <c r="AE268" t="s">
        <v>126</v>
      </c>
      <c r="AG268">
        <v>29100</v>
      </c>
      <c r="AH268" t="str">
        <f>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v>
      </c>
      <c r="AN268" t="str">
        <f t="shared" ca="1" si="97"/>
        <v>{"dy":27,"sl":6,"tp":"fe","vl":"Equip8202","cn":1,"pt":"GO","pr":29100}</v>
      </c>
    </row>
    <row r="269" spans="1:40">
      <c r="A269">
        <v>27</v>
      </c>
      <c r="B269">
        <v>7</v>
      </c>
      <c r="C269">
        <f t="shared" si="88"/>
        <v>0</v>
      </c>
      <c r="D269">
        <f t="shared" ca="1" si="98"/>
        <v>6.9869219127700499E-2</v>
      </c>
      <c r="E269">
        <f t="shared" ca="1" si="98"/>
        <v>0.197468987335636</v>
      </c>
      <c r="F269">
        <f t="shared" ca="1" si="98"/>
        <v>0.11295980959792162</v>
      </c>
      <c r="G269">
        <f t="shared" ca="1" si="98"/>
        <v>8.9333896641690225E-2</v>
      </c>
      <c r="H269">
        <f t="shared" ca="1" si="98"/>
        <v>0.55465145220026946</v>
      </c>
      <c r="I269">
        <f t="shared" ca="1" si="98"/>
        <v>0.67089859037884902</v>
      </c>
      <c r="M269" t="str">
        <f t="shared" ca="1" si="89"/>
        <v>지정 장비</v>
      </c>
      <c r="N269" t="e">
        <f t="shared" ca="1" si="90"/>
        <v>#VALUE!</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DI</v>
      </c>
      <c r="Q269" t="e">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#VALUE!</v>
      </c>
      <c r="R269" t="e">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#VALUE!</v>
      </c>
      <c r="S269" t="e">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#VALUE!</v>
      </c>
      <c r="T269" t="e">
        <f t="shared" ca="1" si="92"/>
        <v>#VALUE!</v>
      </c>
      <c r="U269" t="s">
        <v>82</v>
      </c>
      <c r="V269" t="s">
        <v>201</v>
      </c>
      <c r="W269">
        <v>1</v>
      </c>
      <c r="X269" t="s">
        <v>126</v>
      </c>
      <c r="Z269">
        <v>74600</v>
      </c>
      <c r="AA269" t="str">
        <f t="shared" ca="1" si="93"/>
        <v>fe</v>
      </c>
      <c r="AB269" t="s">
        <v>82</v>
      </c>
      <c r="AC269" t="s">
        <v>296</v>
      </c>
      <c r="AD269">
        <v>1</v>
      </c>
      <c r="AE269" t="s">
        <v>126</v>
      </c>
      <c r="AG269">
        <v>3200</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빅 바디</v>
      </c>
      <c r="AL269">
        <v>1</v>
      </c>
      <c r="AM26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v>
      </c>
      <c r="AN269" t="str">
        <f t="shared" ca="1" si="97"/>
        <v>{"dy":27,"sl":7,"tp":"fe","vl":"Equip6101","cn":1,"pt":"GO","pr":3200}</v>
      </c>
    </row>
    <row r="270" spans="1:40">
      <c r="A270">
        <v>27</v>
      </c>
      <c r="B270">
        <v>8</v>
      </c>
      <c r="C270">
        <f t="shared" si="88"/>
        <v>0</v>
      </c>
      <c r="D270">
        <f t="shared" ca="1" si="98"/>
        <v>0.28475586690681587</v>
      </c>
      <c r="E270">
        <f t="shared" ca="1" si="98"/>
        <v>0.56823594114311249</v>
      </c>
      <c r="F270">
        <f t="shared" ca="1" si="98"/>
        <v>0.24839170504414398</v>
      </c>
      <c r="G270">
        <f t="shared" ca="1" si="98"/>
        <v>0.85621669114153565</v>
      </c>
      <c r="H270">
        <f t="shared" ca="1" si="98"/>
        <v>0.44550023985574261</v>
      </c>
      <c r="I270">
        <f t="shared" ca="1" si="98"/>
        <v>5.3741425970839307E-2</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v>
      </c>
      <c r="AN270" t="str">
        <f t="shared" ca="1" si="97"/>
        <v>{"dy":27,"sl":8}</v>
      </c>
    </row>
    <row r="271" spans="1:40">
      <c r="A271">
        <v>27</v>
      </c>
      <c r="B271">
        <v>9</v>
      </c>
      <c r="C271">
        <f t="shared" si="88"/>
        <v>0</v>
      </c>
      <c r="D271">
        <f t="shared" ca="1" si="98"/>
        <v>0.37229953904861957</v>
      </c>
      <c r="E271">
        <f t="shared" ca="1" si="98"/>
        <v>0.37645120636623308</v>
      </c>
      <c r="F271">
        <f t="shared" ca="1" si="98"/>
        <v>0.65148358490824954</v>
      </c>
      <c r="G271">
        <f t="shared" ca="1" si="98"/>
        <v>5.7208519029874338E-3</v>
      </c>
      <c r="H271">
        <f t="shared" ca="1" si="98"/>
        <v>0.68277780536858101</v>
      </c>
      <c r="I271">
        <f t="shared" ca="1" si="98"/>
        <v>0.94756425844474723</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v>
      </c>
      <c r="AN271" t="str">
        <f t="shared" ca="1" si="97"/>
        <v>{"dy":27,"sl":9}</v>
      </c>
    </row>
    <row r="272" spans="1:40">
      <c r="A272">
        <v>28</v>
      </c>
      <c r="B272">
        <v>0</v>
      </c>
      <c r="C272">
        <f t="shared" si="88"/>
        <v>0</v>
      </c>
      <c r="D272">
        <f t="shared" ref="D272:I281" ca="1" si="99">RAND()</f>
        <v>0.71478537701657996</v>
      </c>
      <c r="E272">
        <f t="shared" ca="1" si="99"/>
        <v>0.57023355397488429</v>
      </c>
      <c r="F272">
        <f t="shared" ca="1" si="99"/>
        <v>0.91491965546943432</v>
      </c>
      <c r="G272">
        <f t="shared" ca="1" si="99"/>
        <v>0.9698785808899314</v>
      </c>
      <c r="H272">
        <f t="shared" ca="1" si="99"/>
        <v>0.15079395047870048</v>
      </c>
      <c r="I272">
        <f t="shared" ca="1" si="99"/>
        <v>0.12709448369205656</v>
      </c>
      <c r="M272" t="str">
        <f t="shared" ca="1" si="89"/>
        <v>지정 장비</v>
      </c>
      <c r="N272" t="e">
        <f t="shared" ca="1" si="90"/>
        <v>#VALUE!</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t="e">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#VALUE!</v>
      </c>
      <c r="S272" t="e">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#VALUE!</v>
      </c>
      <c r="T272" t="e">
        <f t="shared" ca="1" si="92"/>
        <v>#VALUE!</v>
      </c>
      <c r="U272" t="s">
        <v>82</v>
      </c>
      <c r="V272" t="s">
        <v>207</v>
      </c>
      <c r="W272">
        <v>1</v>
      </c>
      <c r="X272" t="s">
        <v>126</v>
      </c>
      <c r="Z272">
        <v>3200</v>
      </c>
      <c r="AA272" t="str">
        <f t="shared" ca="1" si="93"/>
        <v>fe</v>
      </c>
      <c r="AB272" t="s">
        <v>82</v>
      </c>
      <c r="AC272" t="s">
        <v>299</v>
      </c>
      <c r="AD272">
        <v>1</v>
      </c>
      <c r="AE272" t="s">
        <v>126</v>
      </c>
      <c r="AG272">
        <v>1100</v>
      </c>
      <c r="AH272" t="str">
        <f>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칼날 손잡이</v>
      </c>
      <c r="AL272">
        <v>1</v>
      </c>
      <c r="AM27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v>
      </c>
      <c r="AN272" t="str">
        <f t="shared" ca="1" si="97"/>
        <v>{"dy":28,"sl":0,"tp":"fe","vl":"Equip1101","cn":1,"pt":"GO","pr":1100}</v>
      </c>
    </row>
    <row r="273" spans="1:40">
      <c r="A273">
        <v>28</v>
      </c>
      <c r="B273">
        <v>1</v>
      </c>
      <c r="C273">
        <f t="shared" si="88"/>
        <v>0</v>
      </c>
      <c r="D273">
        <f t="shared" ca="1" si="99"/>
        <v>0.73438095011247972</v>
      </c>
      <c r="E273">
        <f t="shared" ca="1" si="99"/>
        <v>0.29911784561304622</v>
      </c>
      <c r="F273">
        <f t="shared" ca="1" si="99"/>
        <v>0.90463151750195037</v>
      </c>
      <c r="G273">
        <f t="shared" ca="1" si="99"/>
        <v>0.77368871890705826</v>
      </c>
      <c r="H273">
        <f t="shared" ca="1" si="99"/>
        <v>0.91573688027473688</v>
      </c>
      <c r="I273">
        <f t="shared" ca="1" si="99"/>
        <v>0.84473226736283036</v>
      </c>
      <c r="M273" t="str">
        <f t="shared" ca="1" si="89"/>
        <v>지정 장비</v>
      </c>
      <c r="N273" t="e">
        <f t="shared" ca="1" si="90"/>
        <v>#VALUE!</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t="e">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#VALUE!</v>
      </c>
      <c r="S273" t="e">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#VALUE!</v>
      </c>
      <c r="T273" t="e">
        <f t="shared" ca="1" si="92"/>
        <v>#VALUE!</v>
      </c>
      <c r="U273" t="s">
        <v>82</v>
      </c>
      <c r="V273" t="s">
        <v>248</v>
      </c>
      <c r="W273">
        <v>1</v>
      </c>
      <c r="X273" t="s">
        <v>126</v>
      </c>
      <c r="Z273">
        <v>900</v>
      </c>
      <c r="AA273" t="str">
        <f t="shared" ca="1" si="93"/>
        <v>fe</v>
      </c>
      <c r="AB273" t="s">
        <v>82</v>
      </c>
      <c r="AC273" t="s">
        <v>251</v>
      </c>
      <c r="AD273">
        <v>1</v>
      </c>
      <c r="AE273" t="s">
        <v>130</v>
      </c>
      <c r="AG273">
        <v>4</v>
      </c>
      <c r="AH273" t="str">
        <f>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빛의 트랩</v>
      </c>
      <c r="AL273">
        <v>1</v>
      </c>
      <c r="AM27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v>
      </c>
      <c r="AN273" t="str">
        <f t="shared" ca="1" si="97"/>
        <v>{"dy":28,"sl":1,"tp":"fe","vl":"Equip3201","cn":1,"pt":"DI","pr":4}</v>
      </c>
    </row>
    <row r="274" spans="1:40">
      <c r="A274">
        <v>28</v>
      </c>
      <c r="B274">
        <v>2</v>
      </c>
      <c r="C274">
        <f t="shared" si="88"/>
        <v>0</v>
      </c>
      <c r="D274">
        <f t="shared" ca="1" si="99"/>
        <v>0.3696633473427291</v>
      </c>
      <c r="E274">
        <f t="shared" ca="1" si="99"/>
        <v>0.47196747562271246</v>
      </c>
      <c r="F274">
        <f t="shared" ca="1" si="99"/>
        <v>0.4871118676485755</v>
      </c>
      <c r="G274">
        <f t="shared" ca="1" si="99"/>
        <v>0.21865657516324133</v>
      </c>
      <c r="H274">
        <f t="shared" ca="1" si="99"/>
        <v>0.74525936893689915</v>
      </c>
      <c r="I274">
        <f t="shared" ca="1" si="99"/>
        <v>0.7279117053396611</v>
      </c>
      <c r="M274" t="str">
        <f t="shared" ca="1" si="89"/>
        <v>안 지정 캐릭터 PP 영웅등급</v>
      </c>
      <c r="N274">
        <f t="shared" ca="1" si="90"/>
        <v>47196</v>
      </c>
      <c r="O274">
        <f t="shared" ca="1" si="91"/>
        <v>8</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2400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91</v>
      </c>
      <c r="V274">
        <v>28045</v>
      </c>
      <c r="W274">
        <v>10</v>
      </c>
      <c r="X274" t="s">
        <v>126</v>
      </c>
      <c r="Z274">
        <v>1000</v>
      </c>
      <c r="AA274" t="str">
        <f t="shared" ca="1" si="93"/>
        <v>uph</v>
      </c>
      <c r="AB274" t="s">
        <v>91</v>
      </c>
      <c r="AC274">
        <v>35730</v>
      </c>
      <c r="AD274">
        <v>11</v>
      </c>
      <c r="AE274" t="s">
        <v>126</v>
      </c>
      <c r="AG274">
        <v>1100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
      </c>
      <c r="AL274">
        <v>1</v>
      </c>
      <c r="AM27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v>
      </c>
      <c r="AN274" t="str">
        <f t="shared" ca="1" si="97"/>
        <v>{"dy":28,"sl":2,"tp":"uph","vl":"35730","cn":11,"pt":"GO","pr":1100}</v>
      </c>
    </row>
    <row r="275" spans="1:40">
      <c r="A275">
        <v>28</v>
      </c>
      <c r="B275">
        <v>3</v>
      </c>
      <c r="C275">
        <f t="shared" si="88"/>
        <v>0</v>
      </c>
      <c r="D275">
        <f t="shared" ca="1" si="99"/>
        <v>0.24722725302930704</v>
      </c>
      <c r="E275">
        <f t="shared" ca="1" si="99"/>
        <v>0.55775725365239726</v>
      </c>
      <c r="F275">
        <f t="shared" ca="1" si="99"/>
        <v>0.55377822315173053</v>
      </c>
      <c r="G275">
        <f t="shared" ca="1" si="99"/>
        <v>0.67690508348841061</v>
      </c>
      <c r="H275">
        <f t="shared" ca="1" si="99"/>
        <v>4.7434629845930054E-2</v>
      </c>
      <c r="I275">
        <f t="shared" ca="1" si="99"/>
        <v>3.4756993406547143E-2</v>
      </c>
      <c r="M275" t="str">
        <f t="shared" ca="1" si="89"/>
        <v>안 지정 캐릭터 PP 영웅등급</v>
      </c>
      <c r="N275">
        <f t="shared" ca="1" si="90"/>
        <v>55775</v>
      </c>
      <c r="O275">
        <f t="shared" ca="1" si="91"/>
        <v>9</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2700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45750</v>
      </c>
      <c r="W275">
        <v>11</v>
      </c>
      <c r="X275" t="s">
        <v>126</v>
      </c>
      <c r="Z275">
        <v>1100</v>
      </c>
      <c r="AA275" t="str">
        <f t="shared" ca="1" si="93"/>
        <v>upn</v>
      </c>
      <c r="AB275" t="s">
        <v>92</v>
      </c>
      <c r="AC275">
        <v>13144</v>
      </c>
      <c r="AD275">
        <v>9</v>
      </c>
      <c r="AE275" t="s">
        <v>126</v>
      </c>
      <c r="AG275">
        <v>900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
      </c>
      <c r="AL275">
        <v>1</v>
      </c>
      <c r="AM27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v>
      </c>
      <c r="AN275" t="str">
        <f t="shared" ca="1" si="97"/>
        <v>{"dy":28,"sl":3,"tp":"upn","vl":"13144","cn":9,"pt":"GO","pr":900}</v>
      </c>
    </row>
    <row r="276" spans="1:40">
      <c r="A276">
        <v>28</v>
      </c>
      <c r="B276">
        <v>4</v>
      </c>
      <c r="C276">
        <f t="shared" si="88"/>
        <v>0</v>
      </c>
      <c r="D276">
        <f t="shared" ca="1" si="99"/>
        <v>0.90246006863301675</v>
      </c>
      <c r="E276">
        <f t="shared" ca="1" si="99"/>
        <v>0.40948918532337886</v>
      </c>
      <c r="F276">
        <f t="shared" ca="1" si="99"/>
        <v>0.19890525973470996</v>
      </c>
      <c r="G276">
        <f t="shared" ca="1" si="99"/>
        <v>0.22900663263623966</v>
      </c>
      <c r="H276">
        <f t="shared" ca="1" si="99"/>
        <v>0.64569759894424261</v>
      </c>
      <c r="I276">
        <f t="shared" ca="1" si="99"/>
        <v>0.50457815917932625</v>
      </c>
      <c r="M276" t="str">
        <f t="shared" ca="1" si="89"/>
        <v>안 지정 캐릭터 PP 일반등급</v>
      </c>
      <c r="N276">
        <f t="shared" ca="1" si="90"/>
        <v>40948</v>
      </c>
      <c r="O276">
        <f t="shared" ca="1" si="91"/>
        <v>7</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2100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92</v>
      </c>
      <c r="V276">
        <v>71086</v>
      </c>
      <c r="W276">
        <v>13</v>
      </c>
      <c r="X276" t="s">
        <v>126</v>
      </c>
      <c r="Z276">
        <v>1300</v>
      </c>
      <c r="AA276" t="str">
        <f t="shared" ca="1" si="93"/>
        <v>upn</v>
      </c>
      <c r="AB276" t="s">
        <v>92</v>
      </c>
      <c r="AC276">
        <v>41165</v>
      </c>
      <c r="AD276">
        <v>11</v>
      </c>
      <c r="AE276" t="s">
        <v>126</v>
      </c>
      <c r="AG276">
        <v>1100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
      </c>
      <c r="AL276">
        <v>1</v>
      </c>
      <c r="AM27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v>
      </c>
      <c r="AN276" t="str">
        <f t="shared" ca="1" si="97"/>
        <v>{"dy":28,"sl":4,"tp":"upn","vl":"41165","cn":11,"pt":"GO","pr":1100}</v>
      </c>
    </row>
    <row r="277" spans="1:40">
      <c r="A277">
        <v>28</v>
      </c>
      <c r="B277">
        <v>5</v>
      </c>
      <c r="C277">
        <f t="shared" si="88"/>
        <v>0</v>
      </c>
      <c r="D277">
        <f t="shared" ca="1" si="99"/>
        <v>0.31558519029810261</v>
      </c>
      <c r="E277">
        <f t="shared" ca="1" si="99"/>
        <v>0.40398730489396406</v>
      </c>
      <c r="F277">
        <f t="shared" ca="1" si="99"/>
        <v>0.19359230813500117</v>
      </c>
      <c r="G277">
        <f t="shared" ca="1" si="99"/>
        <v>3.1832420408577811E-2</v>
      </c>
      <c r="H277">
        <f t="shared" ca="1" si="99"/>
        <v>0.31120697736177327</v>
      </c>
      <c r="I277">
        <f t="shared" ca="1" si="99"/>
        <v>0.51146945041670011</v>
      </c>
      <c r="M277" t="str">
        <f t="shared" ca="1" si="89"/>
        <v>지정 장비</v>
      </c>
      <c r="N277" t="e">
        <f t="shared" ca="1" si="90"/>
        <v>#VALUE!</v>
      </c>
      <c r="O277">
        <f t="shared" ca="1" si="91"/>
        <v>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DI</v>
      </c>
      <c r="Q277" t="e">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#VALUE!</v>
      </c>
      <c r="R277" t="e">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#VALUE!</v>
      </c>
      <c r="S277" t="e">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#VALUE!</v>
      </c>
      <c r="T277" t="e">
        <f t="shared" ca="1" si="92"/>
        <v>#VALUE!</v>
      </c>
      <c r="U277" t="s">
        <v>91</v>
      </c>
      <c r="V277">
        <v>12431</v>
      </c>
      <c r="W277">
        <v>9</v>
      </c>
      <c r="X277" t="s">
        <v>126</v>
      </c>
      <c r="Z277">
        <v>900</v>
      </c>
      <c r="AA277" t="str">
        <f t="shared" ca="1" si="93"/>
        <v>fe</v>
      </c>
      <c r="AB277" t="s">
        <v>82</v>
      </c>
      <c r="AC277" t="s">
        <v>249</v>
      </c>
      <c r="AD277">
        <v>1</v>
      </c>
      <c r="AE277" t="s">
        <v>126</v>
      </c>
      <c r="AG277">
        <v>9600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낙원으로의 길</v>
      </c>
      <c r="AL277">
        <v>1</v>
      </c>
      <c r="AM27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v>
      </c>
      <c r="AN277" t="str">
        <f t="shared" ca="1" si="97"/>
        <v>{"dy":28,"sl":5,"tp":"fe","vl":"Equip7202","cn":1,"pt":"GO","pr":9600}</v>
      </c>
    </row>
    <row r="278" spans="1:40">
      <c r="A278">
        <v>28</v>
      </c>
      <c r="B278">
        <v>6</v>
      </c>
      <c r="C278">
        <f t="shared" si="88"/>
        <v>0</v>
      </c>
      <c r="D278">
        <f t="shared" ca="1" si="99"/>
        <v>0.65593516601785906</v>
      </c>
      <c r="E278">
        <f t="shared" ca="1" si="99"/>
        <v>0.23624939517709964</v>
      </c>
      <c r="F278">
        <f t="shared" ca="1" si="99"/>
        <v>7.7384935611070071E-3</v>
      </c>
      <c r="G278">
        <f t="shared" ca="1" si="99"/>
        <v>0.48160285406978487</v>
      </c>
      <c r="H278">
        <f t="shared" ca="1" si="99"/>
        <v>0.96568136363152079</v>
      </c>
      <c r="I278">
        <f t="shared" ca="1" si="99"/>
        <v>0.93766576763850851</v>
      </c>
      <c r="M278" t="str">
        <f t="shared" ca="1" si="89"/>
        <v>지정 장비</v>
      </c>
      <c r="N278" t="e">
        <f t="shared" ca="1" si="90"/>
        <v>#VALUE!</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t="e">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#VALUE!</v>
      </c>
      <c r="S278" t="e">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#VALUE!</v>
      </c>
      <c r="T278" t="e">
        <f t="shared" ca="1" si="92"/>
        <v>#VALUE!</v>
      </c>
      <c r="U278" t="s">
        <v>82</v>
      </c>
      <c r="V278" t="s">
        <v>262</v>
      </c>
      <c r="W278">
        <v>1</v>
      </c>
      <c r="X278" t="s">
        <v>126</v>
      </c>
      <c r="Z278">
        <v>8000</v>
      </c>
      <c r="AA278" t="str">
        <f t="shared" ca="1" si="93"/>
        <v>fe</v>
      </c>
      <c r="AB278" t="s">
        <v>82</v>
      </c>
      <c r="AC278" t="s">
        <v>114</v>
      </c>
      <c r="AD278">
        <v>1</v>
      </c>
      <c r="AE278" t="s">
        <v>126</v>
      </c>
      <c r="AG278">
        <v>1200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이국의 무기</v>
      </c>
      <c r="AL278">
        <v>1</v>
      </c>
      <c r="AM27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v>
      </c>
      <c r="AN278" t="str">
        <f t="shared" ca="1" si="97"/>
        <v>{"dy":28,"sl":6,"tp":"fe","vl":"Equip0102","cn":1,"pt":"GO","pr":1200}</v>
      </c>
    </row>
    <row r="279" spans="1:40">
      <c r="A279">
        <v>28</v>
      </c>
      <c r="B279">
        <v>7</v>
      </c>
      <c r="C279">
        <f t="shared" si="88"/>
        <v>0</v>
      </c>
      <c r="D279">
        <f t="shared" ca="1" si="99"/>
        <v>0.57187302757940384</v>
      </c>
      <c r="E279">
        <f t="shared" ca="1" si="99"/>
        <v>0.47425832016491143</v>
      </c>
      <c r="F279">
        <f t="shared" ca="1" si="99"/>
        <v>0.33188212808232087</v>
      </c>
      <c r="G279">
        <f t="shared" ca="1" si="99"/>
        <v>0.5012182349208415</v>
      </c>
      <c r="H279">
        <f t="shared" ca="1" si="99"/>
        <v>0.89568528980780471</v>
      </c>
      <c r="I279">
        <f t="shared" ca="1" si="99"/>
        <v>0.7341764789170091</v>
      </c>
      <c r="M279" t="str">
        <f t="shared" ca="1" si="89"/>
        <v>지정 장비</v>
      </c>
      <c r="N279" t="e">
        <f t="shared" ca="1" si="90"/>
        <v>#VALUE!</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t="e">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#VALUE!</v>
      </c>
      <c r="S279" t="e">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#VALUE!</v>
      </c>
      <c r="T279" t="e">
        <f t="shared" ca="1" si="92"/>
        <v>#VALUE!</v>
      </c>
      <c r="U279" t="s">
        <v>82</v>
      </c>
      <c r="V279" t="s">
        <v>258</v>
      </c>
      <c r="W279">
        <v>1</v>
      </c>
      <c r="X279" t="s">
        <v>126</v>
      </c>
      <c r="Z279">
        <v>2000</v>
      </c>
      <c r="AA279" t="str">
        <f t="shared" ca="1" si="93"/>
        <v>fe</v>
      </c>
      <c r="AB279" t="s">
        <v>82</v>
      </c>
      <c r="AC279" t="s">
        <v>300</v>
      </c>
      <c r="AD279">
        <v>1</v>
      </c>
      <c r="AE279" t="s">
        <v>126</v>
      </c>
      <c r="AG279">
        <v>7400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홍연의 해머</v>
      </c>
      <c r="AL279">
        <v>1</v>
      </c>
      <c r="AM27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v>
      </c>
      <c r="AN279" t="str">
        <f t="shared" ca="1" si="97"/>
        <v>{"dy":28,"sl":7,"tp":"fe","vl":"Equip4301","cn":1,"pt":"GO","pr":7400}</v>
      </c>
    </row>
    <row r="280" spans="1:40">
      <c r="A280">
        <v>28</v>
      </c>
      <c r="B280">
        <v>8</v>
      </c>
      <c r="C280">
        <f t="shared" si="88"/>
        <v>0</v>
      </c>
      <c r="D280">
        <f t="shared" ca="1" si="99"/>
        <v>0.80510461538075118</v>
      </c>
      <c r="E280">
        <f t="shared" ca="1" si="99"/>
        <v>0.94048200934912585</v>
      </c>
      <c r="F280">
        <f t="shared" ca="1" si="99"/>
        <v>0.2588987009271565</v>
      </c>
      <c r="G280">
        <f t="shared" ca="1" si="99"/>
        <v>0.3921959438708118</v>
      </c>
      <c r="H280">
        <f t="shared" ca="1" si="99"/>
        <v>0.64061212380060184</v>
      </c>
      <c r="I280">
        <f t="shared" ca="1" si="99"/>
        <v>0.26051200226991622</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v>
      </c>
      <c r="AN280" t="str">
        <f t="shared" ca="1" si="97"/>
        <v>{"dy":28,"sl":8}</v>
      </c>
    </row>
    <row r="281" spans="1:40">
      <c r="A281">
        <v>28</v>
      </c>
      <c r="B281">
        <v>9</v>
      </c>
      <c r="C281">
        <f t="shared" si="88"/>
        <v>0</v>
      </c>
      <c r="D281">
        <f t="shared" ca="1" si="99"/>
        <v>0.51936977166674203</v>
      </c>
      <c r="E281">
        <f t="shared" ca="1" si="99"/>
        <v>8.6751877603464922E-2</v>
      </c>
      <c r="F281">
        <f t="shared" ca="1" si="99"/>
        <v>0.15893531306178399</v>
      </c>
      <c r="G281">
        <f t="shared" ca="1" si="99"/>
        <v>0.46677337241461558</v>
      </c>
      <c r="H281">
        <f t="shared" ca="1" si="99"/>
        <v>0.53119946247909189</v>
      </c>
      <c r="I281">
        <f t="shared" ca="1" si="99"/>
        <v>0.17377128429544875</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v>
      </c>
      <c r="AN281" t="str">
        <f t="shared" ca="1" si="97"/>
        <v>{"dy":28,"sl":9}</v>
      </c>
    </row>
    <row r="282" spans="1:40">
      <c r="A282">
        <v>29</v>
      </c>
      <c r="B282">
        <v>0</v>
      </c>
      <c r="C282">
        <f t="shared" si="88"/>
        <v>0</v>
      </c>
      <c r="D282">
        <f t="shared" ref="D282:I291" ca="1" si="100">RAND()</f>
        <v>0.97622628299883218</v>
      </c>
      <c r="E282">
        <f t="shared" ca="1" si="100"/>
        <v>0.80601924092874011</v>
      </c>
      <c r="F282">
        <f t="shared" ca="1" si="100"/>
        <v>0.74900466233817276</v>
      </c>
      <c r="G282">
        <f t="shared" ca="1" si="100"/>
        <v>0.82018999663967562</v>
      </c>
      <c r="H282">
        <f t="shared" ca="1" si="100"/>
        <v>0.57581758225594182</v>
      </c>
      <c r="I282">
        <f t="shared" ca="1" si="100"/>
        <v>0.72634455144526111</v>
      </c>
      <c r="M282" t="str">
        <f t="shared" ca="1" si="89"/>
        <v>캐릭터 상자 영웅등급</v>
      </c>
      <c r="N282" t="str">
        <f t="shared" ca="1" si="90"/>
        <v>삭제</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DI</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149</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t="shared" ca="1" si="92"/>
        <v/>
      </c>
      <c r="U282" t="s">
        <v>83</v>
      </c>
      <c r="W282">
        <v>1</v>
      </c>
      <c r="X282" t="s">
        <v>130</v>
      </c>
      <c r="Z282">
        <v>29</v>
      </c>
      <c r="AA282" t="str">
        <f t="shared" ca="1" si="93"/>
        <v>bh</v>
      </c>
      <c r="AB282" t="s">
        <v>84</v>
      </c>
      <c r="AD282">
        <v>1</v>
      </c>
      <c r="AE282" t="s">
        <v>130</v>
      </c>
      <c r="AG282">
        <v>149</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v>
      </c>
      <c r="AN282" t="str">
        <f t="shared" ca="1" si="97"/>
        <v>{"dy":29,"sl":0,"tp":"bh","cn":1,"pt":"DI","pr":149}</v>
      </c>
    </row>
    <row r="283" spans="1:40">
      <c r="A283">
        <v>29</v>
      </c>
      <c r="B283">
        <v>1</v>
      </c>
      <c r="C283">
        <f t="shared" si="88"/>
        <v>0</v>
      </c>
      <c r="D283">
        <f t="shared" ca="1" si="100"/>
        <v>0.92009036589478677</v>
      </c>
      <c r="E283">
        <f t="shared" ca="1" si="100"/>
        <v>0.44085063313308914</v>
      </c>
      <c r="F283">
        <f t="shared" ca="1" si="100"/>
        <v>0.33793838263628795</v>
      </c>
      <c r="G283">
        <f t="shared" ca="1" si="100"/>
        <v>0.73153941708566295</v>
      </c>
      <c r="H283">
        <f t="shared" ca="1" si="100"/>
        <v>0.93952874831620681</v>
      </c>
      <c r="I283">
        <f t="shared" ca="1" si="100"/>
        <v>0.56883563814969296</v>
      </c>
      <c r="M283" t="str">
        <f t="shared" ca="1" si="89"/>
        <v>지정 장비</v>
      </c>
      <c r="N283" t="e">
        <f t="shared" ca="1" si="90"/>
        <v>#VALUE!</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t="e">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#VALUE!</v>
      </c>
      <c r="S283" t="e">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#VALUE!</v>
      </c>
      <c r="T283" t="e">
        <f t="shared" ca="1" si="92"/>
        <v>#VALUE!</v>
      </c>
      <c r="U283" t="s">
        <v>82</v>
      </c>
      <c r="V283" t="s">
        <v>202</v>
      </c>
      <c r="W283">
        <v>1</v>
      </c>
      <c r="X283" t="s">
        <v>126</v>
      </c>
      <c r="Z283">
        <v>3200</v>
      </c>
      <c r="AA283" t="str">
        <f t="shared" ca="1" si="93"/>
        <v>fe</v>
      </c>
      <c r="AB283" t="s">
        <v>82</v>
      </c>
      <c r="AC283" t="s">
        <v>191</v>
      </c>
      <c r="AD283">
        <v>1</v>
      </c>
      <c r="AE283" t="s">
        <v>126</v>
      </c>
      <c r="AG283">
        <v>7400</v>
      </c>
      <c r="AH283" t="str">
        <f>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오디세이 픽액스</v>
      </c>
      <c r="AL283">
        <v>1</v>
      </c>
      <c r="AM28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v>
      </c>
      <c r="AN283" t="str">
        <f t="shared" ca="1" si="97"/>
        <v>{"dy":29,"sl":1,"tp":"fe","vl":"Equip0302","cn":1,"pt":"GO","pr":7400}</v>
      </c>
    </row>
    <row r="284" spans="1:40">
      <c r="A284">
        <v>29</v>
      </c>
      <c r="B284">
        <v>2</v>
      </c>
      <c r="C284">
        <f t="shared" si="88"/>
        <v>0</v>
      </c>
      <c r="D284">
        <f t="shared" ca="1" si="100"/>
        <v>0.25228009342117841</v>
      </c>
      <c r="E284">
        <f t="shared" ca="1" si="100"/>
        <v>0.84793856525524802</v>
      </c>
      <c r="F284">
        <f t="shared" ca="1" si="100"/>
        <v>0.97367294695855566</v>
      </c>
      <c r="G284">
        <f t="shared" ca="1" si="100"/>
        <v>0.92033500445985472</v>
      </c>
      <c r="H284">
        <f t="shared" ca="1" si="100"/>
        <v>0.64291987306676068</v>
      </c>
      <c r="I284">
        <f t="shared" ca="1" si="100"/>
        <v>0.30934572299949825</v>
      </c>
      <c r="M284" t="str">
        <f t="shared" ca="1" si="89"/>
        <v>안 지정 캐릭터 PP 영웅등급</v>
      </c>
      <c r="N284">
        <f t="shared" ca="1" si="90"/>
        <v>84793</v>
      </c>
      <c r="O284">
        <f t="shared" ca="1" si="91"/>
        <v>13</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3900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91</v>
      </c>
      <c r="V284">
        <v>63388</v>
      </c>
      <c r="W284">
        <v>12</v>
      </c>
      <c r="X284" t="s">
        <v>126</v>
      </c>
      <c r="Z284">
        <v>1200</v>
      </c>
      <c r="AA284" t="str">
        <f t="shared" ca="1" si="93"/>
        <v>fe</v>
      </c>
      <c r="AB284" t="s">
        <v>82</v>
      </c>
      <c r="AC284" t="s">
        <v>245</v>
      </c>
      <c r="AD284">
        <v>1</v>
      </c>
      <c r="AE284" t="s">
        <v>130</v>
      </c>
      <c r="AG284">
        <v>12</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영롱한 반증</v>
      </c>
      <c r="AL284">
        <v>1</v>
      </c>
      <c r="AM28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v>
      </c>
      <c r="AN284" t="str">
        <f t="shared" ca="1" si="97"/>
        <v>{"dy":29,"sl":2,"tp":"fe","vl":"Equip5301","cn":1,"pt":"DI","pr":12}</v>
      </c>
    </row>
    <row r="285" spans="1:40">
      <c r="A285">
        <v>29</v>
      </c>
      <c r="B285">
        <v>3</v>
      </c>
      <c r="C285">
        <f t="shared" si="88"/>
        <v>0</v>
      </c>
      <c r="D285">
        <f t="shared" ca="1" si="100"/>
        <v>0.47455637163234443</v>
      </c>
      <c r="E285">
        <f t="shared" ca="1" si="100"/>
        <v>0.25974894492978917</v>
      </c>
      <c r="F285">
        <f t="shared" ca="1" si="100"/>
        <v>0.85733663736273513</v>
      </c>
      <c r="G285">
        <f t="shared" ca="1" si="100"/>
        <v>0.24476946708922109</v>
      </c>
      <c r="H285">
        <f t="shared" ca="1" si="100"/>
        <v>0.20211518344481982</v>
      </c>
      <c r="I285">
        <f t="shared" ca="1" si="100"/>
        <v>0.92758573775404274</v>
      </c>
      <c r="M285" t="str">
        <f t="shared" ca="1" si="89"/>
        <v>안 지정 캐릭터 PP 일반등급</v>
      </c>
      <c r="N285">
        <f t="shared" ca="1" si="90"/>
        <v>25974</v>
      </c>
      <c r="O285">
        <f t="shared" ca="1" si="91"/>
        <v>6</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1800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92</v>
      </c>
      <c r="V285">
        <v>36673</v>
      </c>
      <c r="W285">
        <v>11</v>
      </c>
      <c r="X285" t="s">
        <v>126</v>
      </c>
      <c r="Z285">
        <v>1100</v>
      </c>
      <c r="AA285" t="str">
        <f t="shared" ca="1" si="93"/>
        <v>uph</v>
      </c>
      <c r="AB285" t="s">
        <v>91</v>
      </c>
      <c r="AC285">
        <v>10094</v>
      </c>
      <c r="AD285">
        <v>11</v>
      </c>
      <c r="AE285" t="s">
        <v>126</v>
      </c>
      <c r="AG285">
        <v>1100</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
      </c>
      <c r="AJ285" t="str">
        <f t="shared" si="95"/>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
      </c>
      <c r="AL285">
        <v>1</v>
      </c>
      <c r="AM28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v>
      </c>
      <c r="AN285" t="str">
        <f t="shared" ca="1" si="97"/>
        <v>{"dy":29,"sl":3,"tp":"uph","vl":"10094","cn":11,"pt":"GO","pr":1100}</v>
      </c>
    </row>
    <row r="286" spans="1:40">
      <c r="A286">
        <v>29</v>
      </c>
      <c r="B286">
        <v>4</v>
      </c>
      <c r="C286">
        <f t="shared" si="88"/>
        <v>0</v>
      </c>
      <c r="D286">
        <f t="shared" ca="1" si="100"/>
        <v>0.71269189883337125</v>
      </c>
      <c r="E286">
        <f t="shared" ca="1" si="100"/>
        <v>0.32126206113124944</v>
      </c>
      <c r="F286">
        <f t="shared" ca="1" si="100"/>
        <v>0.91685057985988561</v>
      </c>
      <c r="G286">
        <f t="shared" ca="1" si="100"/>
        <v>0.47522081697345631</v>
      </c>
      <c r="H286">
        <f t="shared" ca="1" si="100"/>
        <v>0.11656700752875315</v>
      </c>
      <c r="I286">
        <f t="shared" ca="1" si="100"/>
        <v>0.79939784215679688</v>
      </c>
      <c r="M286" t="str">
        <f t="shared" ca="1" si="89"/>
        <v>안 지정 캐릭터 PP 일반등급</v>
      </c>
      <c r="N286">
        <f t="shared" ca="1" si="90"/>
        <v>32126</v>
      </c>
      <c r="O286">
        <f t="shared" ca="1" si="91"/>
        <v>6</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1800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92</v>
      </c>
      <c r="V286">
        <v>99135</v>
      </c>
      <c r="W286">
        <v>14</v>
      </c>
      <c r="X286" t="s">
        <v>126</v>
      </c>
      <c r="Z286">
        <v>1400</v>
      </c>
      <c r="AA286" t="str">
        <f t="shared" ca="1" si="93"/>
        <v>upn</v>
      </c>
      <c r="AB286" t="s">
        <v>92</v>
      </c>
      <c r="AC286">
        <v>71291</v>
      </c>
      <c r="AD286">
        <v>9</v>
      </c>
      <c r="AE286" t="s">
        <v>126</v>
      </c>
      <c r="AG286">
        <v>900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v>
      </c>
      <c r="AN286" t="str">
        <f t="shared" ca="1" si="97"/>
        <v>{"dy":29,"sl":4,"tp":"upn","vl":"71291","cn":9,"pt":"GO","pr":900}</v>
      </c>
    </row>
    <row r="287" spans="1:40">
      <c r="A287">
        <v>29</v>
      </c>
      <c r="B287">
        <v>5</v>
      </c>
      <c r="C287">
        <f t="shared" si="88"/>
        <v>0</v>
      </c>
      <c r="D287">
        <f t="shared" ca="1" si="100"/>
        <v>0.7480326827851651</v>
      </c>
      <c r="E287">
        <f t="shared" ca="1" si="100"/>
        <v>0.27056871413380024</v>
      </c>
      <c r="F287">
        <f t="shared" ca="1" si="100"/>
        <v>0.19522656674695216</v>
      </c>
      <c r="G287">
        <f t="shared" ca="1" si="100"/>
        <v>0.88940621127232922</v>
      </c>
      <c r="H287">
        <f t="shared" ca="1" si="100"/>
        <v>0.80796826428235324</v>
      </c>
      <c r="I287">
        <f t="shared" ca="1" si="100"/>
        <v>0.31597073160899869</v>
      </c>
      <c r="M287" t="str">
        <f t="shared" ca="1" si="89"/>
        <v>안 지정 캐릭터 PP 영웅등급</v>
      </c>
      <c r="N287">
        <f t="shared" ca="1" si="90"/>
        <v>27056</v>
      </c>
      <c r="O287">
        <f t="shared" ca="1" si="91"/>
        <v>6</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1800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t="shared" ca="1" si="92"/>
        <v/>
      </c>
      <c r="U287" t="s">
        <v>82</v>
      </c>
      <c r="V287" t="s">
        <v>244</v>
      </c>
      <c r="W287">
        <v>1</v>
      </c>
      <c r="X287" t="s">
        <v>130</v>
      </c>
      <c r="Z287">
        <v>10</v>
      </c>
      <c r="AA287" t="str">
        <f t="shared" ca="1" si="93"/>
        <v>fe</v>
      </c>
      <c r="AB287" t="s">
        <v>82</v>
      </c>
      <c r="AC287" t="s">
        <v>301</v>
      </c>
      <c r="AD287">
        <v>1</v>
      </c>
      <c r="AE287" t="s">
        <v>126</v>
      </c>
      <c r="AG287">
        <v>1400</v>
      </c>
      <c r="AH287" t="str">
        <f>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강철 마울</v>
      </c>
      <c r="AL287">
        <v>1</v>
      </c>
      <c r="AM28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v>
      </c>
      <c r="AN287" t="str">
        <f t="shared" ca="1" si="97"/>
        <v>{"dy":29,"sl":5,"tp":"fe","vl":"Equip4102","cn":1,"pt":"GO","pr":1400}</v>
      </c>
    </row>
    <row r="288" spans="1:40">
      <c r="A288">
        <v>29</v>
      </c>
      <c r="B288">
        <v>6</v>
      </c>
      <c r="C288">
        <f t="shared" si="88"/>
        <v>0</v>
      </c>
      <c r="D288">
        <f t="shared" ca="1" si="100"/>
        <v>1.655878075124384E-2</v>
      </c>
      <c r="E288">
        <f t="shared" ca="1" si="100"/>
        <v>0.66567758618775141</v>
      </c>
      <c r="F288">
        <f t="shared" ca="1" si="100"/>
        <v>0.7698422021418263</v>
      </c>
      <c r="G288">
        <f t="shared" ca="1" si="100"/>
        <v>0.1039600619122365</v>
      </c>
      <c r="H288">
        <f t="shared" ca="1" si="100"/>
        <v>0.40518451633785091</v>
      </c>
      <c r="I288">
        <f t="shared" ca="1" si="100"/>
        <v>0.19418414358235903</v>
      </c>
      <c r="M288" t="str">
        <f t="shared" ca="1" si="89"/>
        <v>지정 장비</v>
      </c>
      <c r="N288" t="e">
        <f t="shared" ca="1" si="90"/>
        <v>#VALUE!</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DI</v>
      </c>
      <c r="Q288" t="e">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#VALUE!</v>
      </c>
      <c r="R288" t="e">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#VALUE!</v>
      </c>
      <c r="S288" t="e">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#VALUE!</v>
      </c>
      <c r="T288" t="e">
        <f t="shared" ca="1" si="92"/>
        <v>#VALUE!</v>
      </c>
      <c r="U288" t="s">
        <v>82</v>
      </c>
      <c r="V288" t="s">
        <v>114</v>
      </c>
      <c r="W288">
        <v>1</v>
      </c>
      <c r="X288" t="s">
        <v>126</v>
      </c>
      <c r="Z288">
        <v>1500</v>
      </c>
      <c r="AA288" t="str">
        <f t="shared" ca="1" si="93"/>
        <v>fe</v>
      </c>
      <c r="AB288" t="s">
        <v>82</v>
      </c>
      <c r="AC288" t="s">
        <v>185</v>
      </c>
      <c r="AD288">
        <v>1</v>
      </c>
      <c r="AE288" t="s">
        <v>126</v>
      </c>
      <c r="AG288">
        <v>3400</v>
      </c>
      <c r="AH288" t="str">
        <f>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버블 블래스터</v>
      </c>
      <c r="AL288">
        <v>1</v>
      </c>
      <c r="AM28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v>
      </c>
      <c r="AN288" t="str">
        <f t="shared" ca="1" si="97"/>
        <v>{"dy":29,"sl":6,"tp":"fe","vl":"Equip6102","cn":1,"pt":"GO","pr":3400}</v>
      </c>
    </row>
    <row r="289" spans="1:40">
      <c r="A289">
        <v>29</v>
      </c>
      <c r="B289">
        <v>7</v>
      </c>
      <c r="C289">
        <f t="shared" si="88"/>
        <v>0</v>
      </c>
      <c r="D289">
        <f t="shared" ca="1" si="100"/>
        <v>0.23775722946141631</v>
      </c>
      <c r="E289">
        <f t="shared" ca="1" si="100"/>
        <v>0.8086402772518545</v>
      </c>
      <c r="F289">
        <f t="shared" ca="1" si="100"/>
        <v>0.96562545352878781</v>
      </c>
      <c r="G289">
        <f t="shared" ca="1" si="100"/>
        <v>0.95779411357749045</v>
      </c>
      <c r="H289">
        <f t="shared" ca="1" si="100"/>
        <v>0.44131534931665439</v>
      </c>
      <c r="I289">
        <f t="shared" ca="1" si="100"/>
        <v>0.63919616097173448</v>
      </c>
      <c r="M289" t="str">
        <f t="shared" ca="1" si="89"/>
        <v>지정 장비</v>
      </c>
      <c r="N289" t="e">
        <f t="shared" ca="1" si="90"/>
        <v>#VALUE!</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t="e">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#VALUE!</v>
      </c>
      <c r="S289" t="e">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#VALUE!</v>
      </c>
      <c r="T289" t="e">
        <f t="shared" ca="1" si="92"/>
        <v>#VALUE!</v>
      </c>
      <c r="U289" t="s">
        <v>82</v>
      </c>
      <c r="V289" t="s">
        <v>184</v>
      </c>
      <c r="W289">
        <v>1</v>
      </c>
      <c r="X289" t="s">
        <v>126</v>
      </c>
      <c r="Z289">
        <v>2900</v>
      </c>
      <c r="AA289" t="str">
        <f t="shared" ca="1" si="93"/>
        <v>fe</v>
      </c>
      <c r="AB289" t="s">
        <v>82</v>
      </c>
      <c r="AC289" t="s">
        <v>298</v>
      </c>
      <c r="AD289">
        <v>1</v>
      </c>
      <c r="AE289" t="s">
        <v>126</v>
      </c>
      <c r="AG289">
        <v>1100</v>
      </c>
      <c r="AH289" t="str">
        <f>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결사대의 활</v>
      </c>
      <c r="AL289">
        <v>1</v>
      </c>
      <c r="AM28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v>
      </c>
      <c r="AN289" t="str">
        <f t="shared" ca="1" si="97"/>
        <v>{"dy":29,"sl":7,"tp":"fe","vl":"Equip2101","cn":1,"pt":"GO","pr":1100}</v>
      </c>
    </row>
    <row r="290" spans="1:40">
      <c r="A290">
        <v>29</v>
      </c>
      <c r="B290">
        <v>8</v>
      </c>
      <c r="C290">
        <f t="shared" si="88"/>
        <v>0</v>
      </c>
      <c r="D290">
        <f t="shared" ca="1" si="100"/>
        <v>0.26402089028622588</v>
      </c>
      <c r="E290">
        <f t="shared" ca="1" si="100"/>
        <v>9.9685506696750803E-2</v>
      </c>
      <c r="F290">
        <f t="shared" ca="1" si="100"/>
        <v>0.68444097594546016</v>
      </c>
      <c r="G290">
        <f t="shared" ca="1" si="100"/>
        <v>3.5237154598475207E-2</v>
      </c>
      <c r="H290">
        <f t="shared" ca="1" si="100"/>
        <v>0.37562555972734268</v>
      </c>
      <c r="I290">
        <f t="shared" ca="1" si="100"/>
        <v>0.50180404530243605</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v>
      </c>
      <c r="AN290" t="str">
        <f t="shared" ca="1" si="97"/>
        <v>{"dy":29,"sl":8}</v>
      </c>
    </row>
    <row r="291" spans="1:40">
      <c r="A291">
        <v>29</v>
      </c>
      <c r="B291">
        <v>9</v>
      </c>
      <c r="C291">
        <f t="shared" si="88"/>
        <v>0</v>
      </c>
      <c r="D291">
        <f t="shared" ca="1" si="100"/>
        <v>0.68194547955640261</v>
      </c>
      <c r="E291">
        <f t="shared" ca="1" si="100"/>
        <v>0.55998287414079484</v>
      </c>
      <c r="F291">
        <f t="shared" ca="1" si="100"/>
        <v>0.48881113141347166</v>
      </c>
      <c r="G291">
        <f t="shared" ca="1" si="100"/>
        <v>0.9214157719037801</v>
      </c>
      <c r="H291">
        <f t="shared" ca="1" si="100"/>
        <v>0.387923512936453</v>
      </c>
      <c r="I291">
        <f t="shared" ca="1" si="100"/>
        <v>0.39894645126730877</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v>
      </c>
      <c r="AN291" t="str">
        <f t="shared" ca="1" si="97"/>
        <v>{"dy":29,"sl":9}</v>
      </c>
    </row>
    <row r="292" spans="1:40">
      <c r="A292">
        <v>30</v>
      </c>
      <c r="B292">
        <v>0</v>
      </c>
      <c r="C292">
        <f t="shared" si="88"/>
        <v>0</v>
      </c>
      <c r="D292">
        <f t="shared" ref="D292:I301" ca="1" si="101">RAND()</f>
        <v>0.73189699382392914</v>
      </c>
      <c r="E292">
        <f t="shared" ca="1" si="101"/>
        <v>0.33197238863296996</v>
      </c>
      <c r="F292">
        <f t="shared" ca="1" si="101"/>
        <v>0.13223630694596644</v>
      </c>
      <c r="G292">
        <f t="shared" ca="1" si="101"/>
        <v>0.82283476724945437</v>
      </c>
      <c r="H292">
        <f t="shared" ca="1" si="101"/>
        <v>0.67518420918365207</v>
      </c>
      <c r="I292">
        <f t="shared" ca="1" si="101"/>
        <v>0.85077048934975164</v>
      </c>
      <c r="M292" t="str">
        <f t="shared" ca="1" si="89"/>
        <v>지정 장비</v>
      </c>
      <c r="N292" t="e">
        <f t="shared" ca="1" si="90"/>
        <v>#VALUE!</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GO</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t="e">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#VALUE!</v>
      </c>
      <c r="S292" t="e">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#VALUE!</v>
      </c>
      <c r="T292" t="e">
        <f t="shared" ca="1" si="92"/>
        <v>#VALUE!</v>
      </c>
      <c r="U292" t="s">
        <v>82</v>
      </c>
      <c r="V292" t="s">
        <v>248</v>
      </c>
      <c r="W292">
        <v>1</v>
      </c>
      <c r="X292" t="s">
        <v>126</v>
      </c>
      <c r="Z292">
        <v>600</v>
      </c>
      <c r="AA292" t="str">
        <f t="shared" ca="1" si="93"/>
        <v>fe</v>
      </c>
      <c r="AB292" t="s">
        <v>82</v>
      </c>
      <c r="AC292" t="s">
        <v>248</v>
      </c>
      <c r="AD292">
        <v>1</v>
      </c>
      <c r="AE292" t="s">
        <v>126</v>
      </c>
      <c r="AG292">
        <v>600</v>
      </c>
      <c r="AH292" t="str">
        <f>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숨겨온 원한</v>
      </c>
      <c r="AL292">
        <v>1</v>
      </c>
      <c r="AM29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v>
      </c>
      <c r="AN292" t="str">
        <f t="shared" ca="1" si="97"/>
        <v>{"dy":30,"sl":0,"tp":"fe","vl":"Equip1002","cn":1,"pt":"GO","pr":600}</v>
      </c>
    </row>
    <row r="293" spans="1:40">
      <c r="A293">
        <v>30</v>
      </c>
      <c r="B293">
        <v>1</v>
      </c>
      <c r="C293">
        <f t="shared" si="88"/>
        <v>0</v>
      </c>
      <c r="D293">
        <f t="shared" ca="1" si="101"/>
        <v>0.60921575851549437</v>
      </c>
      <c r="E293">
        <f t="shared" ca="1" si="101"/>
        <v>0.61867604909797413</v>
      </c>
      <c r="F293">
        <f t="shared" ca="1" si="101"/>
        <v>0.44658176493402701</v>
      </c>
      <c r="G293">
        <f t="shared" ca="1" si="101"/>
        <v>0.38835040741991755</v>
      </c>
      <c r="H293">
        <f t="shared" ca="1" si="101"/>
        <v>0.2272796608992409</v>
      </c>
      <c r="I293">
        <f t="shared" ca="1" si="101"/>
        <v>0.40601917259262477</v>
      </c>
      <c r="M293" t="str">
        <f t="shared" ca="1" si="89"/>
        <v>지정 장비</v>
      </c>
      <c r="N293" t="e">
        <f t="shared" ca="1" si="90"/>
        <v>#VALUE!</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DI</v>
      </c>
      <c r="Q293" t="e">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#VALUE!</v>
      </c>
      <c r="R293" t="e">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#VALUE!</v>
      </c>
      <c r="S293" t="e">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#VALUE!</v>
      </c>
      <c r="T293" t="e">
        <f t="shared" ca="1" si="92"/>
        <v>#VALUE!</v>
      </c>
      <c r="U293" t="s">
        <v>82</v>
      </c>
      <c r="V293" t="s">
        <v>243</v>
      </c>
      <c r="W293">
        <v>1</v>
      </c>
      <c r="X293" t="s">
        <v>126</v>
      </c>
      <c r="Z293">
        <v>1300</v>
      </c>
      <c r="AA293" t="str">
        <f t="shared" ca="1" si="93"/>
        <v>fe</v>
      </c>
      <c r="AB293" t="s">
        <v>82</v>
      </c>
      <c r="AC293" t="s">
        <v>243</v>
      </c>
      <c r="AD293">
        <v>1</v>
      </c>
      <c r="AE293" t="s">
        <v>126</v>
      </c>
      <c r="AG293">
        <v>1300</v>
      </c>
      <c r="AH293" t="str">
        <f>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원시 부족 지팡이</v>
      </c>
      <c r="AL293">
        <v>1</v>
      </c>
      <c r="AM29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v>
      </c>
      <c r="AN293" t="str">
        <f t="shared" ca="1" si="97"/>
        <v>{"dy":30,"sl":1,"tp":"fe","vl":"Equip3101","cn":1,"pt":"GO","pr":1300}</v>
      </c>
    </row>
    <row r="294" spans="1:40">
      <c r="A294">
        <v>30</v>
      </c>
      <c r="B294">
        <v>2</v>
      </c>
      <c r="C294">
        <f t="shared" si="88"/>
        <v>0</v>
      </c>
      <c r="D294">
        <f t="shared" ca="1" si="101"/>
        <v>0.88375150168559757</v>
      </c>
      <c r="E294">
        <f t="shared" ca="1" si="101"/>
        <v>0.7952166393243687</v>
      </c>
      <c r="F294">
        <f t="shared" ca="1" si="101"/>
        <v>0.54681638017163181</v>
      </c>
      <c r="G294">
        <f t="shared" ca="1" si="101"/>
        <v>0.37337931180363049</v>
      </c>
      <c r="H294">
        <f t="shared" ca="1" si="101"/>
        <v>0.4975880356973359</v>
      </c>
      <c r="I294">
        <f t="shared" ca="1" si="101"/>
        <v>0.5254349975747532</v>
      </c>
      <c r="M294" t="str">
        <f t="shared" ca="1" si="89"/>
        <v>안 지정 캐릭터 PP 영웅등급</v>
      </c>
      <c r="N294">
        <f t="shared" ca="1" si="90"/>
        <v>79521</v>
      </c>
      <c r="O294">
        <f t="shared" ca="1" si="91"/>
        <v>12</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3600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91</v>
      </c>
      <c r="V294">
        <v>63660</v>
      </c>
      <c r="W294">
        <v>12</v>
      </c>
      <c r="X294" t="s">
        <v>126</v>
      </c>
      <c r="Z294">
        <v>1200</v>
      </c>
      <c r="AA294" t="str">
        <f t="shared" ca="1" si="93"/>
        <v>fe</v>
      </c>
      <c r="AB294" t="s">
        <v>82</v>
      </c>
      <c r="AC294" t="s">
        <v>184</v>
      </c>
      <c r="AD294">
        <v>1</v>
      </c>
      <c r="AE294" t="s">
        <v>126</v>
      </c>
      <c r="AG294">
        <v>2900</v>
      </c>
      <c r="AH294" t="str">
        <f>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이중 날개 활</v>
      </c>
      <c r="AL294">
        <v>1</v>
      </c>
      <c r="AM29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v>
      </c>
      <c r="AN294" t="str">
        <f t="shared" ca="1" si="97"/>
        <v>{"dy":30,"sl":2,"tp":"fe","vl":"Equip2201","cn":1,"pt":"GO","pr":2900}</v>
      </c>
    </row>
    <row r="295" spans="1:40">
      <c r="A295">
        <v>30</v>
      </c>
      <c r="B295">
        <v>3</v>
      </c>
      <c r="C295">
        <f t="shared" si="88"/>
        <v>0</v>
      </c>
      <c r="D295">
        <f t="shared" ca="1" si="101"/>
        <v>0.41791425200370058</v>
      </c>
      <c r="E295">
        <f t="shared" ca="1" si="101"/>
        <v>8.4447101325950347E-2</v>
      </c>
      <c r="F295">
        <f t="shared" ca="1" si="101"/>
        <v>0.61017797151488617</v>
      </c>
      <c r="G295">
        <f t="shared" ca="1" si="101"/>
        <v>0.44520860466011924</v>
      </c>
      <c r="H295">
        <f t="shared" ca="1" si="101"/>
        <v>0.99900427119172641</v>
      </c>
      <c r="I295">
        <f t="shared" ca="1" si="101"/>
        <v>0.71787845304289266</v>
      </c>
      <c r="M295" t="str">
        <f t="shared" ca="1" si="89"/>
        <v>안 지정 캐릭터 PP 일반등급</v>
      </c>
      <c r="N295">
        <f t="shared" ca="1" si="90"/>
        <v>8444</v>
      </c>
      <c r="O295">
        <f t="shared" ca="1" si="91"/>
        <v>4</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1200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92</v>
      </c>
      <c r="V295">
        <v>98140</v>
      </c>
      <c r="W295">
        <v>14</v>
      </c>
      <c r="X295" t="s">
        <v>126</v>
      </c>
      <c r="Z295">
        <v>1400</v>
      </c>
      <c r="AA295" t="str">
        <f t="shared" ca="1" si="93"/>
        <v>upn</v>
      </c>
      <c r="AB295" t="s">
        <v>92</v>
      </c>
      <c r="AC295">
        <v>98140</v>
      </c>
      <c r="AD295">
        <v>10</v>
      </c>
      <c r="AE295" t="s">
        <v>126</v>
      </c>
      <c r="AG295">
        <v>1000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v>
      </c>
      <c r="AN295" t="str">
        <f t="shared" ca="1" si="97"/>
        <v>{"dy":30,"sl":3,"tp":"upn","vl":"98140","cn":10,"pt":"GO","pr":1000}</v>
      </c>
    </row>
    <row r="296" spans="1:40">
      <c r="A296">
        <v>30</v>
      </c>
      <c r="B296">
        <v>4</v>
      </c>
      <c r="C296">
        <f t="shared" si="88"/>
        <v>0</v>
      </c>
      <c r="D296">
        <f t="shared" ca="1" si="101"/>
        <v>2.1415813404200734E-2</v>
      </c>
      <c r="E296">
        <f t="shared" ca="1" si="101"/>
        <v>0.68868998111808089</v>
      </c>
      <c r="F296">
        <f t="shared" ca="1" si="101"/>
        <v>0.21733333833839297</v>
      </c>
      <c r="G296">
        <f t="shared" ca="1" si="101"/>
        <v>0.68414422590135016</v>
      </c>
      <c r="H296">
        <f t="shared" ca="1" si="101"/>
        <v>0.78942607233991513</v>
      </c>
      <c r="I296">
        <f t="shared" ca="1" si="101"/>
        <v>0.60570281731985609</v>
      </c>
      <c r="M296" t="str">
        <f t="shared" ca="1" si="89"/>
        <v>안 지정 캐릭터 PP 일반등급</v>
      </c>
      <c r="N296">
        <f t="shared" ca="1" si="90"/>
        <v>68868</v>
      </c>
      <c r="O296">
        <f t="shared" ca="1" si="91"/>
        <v>11</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3300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92</v>
      </c>
      <c r="V296">
        <v>98567</v>
      </c>
      <c r="W296">
        <v>14</v>
      </c>
      <c r="X296" t="s">
        <v>126</v>
      </c>
      <c r="Z296">
        <v>1400</v>
      </c>
      <c r="AA296" t="str">
        <f t="shared" ca="1" si="93"/>
        <v>fe</v>
      </c>
      <c r="AB296" t="s">
        <v>82</v>
      </c>
      <c r="AC296" t="s">
        <v>306</v>
      </c>
      <c r="AD296">
        <v>1</v>
      </c>
      <c r="AE296" t="s">
        <v>126</v>
      </c>
      <c r="AG296">
        <v>1200</v>
      </c>
      <c r="AH296" t="str">
        <f>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별의 계시</v>
      </c>
      <c r="AL296">
        <v>1</v>
      </c>
      <c r="AM29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v>
      </c>
      <c r="AN296" t="str">
        <f t="shared" ca="1" si="97"/>
        <v>{"dy":30,"sl":4,"tp":"fe","vl":"Equip4101","cn":1,"pt":"GO","pr":1200}</v>
      </c>
    </row>
    <row r="297" spans="1:40">
      <c r="A297">
        <v>30</v>
      </c>
      <c r="B297">
        <v>5</v>
      </c>
      <c r="C297">
        <f t="shared" si="88"/>
        <v>0</v>
      </c>
      <c r="D297">
        <f t="shared" ca="1" si="101"/>
        <v>8.8586013037042721E-2</v>
      </c>
      <c r="E297">
        <f t="shared" ca="1" si="101"/>
        <v>0.49236098695879194</v>
      </c>
      <c r="F297">
        <f t="shared" ca="1" si="101"/>
        <v>0.31610904202737122</v>
      </c>
      <c r="G297">
        <f t="shared" ca="1" si="101"/>
        <v>0.5130627021053733</v>
      </c>
      <c r="H297">
        <f t="shared" ca="1" si="101"/>
        <v>2.9507249833688909E-2</v>
      </c>
      <c r="I297">
        <f t="shared" ca="1" si="101"/>
        <v>4.4072526536554135E-2</v>
      </c>
      <c r="M297" t="str">
        <f t="shared" ca="1" si="89"/>
        <v>지정 장비</v>
      </c>
      <c r="N297" t="e">
        <f t="shared" ca="1" si="90"/>
        <v>#VALUE!</v>
      </c>
      <c r="O297">
        <f t="shared" ca="1" si="91"/>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t="e">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#VALUE!</v>
      </c>
      <c r="S297" t="e">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#VALUE!</v>
      </c>
      <c r="T297" t="e">
        <f t="shared" ca="1" si="92"/>
        <v>#VALUE!</v>
      </c>
      <c r="U297" t="s">
        <v>92</v>
      </c>
      <c r="V297">
        <v>33903</v>
      </c>
      <c r="W297">
        <v>11</v>
      </c>
      <c r="X297" t="s">
        <v>126</v>
      </c>
      <c r="Z297">
        <v>1100</v>
      </c>
      <c r="AA297" t="str">
        <f t="shared" ca="1" si="93"/>
        <v>fe</v>
      </c>
      <c r="AB297" t="s">
        <v>82</v>
      </c>
      <c r="AC297" t="s">
        <v>303</v>
      </c>
      <c r="AD297">
        <v>1</v>
      </c>
      <c r="AE297" t="s">
        <v>126</v>
      </c>
      <c r="AG297">
        <v>3000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성스러운 휘장</v>
      </c>
      <c r="AL297">
        <v>1</v>
      </c>
      <c r="AM29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v>
      </c>
      <c r="AN297" t="str">
        <f t="shared" ca="1" si="97"/>
        <v>{"dy":30,"sl":5,"tp":"fe","vl":"Equip5201","cn":1,"pt":"GO","pr":3000}</v>
      </c>
    </row>
    <row r="298" spans="1:40">
      <c r="A298">
        <v>30</v>
      </c>
      <c r="B298">
        <v>6</v>
      </c>
      <c r="C298">
        <f t="shared" si="88"/>
        <v>0</v>
      </c>
      <c r="D298">
        <f t="shared" ca="1" si="101"/>
        <v>0.7267206038190055</v>
      </c>
      <c r="E298">
        <f t="shared" ca="1" si="101"/>
        <v>0.57942007547016317</v>
      </c>
      <c r="F298">
        <f t="shared" ca="1" si="101"/>
        <v>0.87637175960233438</v>
      </c>
      <c r="G298">
        <f t="shared" ca="1" si="101"/>
        <v>0.510678831320176</v>
      </c>
      <c r="H298">
        <f t="shared" ca="1" si="101"/>
        <v>2.671068011140787E-2</v>
      </c>
      <c r="I298">
        <f t="shared" ca="1" si="101"/>
        <v>0.93535016675119553</v>
      </c>
      <c r="M298" t="str">
        <f t="shared" ca="1" si="89"/>
        <v>지정 장비</v>
      </c>
      <c r="N298" t="e">
        <f t="shared" ca="1" si="90"/>
        <v>#VALUE!</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t="e">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#VALUE!</v>
      </c>
      <c r="S298" t="e">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#VALUE!</v>
      </c>
      <c r="T298" t="e">
        <f t="shared" ca="1" si="92"/>
        <v>#VALUE!</v>
      </c>
      <c r="U298" t="s">
        <v>82</v>
      </c>
      <c r="V298" t="s">
        <v>112</v>
      </c>
      <c r="W298">
        <v>1</v>
      </c>
      <c r="X298" t="s">
        <v>126</v>
      </c>
      <c r="Z298">
        <v>700</v>
      </c>
      <c r="AA298" t="str">
        <f t="shared" ca="1" si="93"/>
        <v>fe</v>
      </c>
      <c r="AB298" t="s">
        <v>82</v>
      </c>
      <c r="AC298" t="s">
        <v>204</v>
      </c>
      <c r="AD298">
        <v>1</v>
      </c>
      <c r="AE298" t="s">
        <v>126</v>
      </c>
      <c r="AG298">
        <v>2200</v>
      </c>
      <c r="AH298" t="str">
        <f>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템플러 쉴드</v>
      </c>
      <c r="AL298">
        <v>1</v>
      </c>
      <c r="AM29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v>
      </c>
      <c r="AN298" t="str">
        <f t="shared" ca="1" si="97"/>
        <v>{"dy":30,"sl":6,"tp":"fe","vl":"Equip7001","cn":1,"pt":"GO","pr":2200}</v>
      </c>
    </row>
    <row r="299" spans="1:40">
      <c r="A299">
        <v>30</v>
      </c>
      <c r="B299">
        <v>7</v>
      </c>
      <c r="C299">
        <f t="shared" si="88"/>
        <v>0</v>
      </c>
      <c r="D299">
        <f t="shared" ca="1" si="101"/>
        <v>0.75830527258291369</v>
      </c>
      <c r="E299">
        <f t="shared" ca="1" si="101"/>
        <v>0.44679207900131768</v>
      </c>
      <c r="F299">
        <f t="shared" ca="1" si="101"/>
        <v>0.57350685649658817</v>
      </c>
      <c r="G299">
        <f t="shared" ca="1" si="101"/>
        <v>0.30611978064794909</v>
      </c>
      <c r="H299">
        <f t="shared" ca="1" si="101"/>
        <v>0.68851830177492024</v>
      </c>
      <c r="I299">
        <f t="shared" ca="1" si="101"/>
        <v>0.76789753488844992</v>
      </c>
      <c r="M299" t="str">
        <f t="shared" ca="1" si="89"/>
        <v>지정 장비</v>
      </c>
      <c r="N299" t="e">
        <f t="shared" ca="1" si="90"/>
        <v>#VALUE!</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t="e">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#VALUE!</v>
      </c>
      <c r="S299" t="e">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#VALUE!</v>
      </c>
      <c r="T299" t="e">
        <f t="shared" ca="1" si="92"/>
        <v>#VALUE!</v>
      </c>
      <c r="U299" t="s">
        <v>82</v>
      </c>
      <c r="V299" t="s">
        <v>280</v>
      </c>
      <c r="W299">
        <v>1</v>
      </c>
      <c r="X299" t="s">
        <v>126</v>
      </c>
      <c r="Z299">
        <v>3300</v>
      </c>
      <c r="AA299" t="str">
        <f t="shared" ca="1" si="93"/>
        <v>fe</v>
      </c>
      <c r="AB299" t="s">
        <v>82</v>
      </c>
      <c r="AC299" t="s">
        <v>304</v>
      </c>
      <c r="AD299">
        <v>1</v>
      </c>
      <c r="AE299" t="s">
        <v>126</v>
      </c>
      <c r="AG299">
        <v>3300</v>
      </c>
      <c r="AH299" t="str">
        <f>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작은 별 완드</v>
      </c>
      <c r="AL299">
        <v>1</v>
      </c>
      <c r="AM29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v>
      </c>
      <c r="AN299" t="str">
        <f t="shared" ca="1" si="97"/>
        <v>{"dy":30,"sl":7,"tp":"fe","vl":"Equip3202","cn":1,"pt":"GO","pr":3300}</v>
      </c>
    </row>
    <row r="300" spans="1:40">
      <c r="A300">
        <v>30</v>
      </c>
      <c r="B300">
        <v>8</v>
      </c>
      <c r="C300">
        <f t="shared" si="88"/>
        <v>0</v>
      </c>
      <c r="D300">
        <f t="shared" ca="1" si="101"/>
        <v>0.98538648813255902</v>
      </c>
      <c r="E300">
        <f t="shared" ca="1" si="101"/>
        <v>0.95967369171385031</v>
      </c>
      <c r="F300">
        <f t="shared" ca="1" si="101"/>
        <v>1.5168152968877302E-2</v>
      </c>
      <c r="G300">
        <f t="shared" ca="1" si="101"/>
        <v>0.95917205717509602</v>
      </c>
      <c r="H300">
        <f t="shared" ca="1" si="101"/>
        <v>0.92893864373806367</v>
      </c>
      <c r="I300">
        <f t="shared" ca="1" si="101"/>
        <v>8.3607564366106168E-2</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v>
      </c>
      <c r="AN300" t="str">
        <f t="shared" ca="1" si="97"/>
        <v>{"dy":30,"sl":8}</v>
      </c>
    </row>
    <row r="301" spans="1:40">
      <c r="A301">
        <v>30</v>
      </c>
      <c r="B301">
        <v>9</v>
      </c>
      <c r="C301">
        <f t="shared" si="88"/>
        <v>0</v>
      </c>
      <c r="D301">
        <f t="shared" ca="1" si="101"/>
        <v>0.57907654067674275</v>
      </c>
      <c r="E301">
        <f t="shared" ca="1" si="101"/>
        <v>0.93591176350523819</v>
      </c>
      <c r="F301">
        <f t="shared" ca="1" si="101"/>
        <v>0.14006962846715443</v>
      </c>
      <c r="G301">
        <f t="shared" ca="1" si="101"/>
        <v>0.92887552204384982</v>
      </c>
      <c r="H301">
        <f t="shared" ca="1" si="101"/>
        <v>0.38506689328471877</v>
      </c>
      <c r="I301">
        <f t="shared" ca="1" si="101"/>
        <v>0.31590219177923085</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v>
      </c>
      <c r="AN301" t="str">
        <f t="shared" ca="1" si="97"/>
        <v>{"dy":30,"sl":9}</v>
      </c>
    </row>
    <row r="302" spans="1:40">
      <c r="A302">
        <v>31</v>
      </c>
      <c r="B302">
        <v>0</v>
      </c>
      <c r="C302">
        <f t="shared" si="88"/>
        <v>0</v>
      </c>
      <c r="D302">
        <f t="shared" ref="D302:I311" ca="1" si="102">RAND()</f>
        <v>0.10452971154373381</v>
      </c>
      <c r="E302">
        <f t="shared" ca="1" si="102"/>
        <v>0.18464317560262389</v>
      </c>
      <c r="F302">
        <f t="shared" ca="1" si="102"/>
        <v>0.47564247409140281</v>
      </c>
      <c r="G302">
        <f t="shared" ca="1" si="102"/>
        <v>5.0167156540869007E-2</v>
      </c>
      <c r="H302">
        <f t="shared" ca="1" si="102"/>
        <v>0.37168970710117022</v>
      </c>
      <c r="I302">
        <f t="shared" ca="1" si="102"/>
        <v>0.66465794619553742</v>
      </c>
      <c r="M302" t="str">
        <f t="shared" ca="1" si="89"/>
        <v>지정 장비</v>
      </c>
      <c r="N302" t="e">
        <f t="shared" ca="1" si="90"/>
        <v>#VALUE!</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DI</v>
      </c>
      <c r="Q302" t="e">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#VALUE!</v>
      </c>
      <c r="R302" t="e">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#VALUE!</v>
      </c>
      <c r="S302" t="e">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#VALUE!</v>
      </c>
      <c r="T302" t="e">
        <f t="shared" ca="1" si="92"/>
        <v>#VALUE!</v>
      </c>
      <c r="U302" t="s">
        <v>82</v>
      </c>
      <c r="V302" t="s">
        <v>248</v>
      </c>
      <c r="W302">
        <v>1</v>
      </c>
      <c r="X302" t="s">
        <v>126</v>
      </c>
      <c r="Z302">
        <v>900</v>
      </c>
      <c r="AA302" t="str">
        <f t="shared" ca="1" si="93"/>
        <v>bn</v>
      </c>
      <c r="AB302" t="s">
        <v>83</v>
      </c>
      <c r="AD302">
        <v>1</v>
      </c>
      <c r="AE302" t="s">
        <v>130</v>
      </c>
      <c r="AG302">
        <v>29</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
      </c>
      <c r="AL302">
        <v>1</v>
      </c>
      <c r="AM30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v>
      </c>
      <c r="AN302" t="str">
        <f t="shared" ca="1" si="97"/>
        <v>{"dy":31,"sl":0,"tp":"bn","cn":1,"pt":"DI","pr":29}</v>
      </c>
    </row>
    <row r="303" spans="1:40">
      <c r="A303">
        <v>31</v>
      </c>
      <c r="B303">
        <v>1</v>
      </c>
      <c r="C303">
        <f t="shared" si="88"/>
        <v>0</v>
      </c>
      <c r="D303">
        <f t="shared" ca="1" si="102"/>
        <v>0.48314772905143766</v>
      </c>
      <c r="E303">
        <f t="shared" ca="1" si="102"/>
        <v>0.879944526346634</v>
      </c>
      <c r="F303">
        <f t="shared" ca="1" si="102"/>
        <v>0.23920063560609217</v>
      </c>
      <c r="G303">
        <f t="shared" ca="1" si="102"/>
        <v>0.65999626456547467</v>
      </c>
      <c r="H303">
        <f t="shared" ca="1" si="102"/>
        <v>0.8164693656292793</v>
      </c>
      <c r="I303">
        <f t="shared" ca="1" si="102"/>
        <v>0.18824563145462037</v>
      </c>
      <c r="M303" t="str">
        <f t="shared" ca="1" si="89"/>
        <v>지정 장비</v>
      </c>
      <c r="N303" t="e">
        <f t="shared" ca="1" si="90"/>
        <v>#VALUE!</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t="e">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#VALUE!</v>
      </c>
      <c r="S303" t="e">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#VALUE!</v>
      </c>
      <c r="T303" t="e">
        <f t="shared" ca="1" si="92"/>
        <v>#VALUE!</v>
      </c>
      <c r="U303" t="s">
        <v>82</v>
      </c>
      <c r="V303" t="s">
        <v>256</v>
      </c>
      <c r="W303">
        <v>1</v>
      </c>
      <c r="X303" t="s">
        <v>126</v>
      </c>
      <c r="Z303">
        <v>3800</v>
      </c>
      <c r="AA303" t="str">
        <f t="shared" ca="1" si="93"/>
        <v>fe</v>
      </c>
      <c r="AB303" t="s">
        <v>82</v>
      </c>
      <c r="AC303" t="s">
        <v>193</v>
      </c>
      <c r="AD303">
        <v>1</v>
      </c>
      <c r="AE303" t="s">
        <v>126</v>
      </c>
      <c r="AG303">
        <v>1000</v>
      </c>
      <c r="AH303" t="str">
        <f>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몬스터 세포</v>
      </c>
      <c r="AL303">
        <v>1</v>
      </c>
      <c r="AM30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v>
      </c>
      <c r="AN303" t="str">
        <f t="shared" ca="1" si="97"/>
        <v>{"dy":31,"sl":1,"tp":"fe","vl":"Equip2102","cn":1,"pt":"GO","pr":1000}</v>
      </c>
    </row>
    <row r="304" spans="1:40">
      <c r="A304">
        <v>31</v>
      </c>
      <c r="B304">
        <v>2</v>
      </c>
      <c r="C304">
        <f t="shared" si="88"/>
        <v>0</v>
      </c>
      <c r="D304">
        <f t="shared" ca="1" si="102"/>
        <v>7.413096119485918E-2</v>
      </c>
      <c r="E304">
        <f t="shared" ca="1" si="102"/>
        <v>0.6688721703361401</v>
      </c>
      <c r="F304">
        <f t="shared" ca="1" si="102"/>
        <v>0.63547057936645901</v>
      </c>
      <c r="G304">
        <f t="shared" ca="1" si="102"/>
        <v>0.53215450566636768</v>
      </c>
      <c r="H304">
        <f t="shared" ca="1" si="102"/>
        <v>0.46639866675598873</v>
      </c>
      <c r="I304">
        <f t="shared" ca="1" si="102"/>
        <v>0.99085409023370241</v>
      </c>
      <c r="M304" t="str">
        <f t="shared" ca="1" si="89"/>
        <v>안 지정 캐릭터 PP 영웅등급</v>
      </c>
      <c r="N304">
        <f t="shared" ca="1" si="90"/>
        <v>66887</v>
      </c>
      <c r="O304">
        <f t="shared" ca="1" si="91"/>
        <v>11</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3300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91</v>
      </c>
      <c r="V304">
        <v>34373</v>
      </c>
      <c r="W304">
        <v>11</v>
      </c>
      <c r="X304" t="s">
        <v>126</v>
      </c>
      <c r="Z304">
        <v>1100</v>
      </c>
      <c r="AA304" t="str">
        <f t="shared" ca="1" si="93"/>
        <v>uph</v>
      </c>
      <c r="AB304" t="s">
        <v>91</v>
      </c>
      <c r="AC304">
        <v>42475</v>
      </c>
      <c r="AD304">
        <v>11</v>
      </c>
      <c r="AE304" t="s">
        <v>126</v>
      </c>
      <c r="AG304">
        <v>1100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
      </c>
      <c r="AL304">
        <v>1</v>
      </c>
      <c r="AM30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v>
      </c>
      <c r="AN304" t="str">
        <f t="shared" ca="1" si="97"/>
        <v>{"dy":31,"sl":2,"tp":"uph","vl":"42475","cn":11,"pt":"GO","pr":1100}</v>
      </c>
    </row>
    <row r="305" spans="1:40">
      <c r="A305">
        <v>31</v>
      </c>
      <c r="B305">
        <v>3</v>
      </c>
      <c r="C305">
        <f t="shared" si="88"/>
        <v>0</v>
      </c>
      <c r="D305">
        <f t="shared" ca="1" si="102"/>
        <v>0.63015180741527188</v>
      </c>
      <c r="E305">
        <f t="shared" ca="1" si="102"/>
        <v>0.90808231443310705</v>
      </c>
      <c r="F305">
        <f t="shared" ca="1" si="102"/>
        <v>0.27351942997217926</v>
      </c>
      <c r="G305">
        <f t="shared" ca="1" si="102"/>
        <v>0.54268380472763356</v>
      </c>
      <c r="H305">
        <f t="shared" ca="1" si="102"/>
        <v>0.96967527070966197</v>
      </c>
      <c r="I305">
        <f t="shared" ca="1" si="102"/>
        <v>2.4502974809771705E-2</v>
      </c>
      <c r="M305" t="str">
        <f t="shared" ca="1" si="89"/>
        <v>안 지정 캐릭터 PP 일반등급</v>
      </c>
      <c r="N305">
        <f t="shared" ca="1" si="90"/>
        <v>90808</v>
      </c>
      <c r="O305">
        <f t="shared" ca="1" si="91"/>
        <v>13</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3900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92</v>
      </c>
      <c r="V305">
        <v>55082</v>
      </c>
      <c r="W305">
        <v>12</v>
      </c>
      <c r="X305" t="s">
        <v>126</v>
      </c>
      <c r="Z305">
        <v>1200</v>
      </c>
      <c r="AA305" t="str">
        <f t="shared" ca="1" si="93"/>
        <v>upn</v>
      </c>
      <c r="AB305" t="s">
        <v>92</v>
      </c>
      <c r="AC305">
        <v>9817</v>
      </c>
      <c r="AD305">
        <v>9</v>
      </c>
      <c r="AE305" t="s">
        <v>126</v>
      </c>
      <c r="AG305">
        <v>900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
      </c>
      <c r="AJ305" t="str">
        <f t="shared" si="95"/>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
      </c>
      <c r="AL305">
        <v>1</v>
      </c>
      <c r="AM30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v>
      </c>
      <c r="AN305" t="str">
        <f t="shared" ca="1" si="97"/>
        <v>{"dy":31,"sl":3,"tp":"upn","vl":"9817","cn":9,"pt":"GO","pr":900}</v>
      </c>
    </row>
    <row r="306" spans="1:40">
      <c r="A306">
        <v>31</v>
      </c>
      <c r="B306">
        <v>4</v>
      </c>
      <c r="C306">
        <f t="shared" si="88"/>
        <v>0</v>
      </c>
      <c r="D306">
        <f t="shared" ca="1" si="102"/>
        <v>2.5520104360297169E-2</v>
      </c>
      <c r="E306">
        <f t="shared" ca="1" si="102"/>
        <v>0.28014571346090045</v>
      </c>
      <c r="F306">
        <f t="shared" ca="1" si="102"/>
        <v>0.90491012479020927</v>
      </c>
      <c r="G306">
        <f t="shared" ca="1" si="102"/>
        <v>0.81614251128109683</v>
      </c>
      <c r="H306">
        <f t="shared" ca="1" si="102"/>
        <v>0.9623439276669008</v>
      </c>
      <c r="I306">
        <f t="shared" ca="1" si="102"/>
        <v>2.7158654757808431E-2</v>
      </c>
      <c r="M306" t="str">
        <f t="shared" ca="1" si="89"/>
        <v>안 지정 캐릭터 PP 일반등급</v>
      </c>
      <c r="N306">
        <f t="shared" ca="1" si="90"/>
        <v>28014</v>
      </c>
      <c r="O306">
        <f t="shared" ca="1" si="91"/>
        <v>6</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1800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92</v>
      </c>
      <c r="V306">
        <v>23904</v>
      </c>
      <c r="W306">
        <v>10</v>
      </c>
      <c r="X306" t="s">
        <v>126</v>
      </c>
      <c r="Z306">
        <v>1000</v>
      </c>
      <c r="AA306" t="str">
        <f t="shared" ca="1" si="93"/>
        <v>upn</v>
      </c>
      <c r="AB306" t="s">
        <v>92</v>
      </c>
      <c r="AC306">
        <v>28048</v>
      </c>
      <c r="AD306">
        <v>10</v>
      </c>
      <c r="AE306" t="s">
        <v>126</v>
      </c>
      <c r="AG306">
        <v>1000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
      </c>
      <c r="AL306">
        <v>1</v>
      </c>
      <c r="AM30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v>
      </c>
      <c r="AN306" t="str">
        <f t="shared" ca="1" si="97"/>
        <v>{"dy":31,"sl":4,"tp":"upn","vl":"28048","cn":10,"pt":"GO","pr":1000}</v>
      </c>
    </row>
    <row r="307" spans="1:40">
      <c r="A307">
        <v>31</v>
      </c>
      <c r="B307">
        <v>5</v>
      </c>
      <c r="C307">
        <f t="shared" si="88"/>
        <v>0</v>
      </c>
      <c r="D307">
        <f t="shared" ca="1" si="102"/>
        <v>7.1427075175057086E-2</v>
      </c>
      <c r="E307">
        <f t="shared" ca="1" si="102"/>
        <v>0.11163886910864518</v>
      </c>
      <c r="F307">
        <f t="shared" ca="1" si="102"/>
        <v>0.10366995606011242</v>
      </c>
      <c r="G307">
        <f t="shared" ca="1" si="102"/>
        <v>0.2767247675124771</v>
      </c>
      <c r="H307">
        <f t="shared" ca="1" si="102"/>
        <v>0.60117091626795327</v>
      </c>
      <c r="I307">
        <f t="shared" ca="1" si="102"/>
        <v>0.68948352182655981</v>
      </c>
      <c r="M307" t="str">
        <f t="shared" ca="1" si="89"/>
        <v>지정 장비</v>
      </c>
      <c r="N307" t="e">
        <f t="shared" ca="1" si="90"/>
        <v>#VALUE!</v>
      </c>
      <c r="O307">
        <f t="shared" ca="1" si="91"/>
        <v>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t="e">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#VALUE!</v>
      </c>
      <c r="S307" t="e">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#VALUE!</v>
      </c>
      <c r="T307" t="e">
        <f t="shared" ca="1" si="92"/>
        <v>#VALUE!</v>
      </c>
      <c r="U307" t="s">
        <v>82</v>
      </c>
      <c r="V307" t="s">
        <v>259</v>
      </c>
      <c r="W307">
        <v>1</v>
      </c>
      <c r="X307" t="s">
        <v>126</v>
      </c>
      <c r="Z307">
        <v>1000</v>
      </c>
      <c r="AA307" t="str">
        <f t="shared" ca="1" si="93"/>
        <v>uph</v>
      </c>
      <c r="AB307" t="s">
        <v>91</v>
      </c>
      <c r="AC307">
        <v>30799</v>
      </c>
      <c r="AD307">
        <v>10</v>
      </c>
      <c r="AE307" t="s">
        <v>126</v>
      </c>
      <c r="AG307">
        <v>1000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v>
      </c>
      <c r="AN307" t="str">
        <f t="shared" ca="1" si="97"/>
        <v>{"dy":31,"sl":5,"tp":"uph","vl":"30799","cn":10,"pt":"GO","pr":1000}</v>
      </c>
    </row>
    <row r="308" spans="1:40">
      <c r="A308">
        <v>31</v>
      </c>
      <c r="B308">
        <v>6</v>
      </c>
      <c r="C308">
        <f t="shared" si="88"/>
        <v>0</v>
      </c>
      <c r="D308">
        <f t="shared" ca="1" si="102"/>
        <v>0.43569064143319214</v>
      </c>
      <c r="E308">
        <f t="shared" ca="1" si="102"/>
        <v>0.58232073191574285</v>
      </c>
      <c r="F308">
        <f t="shared" ca="1" si="102"/>
        <v>9.6420867135208921E-2</v>
      </c>
      <c r="G308">
        <f t="shared" ca="1" si="102"/>
        <v>0.69908817462191508</v>
      </c>
      <c r="H308">
        <f t="shared" ca="1" si="102"/>
        <v>0.99115642757360756</v>
      </c>
      <c r="I308">
        <f t="shared" ca="1" si="102"/>
        <v>0.26372815455764231</v>
      </c>
      <c r="M308" t="str">
        <f t="shared" ca="1" si="89"/>
        <v>지정 장비</v>
      </c>
      <c r="N308" t="e">
        <f t="shared" ca="1" si="90"/>
        <v>#VALUE!</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t="e">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#VALUE!</v>
      </c>
      <c r="S308" t="e">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#VALUE!</v>
      </c>
      <c r="T308" t="e">
        <f t="shared" ca="1" si="92"/>
        <v>#VALUE!</v>
      </c>
      <c r="U308" t="s">
        <v>82</v>
      </c>
      <c r="V308" t="s">
        <v>257</v>
      </c>
      <c r="W308">
        <v>1</v>
      </c>
      <c r="X308" t="s">
        <v>126</v>
      </c>
      <c r="Z308">
        <v>3300</v>
      </c>
      <c r="AA308" t="str">
        <f t="shared" ca="1" si="93"/>
        <v>fe</v>
      </c>
      <c r="AB308" t="s">
        <v>82</v>
      </c>
      <c r="AC308" t="s">
        <v>249</v>
      </c>
      <c r="AD308">
        <v>1</v>
      </c>
      <c r="AE308" t="s">
        <v>130</v>
      </c>
      <c r="AG308">
        <v>14</v>
      </c>
      <c r="AH308" t="str">
        <f>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v>
      </c>
      <c r="AN308" t="str">
        <f t="shared" ca="1" si="97"/>
        <v>{"dy":31,"sl":6,"tp":"fe","vl":"Equip7202","cn":1,"pt":"DI","pr":14}</v>
      </c>
    </row>
    <row r="309" spans="1:40">
      <c r="A309">
        <v>31</v>
      </c>
      <c r="B309">
        <v>7</v>
      </c>
      <c r="C309">
        <f t="shared" si="88"/>
        <v>0</v>
      </c>
      <c r="D309">
        <f t="shared" ca="1" si="102"/>
        <v>0.33249879967066276</v>
      </c>
      <c r="E309">
        <f t="shared" ca="1" si="102"/>
        <v>0.72484607750007868</v>
      </c>
      <c r="F309">
        <f t="shared" ca="1" si="102"/>
        <v>0.37928069230688155</v>
      </c>
      <c r="G309">
        <f t="shared" ca="1" si="102"/>
        <v>0.54762368223208335</v>
      </c>
      <c r="H309">
        <f t="shared" ca="1" si="102"/>
        <v>0.99253429503827861</v>
      </c>
      <c r="I309">
        <f t="shared" ca="1" si="102"/>
        <v>0.20368564636657915</v>
      </c>
      <c r="M309" t="str">
        <f t="shared" ca="1" si="89"/>
        <v>지정 장비</v>
      </c>
      <c r="N309" t="e">
        <f t="shared" ca="1" si="90"/>
        <v>#VALUE!</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t="e">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#VALUE!</v>
      </c>
      <c r="S309" t="e">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#VALUE!</v>
      </c>
      <c r="T309" t="e">
        <f t="shared" ca="1" si="92"/>
        <v>#VALUE!</v>
      </c>
      <c r="U309" t="s">
        <v>82</v>
      </c>
      <c r="V309" t="s">
        <v>251</v>
      </c>
      <c r="W309">
        <v>1</v>
      </c>
      <c r="X309" t="s">
        <v>126</v>
      </c>
      <c r="Z309">
        <v>3200</v>
      </c>
      <c r="AA309" t="str">
        <f t="shared" ca="1" si="93"/>
        <v>fe</v>
      </c>
      <c r="AB309" t="s">
        <v>82</v>
      </c>
      <c r="AC309" t="s">
        <v>186</v>
      </c>
      <c r="AD309">
        <v>1</v>
      </c>
      <c r="AE309" t="s">
        <v>126</v>
      </c>
      <c r="AG309">
        <v>7100</v>
      </c>
      <c r="AH309" t="str">
        <f>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흑진주 칼날</v>
      </c>
      <c r="AL309">
        <v>1</v>
      </c>
      <c r="AM30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v>
      </c>
      <c r="AN309" t="str">
        <f t="shared" ca="1" si="97"/>
        <v>{"dy":31,"sl":7,"tp":"fe","vl":"Equip1302","cn":1,"pt":"GO","pr":7100}</v>
      </c>
    </row>
    <row r="310" spans="1:40">
      <c r="A310">
        <v>31</v>
      </c>
      <c r="B310">
        <v>8</v>
      </c>
      <c r="C310">
        <f t="shared" si="88"/>
        <v>0</v>
      </c>
      <c r="D310">
        <f t="shared" ca="1" si="102"/>
        <v>0.97714260472067216</v>
      </c>
      <c r="E310">
        <f t="shared" ca="1" si="102"/>
        <v>0.52252856220834731</v>
      </c>
      <c r="F310">
        <f t="shared" ca="1" si="102"/>
        <v>0.31012550183036036</v>
      </c>
      <c r="G310">
        <f t="shared" ca="1" si="102"/>
        <v>0.37604234424425398</v>
      </c>
      <c r="H310">
        <f t="shared" ca="1" si="102"/>
        <v>0.79985912939107606</v>
      </c>
      <c r="I310">
        <f t="shared" ca="1" si="102"/>
        <v>0.91647639501160361</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v>
      </c>
      <c r="AN310" t="str">
        <f t="shared" ca="1" si="97"/>
        <v>{"dy":31,"sl":8}</v>
      </c>
    </row>
    <row r="311" spans="1:40">
      <c r="A311">
        <v>31</v>
      </c>
      <c r="B311">
        <v>9</v>
      </c>
      <c r="C311">
        <f t="shared" si="88"/>
        <v>0</v>
      </c>
      <c r="D311">
        <f t="shared" ca="1" si="102"/>
        <v>0.88748688239174534</v>
      </c>
      <c r="E311">
        <f t="shared" ca="1" si="102"/>
        <v>0.41469178872746604</v>
      </c>
      <c r="F311">
        <f t="shared" ca="1" si="102"/>
        <v>0.69312264236260213</v>
      </c>
      <c r="G311">
        <f t="shared" ca="1" si="102"/>
        <v>0.63839508893130636</v>
      </c>
      <c r="H311">
        <f t="shared" ca="1" si="102"/>
        <v>0.58253684531004934</v>
      </c>
      <c r="I311">
        <f t="shared" ca="1" si="102"/>
        <v>0.99017103145145879</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v>
      </c>
      <c r="AN311" t="str">
        <f t="shared" ca="1" si="97"/>
        <v>{"dy":31,"sl":9}</v>
      </c>
    </row>
    <row r="312" spans="1:40">
      <c r="A312">
        <v>1</v>
      </c>
      <c r="B312">
        <v>10</v>
      </c>
      <c r="C312">
        <f t="shared" si="88"/>
        <v>1</v>
      </c>
      <c r="D312">
        <f t="shared" ref="D312:I321" ca="1" si="103">RAND()</f>
        <v>0.82152447516795968</v>
      </c>
      <c r="E312">
        <f t="shared" ca="1" si="103"/>
        <v>0.69559191938628362</v>
      </c>
      <c r="F312">
        <f t="shared" ca="1" si="103"/>
        <v>0.8621072560407852</v>
      </c>
      <c r="G312">
        <f t="shared" ca="1" si="103"/>
        <v>0.49424621516869638</v>
      </c>
      <c r="H312">
        <f t="shared" ca="1" si="103"/>
        <v>0.82008585377349519</v>
      </c>
      <c r="I312">
        <f t="shared" ca="1" si="103"/>
        <v>9.4736079408673013E-2</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v>
      </c>
      <c r="AN312" t="str">
        <f t="shared" ca="1" si="97"/>
        <v>{"dy":1,"sl":10}</v>
      </c>
    </row>
    <row r="313" spans="1:40">
      <c r="A313">
        <v>2</v>
      </c>
      <c r="B313">
        <v>10</v>
      </c>
      <c r="C313">
        <f t="shared" si="88"/>
        <v>1</v>
      </c>
      <c r="D313">
        <f t="shared" ca="1" si="103"/>
        <v>0.93680099569801289</v>
      </c>
      <c r="E313">
        <f t="shared" ca="1" si="103"/>
        <v>0.36832920187577023</v>
      </c>
      <c r="F313">
        <f t="shared" ca="1" si="103"/>
        <v>0.90952109570833495</v>
      </c>
      <c r="G313">
        <f t="shared" ca="1" si="103"/>
        <v>0.18055651516139637</v>
      </c>
      <c r="H313">
        <f t="shared" ca="1" si="103"/>
        <v>0.98619979741001551</v>
      </c>
      <c r="I313">
        <f t="shared" ca="1" si="103"/>
        <v>0.7011083395701958</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v>
      </c>
      <c r="AN313" t="str">
        <f t="shared" ca="1" si="97"/>
        <v>{"dy":2,"sl":10}</v>
      </c>
    </row>
    <row r="314" spans="1:40">
      <c r="A314">
        <v>3</v>
      </c>
      <c r="B314">
        <v>10</v>
      </c>
      <c r="C314">
        <f t="shared" si="88"/>
        <v>1</v>
      </c>
      <c r="D314">
        <f t="shared" ca="1" si="103"/>
        <v>0.79031983405345485</v>
      </c>
      <c r="E314">
        <f t="shared" ca="1" si="103"/>
        <v>0.622628760986494</v>
      </c>
      <c r="F314">
        <f t="shared" ca="1" si="103"/>
        <v>0.26930496775584045</v>
      </c>
      <c r="G314">
        <f t="shared" ca="1" si="103"/>
        <v>0.2755570784656578</v>
      </c>
      <c r="H314">
        <f t="shared" ca="1" si="103"/>
        <v>0.834120017522334</v>
      </c>
      <c r="I314">
        <f t="shared" ca="1" si="103"/>
        <v>0.5447123611440301</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v>
      </c>
      <c r="AN314" t="str">
        <f t="shared" ca="1" si="97"/>
        <v>{"dy":3,"sl":10}</v>
      </c>
    </row>
    <row r="315" spans="1:40">
      <c r="A315">
        <v>4</v>
      </c>
      <c r="B315">
        <v>10</v>
      </c>
      <c r="C315">
        <f t="shared" si="88"/>
        <v>1</v>
      </c>
      <c r="D315">
        <f t="shared" ca="1" si="103"/>
        <v>4.7473754146803215E-2</v>
      </c>
      <c r="E315">
        <f t="shared" ca="1" si="103"/>
        <v>0.54775640385429192</v>
      </c>
      <c r="F315">
        <f t="shared" ca="1" si="103"/>
        <v>0.91151608447962085</v>
      </c>
      <c r="G315">
        <f t="shared" ca="1" si="103"/>
        <v>0.53049242446104894</v>
      </c>
      <c r="H315">
        <f t="shared" ca="1" si="103"/>
        <v>4.6517835591948886E-2</v>
      </c>
      <c r="I315">
        <f t="shared" ca="1" si="103"/>
        <v>0.79772580061012477</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v>
      </c>
      <c r="AN315" t="str">
        <f t="shared" ca="1" si="97"/>
        <v>{"dy":4,"sl":10}</v>
      </c>
    </row>
    <row r="316" spans="1:40">
      <c r="A316">
        <v>5</v>
      </c>
      <c r="B316">
        <v>10</v>
      </c>
      <c r="C316">
        <f t="shared" si="88"/>
        <v>1</v>
      </c>
      <c r="D316">
        <f t="shared" ca="1" si="103"/>
        <v>0.32878948550828913</v>
      </c>
      <c r="E316">
        <f t="shared" ca="1" si="103"/>
        <v>0.28323455902438643</v>
      </c>
      <c r="F316">
        <f t="shared" ca="1" si="103"/>
        <v>0.4314880965122857</v>
      </c>
      <c r="G316">
        <f t="shared" ca="1" si="103"/>
        <v>0.22502230767883313</v>
      </c>
      <c r="H316">
        <f t="shared" ca="1" si="103"/>
        <v>0.94733898395508731</v>
      </c>
      <c r="I316">
        <f t="shared" ca="1" si="103"/>
        <v>0.42640564231597389</v>
      </c>
      <c r="M316" t="str">
        <f t="shared" ca="1" si="89"/>
        <v>삭제</v>
      </c>
      <c r="N316" t="str">
        <f t="shared" ca="1" si="90"/>
        <v>삭제</v>
      </c>
      <c r="O316" t="str">
        <f t="shared" ca="1" si="91"/>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v>
      </c>
      <c r="AN316" t="str">
        <f t="shared" ca="1" si="97"/>
        <v>{"dy":5,"sl":10}</v>
      </c>
    </row>
    <row r="317" spans="1:40">
      <c r="A317">
        <v>6</v>
      </c>
      <c r="B317">
        <v>10</v>
      </c>
      <c r="C317">
        <f t="shared" si="88"/>
        <v>1</v>
      </c>
      <c r="D317">
        <f t="shared" ca="1" si="103"/>
        <v>2.8629299019691246E-2</v>
      </c>
      <c r="E317">
        <f t="shared" ca="1" si="103"/>
        <v>0.41077219531636422</v>
      </c>
      <c r="F317">
        <f t="shared" ca="1" si="103"/>
        <v>0.79043620756693977</v>
      </c>
      <c r="G317">
        <f t="shared" ca="1" si="103"/>
        <v>0.30760512677510643</v>
      </c>
      <c r="H317">
        <f t="shared" ca="1" si="103"/>
        <v>8.2243428570739185E-2</v>
      </c>
      <c r="I317">
        <f t="shared" ca="1" si="103"/>
        <v>0.72481411463908307</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v>
      </c>
      <c r="AN317" t="str">
        <f t="shared" ca="1" si="97"/>
        <v>{"dy":6,"sl":10}</v>
      </c>
    </row>
    <row r="318" spans="1:40">
      <c r="A318">
        <v>7</v>
      </c>
      <c r="B318">
        <v>10</v>
      </c>
      <c r="C318">
        <f t="shared" si="88"/>
        <v>1</v>
      </c>
      <c r="D318">
        <f t="shared" ca="1" si="103"/>
        <v>0.34399562666170769</v>
      </c>
      <c r="E318">
        <f t="shared" ca="1" si="103"/>
        <v>0.21344074655173539</v>
      </c>
      <c r="F318">
        <f t="shared" ca="1" si="103"/>
        <v>0.98407008381876326</v>
      </c>
      <c r="G318">
        <f t="shared" ca="1" si="103"/>
        <v>0.61113398843178224</v>
      </c>
      <c r="H318">
        <f t="shared" ca="1" si="103"/>
        <v>0.80638960752031508</v>
      </c>
      <c r="I318">
        <f t="shared" ca="1" si="103"/>
        <v>0.84348085144446217</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AA318" t="str">
        <f t="shared" ca="1" si="93"/>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v>
      </c>
      <c r="AN318" t="str">
        <f t="shared" ca="1" si="97"/>
        <v>{"dy":7,"sl":10}</v>
      </c>
    </row>
    <row r="319" spans="1:40">
      <c r="A319">
        <v>8</v>
      </c>
      <c r="B319">
        <v>10</v>
      </c>
      <c r="C319">
        <f t="shared" si="88"/>
        <v>1</v>
      </c>
      <c r="D319">
        <f t="shared" ca="1" si="103"/>
        <v>0.81082061668950201</v>
      </c>
      <c r="E319">
        <f t="shared" ca="1" si="103"/>
        <v>0.49772287152710237</v>
      </c>
      <c r="F319">
        <f t="shared" ca="1" si="103"/>
        <v>0.49250819795344147</v>
      </c>
      <c r="G319">
        <f t="shared" ca="1" si="103"/>
        <v>0.55388881645572652</v>
      </c>
      <c r="H319">
        <f t="shared" ca="1" si="103"/>
        <v>0.951163488236906</v>
      </c>
      <c r="I319">
        <f t="shared" ca="1" si="103"/>
        <v>0.33409624329302512</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v>
      </c>
      <c r="AN319" t="str">
        <f t="shared" ca="1" si="97"/>
        <v>{"dy":8,"sl":10}</v>
      </c>
    </row>
    <row r="320" spans="1:40">
      <c r="A320">
        <v>9</v>
      </c>
      <c r="B320">
        <v>10</v>
      </c>
      <c r="C320">
        <f t="shared" si="88"/>
        <v>1</v>
      </c>
      <c r="D320">
        <f t="shared" ca="1" si="103"/>
        <v>0.96749753822084794</v>
      </c>
      <c r="E320">
        <f t="shared" ca="1" si="103"/>
        <v>0.50502296392764001</v>
      </c>
      <c r="F320">
        <f t="shared" ca="1" si="103"/>
        <v>0.6669728861879467</v>
      </c>
      <c r="G320">
        <f t="shared" ca="1" si="103"/>
        <v>0.50818382994239031</v>
      </c>
      <c r="H320">
        <f t="shared" ca="1" si="103"/>
        <v>0.49418640165337402</v>
      </c>
      <c r="I320">
        <f t="shared" ca="1" si="103"/>
        <v>3.4969327819331153E-2</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v>
      </c>
      <c r="AN320" t="str">
        <f t="shared" ca="1" si="97"/>
        <v>{"dy":9,"sl":10}</v>
      </c>
    </row>
    <row r="321" spans="1:40">
      <c r="A321">
        <v>10</v>
      </c>
      <c r="B321">
        <v>10</v>
      </c>
      <c r="C321">
        <f t="shared" si="88"/>
        <v>1</v>
      </c>
      <c r="D321">
        <f t="shared" ca="1" si="103"/>
        <v>0.87792879866543028</v>
      </c>
      <c r="E321">
        <f t="shared" ca="1" si="103"/>
        <v>0.82922766561075167</v>
      </c>
      <c r="F321">
        <f t="shared" ca="1" si="103"/>
        <v>0.1943835263579119</v>
      </c>
      <c r="G321">
        <f t="shared" ca="1" si="103"/>
        <v>0.2787530688219052</v>
      </c>
      <c r="H321">
        <f t="shared" ca="1" si="103"/>
        <v>0.36937394019832992</v>
      </c>
      <c r="I321">
        <f t="shared" ca="1" si="103"/>
        <v>0.88726612793085624</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v>
      </c>
      <c r="AN321" t="str">
        <f t="shared" ca="1" si="97"/>
        <v>{"dy":10,"sl":10}</v>
      </c>
    </row>
    <row r="322" spans="1:40">
      <c r="A322">
        <v>11</v>
      </c>
      <c r="B322">
        <v>10</v>
      </c>
      <c r="C322">
        <f t="shared" ref="C322:C385" si="104">IF(B322&lt;=9,0,
IF(B322=10,1,2))</f>
        <v>1</v>
      </c>
      <c r="D322">
        <f t="shared" ref="D322:I331" ca="1" si="105">RAND()</f>
        <v>0.57310524251202133</v>
      </c>
      <c r="E322">
        <f t="shared" ca="1" si="105"/>
        <v>5.8974079220537545E-2</v>
      </c>
      <c r="F322">
        <f t="shared" ca="1" si="105"/>
        <v>1.1628184711626743E-2</v>
      </c>
      <c r="G322">
        <f t="shared" ca="1" si="105"/>
        <v>0.62807793365427689</v>
      </c>
      <c r="H322">
        <f t="shared" ca="1" si="105"/>
        <v>0.64052512383728299</v>
      </c>
      <c r="I322">
        <f t="shared" ca="1" si="105"/>
        <v>0.65991712957974125</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85" ca="1" si="110">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t="shared" ref="AM322:AM385" ca="1" si="113">IF(ROW()=2,AN322,OFFSET(AM322,-1,0)&amp;IF(LEN(AN322)=0,"",","&amp;AN322))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 t="shared" si="104"/>
        <v>1</v>
      </c>
      <c r="D323">
        <f t="shared" ca="1" si="105"/>
        <v>0.24223096585943904</v>
      </c>
      <c r="E323">
        <f t="shared" ca="1" si="105"/>
        <v>4.1846283135001605E-2</v>
      </c>
      <c r="F323">
        <f t="shared" ca="1" si="105"/>
        <v>0.22587394996003607</v>
      </c>
      <c r="G323">
        <f t="shared" ca="1" si="105"/>
        <v>0.99886708220100706</v>
      </c>
      <c r="H323">
        <f t="shared" ca="1" si="105"/>
        <v>0.1866943573817591</v>
      </c>
      <c r="I323">
        <f t="shared" ca="1" si="105"/>
        <v>0.28123898919596135</v>
      </c>
      <c r="M323" t="str">
        <f t="shared" ca="1" si="106"/>
        <v>삭제</v>
      </c>
      <c r="N323" t="str">
        <f t="shared" ca="1" si="107"/>
        <v>삭제</v>
      </c>
      <c r="O323" t="str">
        <f t="shared" ca="1" si="108"/>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fc</v>
      </c>
      <c r="AB323" t="s">
        <v>85</v>
      </c>
      <c r="AC323" t="s">
        <v>386</v>
      </c>
      <c r="AD323">
        <v>1</v>
      </c>
      <c r="AE323" t="s">
        <v>130</v>
      </c>
      <c r="AF323">
        <v>219</v>
      </c>
      <c r="AG323">
        <v>159</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프리스</v>
      </c>
      <c r="AL323">
        <v>1</v>
      </c>
      <c r="AM32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v>
      </c>
      <c r="AN323" t="str">
        <f t="shared" ca="1" si="114"/>
        <v>{"dy":12,"sl":10,"tp":"fc","vl":"Actor0125","cn":1,"pt":"DI","pp":219,"pr":159}</v>
      </c>
    </row>
    <row r="324" spans="1:40">
      <c r="A324">
        <v>13</v>
      </c>
      <c r="B324">
        <v>10</v>
      </c>
      <c r="C324">
        <f t="shared" si="104"/>
        <v>1</v>
      </c>
      <c r="D324">
        <f t="shared" ca="1" si="105"/>
        <v>0.74059538495223953</v>
      </c>
      <c r="E324">
        <f t="shared" ca="1" si="105"/>
        <v>0.83055295711884147</v>
      </c>
      <c r="F324">
        <f t="shared" ca="1" si="105"/>
        <v>0.90376297714555776</v>
      </c>
      <c r="G324">
        <f t="shared" ca="1" si="105"/>
        <v>1.3450946378466999E-2</v>
      </c>
      <c r="H324">
        <f t="shared" ca="1" si="105"/>
        <v>0.59422598937218463</v>
      </c>
      <c r="I324">
        <f t="shared" ca="1" si="105"/>
        <v>1.1885434632850189E-2</v>
      </c>
      <c r="M324" t="str">
        <f t="shared" ca="1" si="106"/>
        <v>삭제</v>
      </c>
      <c r="N324" t="str">
        <f t="shared" ca="1" si="107"/>
        <v>삭제</v>
      </c>
      <c r="O324" t="str">
        <f t="shared" ca="1" si="108"/>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fc</v>
      </c>
      <c r="AB324" t="s">
        <v>85</v>
      </c>
      <c r="AC324" t="s">
        <v>386</v>
      </c>
      <c r="AD324">
        <v>1</v>
      </c>
      <c r="AE324" t="s">
        <v>130</v>
      </c>
      <c r="AF324">
        <v>219</v>
      </c>
      <c r="AG324">
        <v>159</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프리스</v>
      </c>
      <c r="AL324">
        <v>1</v>
      </c>
      <c r="AM32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v>
      </c>
      <c r="AN324" t="str">
        <f t="shared" ca="1" si="114"/>
        <v>{"dy":13,"sl":10,"tp":"fc","vl":"Actor0125","cn":1,"pt":"DI","pp":219,"pr":159}</v>
      </c>
    </row>
    <row r="325" spans="1:40">
      <c r="A325">
        <v>14</v>
      </c>
      <c r="B325">
        <v>10</v>
      </c>
      <c r="C325">
        <f t="shared" si="104"/>
        <v>1</v>
      </c>
      <c r="D325">
        <f t="shared" ca="1" si="105"/>
        <v>0.13240381910223031</v>
      </c>
      <c r="E325">
        <f t="shared" ca="1" si="105"/>
        <v>0.42950056425648764</v>
      </c>
      <c r="F325">
        <f t="shared" ca="1" si="105"/>
        <v>0.85959780446821543</v>
      </c>
      <c r="G325">
        <f t="shared" ca="1" si="105"/>
        <v>0.58581595314500023</v>
      </c>
      <c r="H325">
        <f t="shared" ca="1" si="105"/>
        <v>0.76487284358616814</v>
      </c>
      <c r="I325">
        <f t="shared" ca="1" si="105"/>
        <v>0.53987521050694887</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v>
      </c>
      <c r="AN325" t="str">
        <f t="shared" ca="1" si="114"/>
        <v>{"dy":14,"sl":10}</v>
      </c>
    </row>
    <row r="326" spans="1:40">
      <c r="A326">
        <v>15</v>
      </c>
      <c r="B326">
        <v>10</v>
      </c>
      <c r="C326">
        <f t="shared" si="104"/>
        <v>1</v>
      </c>
      <c r="D326">
        <f t="shared" ca="1" si="105"/>
        <v>0.71387795091994755</v>
      </c>
      <c r="E326">
        <f t="shared" ca="1" si="105"/>
        <v>0.31928481310393897</v>
      </c>
      <c r="F326">
        <f t="shared" ca="1" si="105"/>
        <v>0.59797609688653353</v>
      </c>
      <c r="G326">
        <f t="shared" ca="1" si="105"/>
        <v>0.28994379984707674</v>
      </c>
      <c r="H326">
        <f t="shared" ca="1" si="105"/>
        <v>4.2534220083252916E-2</v>
      </c>
      <c r="I326">
        <f t="shared" ca="1" si="105"/>
        <v>0.5822747216109776</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fc</v>
      </c>
      <c r="AB326" t="s">
        <v>85</v>
      </c>
      <c r="AC326" t="s">
        <v>387</v>
      </c>
      <c r="AD326">
        <v>1</v>
      </c>
      <c r="AE326" t="s">
        <v>130</v>
      </c>
      <c r="AF326">
        <v>219</v>
      </c>
      <c r="AG326">
        <v>169</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카츄진</v>
      </c>
      <c r="AL326">
        <v>1</v>
      </c>
      <c r="AM32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v>
      </c>
      <c r="AN326" t="str">
        <f t="shared" ca="1" si="114"/>
        <v>{"dy":15,"sl":10,"tp":"fc","vl":"Actor3117","cn":1,"pt":"DI","pp":219,"pr":169}</v>
      </c>
    </row>
    <row r="327" spans="1:40">
      <c r="A327">
        <v>16</v>
      </c>
      <c r="B327">
        <v>10</v>
      </c>
      <c r="C327">
        <f t="shared" si="104"/>
        <v>1</v>
      </c>
      <c r="D327">
        <f t="shared" ca="1" si="105"/>
        <v>0.76496425122402045</v>
      </c>
      <c r="E327">
        <f t="shared" ca="1" si="105"/>
        <v>0.71982947481564352</v>
      </c>
      <c r="F327">
        <f t="shared" ca="1" si="105"/>
        <v>0.56677354091980359</v>
      </c>
      <c r="G327">
        <f t="shared" ca="1" si="105"/>
        <v>0.38052810355688493</v>
      </c>
      <c r="H327">
        <f t="shared" ca="1" si="105"/>
        <v>0.45426383803373016</v>
      </c>
      <c r="I327">
        <f t="shared" ca="1" si="105"/>
        <v>2.4914683297809992E-2</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fc</v>
      </c>
      <c r="AB327" t="s">
        <v>85</v>
      </c>
      <c r="AC327" t="s">
        <v>387</v>
      </c>
      <c r="AD327">
        <v>1</v>
      </c>
      <c r="AE327" t="s">
        <v>130</v>
      </c>
      <c r="AF327">
        <v>219</v>
      </c>
      <c r="AG327">
        <v>169</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카츄진</v>
      </c>
      <c r="AL327">
        <v>1</v>
      </c>
      <c r="AM32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v>
      </c>
      <c r="AN327" t="str">
        <f t="shared" ca="1" si="114"/>
        <v>{"dy":16,"sl":10,"tp":"fc","vl":"Actor3117","cn":1,"pt":"DI","pp":219,"pr":169}</v>
      </c>
    </row>
    <row r="328" spans="1:40">
      <c r="A328">
        <v>17</v>
      </c>
      <c r="B328">
        <v>10</v>
      </c>
      <c r="C328">
        <f t="shared" si="104"/>
        <v>1</v>
      </c>
      <c r="D328">
        <f t="shared" ca="1" si="105"/>
        <v>0.6013644925115621</v>
      </c>
      <c r="E328">
        <f t="shared" ca="1" si="105"/>
        <v>0.97543177416154669</v>
      </c>
      <c r="F328">
        <f t="shared" ca="1" si="105"/>
        <v>0.86917268372326406</v>
      </c>
      <c r="G328">
        <f t="shared" ca="1" si="105"/>
        <v>0.39380040468636424</v>
      </c>
      <c r="H328">
        <f t="shared" ca="1" si="105"/>
        <v>8.6010641044271474E-2</v>
      </c>
      <c r="I328">
        <f t="shared" ca="1" si="105"/>
        <v>9.5047093936734828E-2</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v>
      </c>
      <c r="AN328" t="str">
        <f t="shared" ca="1" si="114"/>
        <v>{"dy":17,"sl":10}</v>
      </c>
    </row>
    <row r="329" spans="1:40">
      <c r="A329">
        <v>18</v>
      </c>
      <c r="B329">
        <v>10</v>
      </c>
      <c r="C329">
        <f t="shared" si="104"/>
        <v>1</v>
      </c>
      <c r="D329">
        <f t="shared" ca="1" si="105"/>
        <v>0.24466541267674924</v>
      </c>
      <c r="E329">
        <f t="shared" ca="1" si="105"/>
        <v>0.80854079883500174</v>
      </c>
      <c r="F329">
        <f t="shared" ca="1" si="105"/>
        <v>0.28303155445636285</v>
      </c>
      <c r="G329">
        <f t="shared" ca="1" si="105"/>
        <v>0.22083525566101792</v>
      </c>
      <c r="H329">
        <f t="shared" ca="1" si="105"/>
        <v>0.24436528376792399</v>
      </c>
      <c r="I329">
        <f t="shared" ca="1" si="105"/>
        <v>0.1763838789557548</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v>
      </c>
      <c r="AN329" t="str">
        <f t="shared" ca="1" si="114"/>
        <v>{"dy":18,"sl":10}</v>
      </c>
    </row>
    <row r="330" spans="1:40">
      <c r="A330">
        <v>19</v>
      </c>
      <c r="B330">
        <v>10</v>
      </c>
      <c r="C330">
        <f t="shared" si="104"/>
        <v>1</v>
      </c>
      <c r="D330">
        <f t="shared" ca="1" si="105"/>
        <v>0.85664981865806045</v>
      </c>
      <c r="E330">
        <f t="shared" ca="1" si="105"/>
        <v>0.63472609443343364</v>
      </c>
      <c r="F330">
        <f t="shared" ca="1" si="105"/>
        <v>0.91324145411063673</v>
      </c>
      <c r="G330">
        <f t="shared" ca="1" si="105"/>
        <v>0.48025119173249287</v>
      </c>
      <c r="H330">
        <f t="shared" ca="1" si="105"/>
        <v>0.39315048223257631</v>
      </c>
      <c r="I330">
        <f t="shared" ca="1" si="105"/>
        <v>0.99107421947416297</v>
      </c>
      <c r="M330" t="str">
        <f t="shared" ca="1" si="106"/>
        <v>삭제</v>
      </c>
      <c r="N330" t="str">
        <f t="shared" ca="1" si="107"/>
        <v>삭제</v>
      </c>
      <c r="O330" t="str">
        <f t="shared" ca="1" si="108"/>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v>
      </c>
      <c r="AN330" t="str">
        <f t="shared" ca="1" si="114"/>
        <v>{"dy":19,"sl":10}</v>
      </c>
    </row>
    <row r="331" spans="1:40">
      <c r="A331">
        <v>20</v>
      </c>
      <c r="B331">
        <v>10</v>
      </c>
      <c r="C331">
        <f t="shared" si="104"/>
        <v>1</v>
      </c>
      <c r="D331">
        <f t="shared" ca="1" si="105"/>
        <v>0.50757252563783384</v>
      </c>
      <c r="E331">
        <f t="shared" ca="1" si="105"/>
        <v>0.91997315371233479</v>
      </c>
      <c r="F331">
        <f t="shared" ca="1" si="105"/>
        <v>4.6267888665231127E-2</v>
      </c>
      <c r="G331">
        <f t="shared" ca="1" si="105"/>
        <v>4.9627763312161122E-2</v>
      </c>
      <c r="H331">
        <f t="shared" ca="1" si="105"/>
        <v>0.79782052397685566</v>
      </c>
      <c r="I331">
        <f t="shared" ca="1" si="105"/>
        <v>0.39942910965897205</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v>
      </c>
      <c r="AN331" t="str">
        <f t="shared" ca="1" si="114"/>
        <v>{"dy":20,"sl":10}</v>
      </c>
    </row>
    <row r="332" spans="1:40">
      <c r="A332">
        <v>21</v>
      </c>
      <c r="B332">
        <v>10</v>
      </c>
      <c r="C332">
        <f t="shared" si="104"/>
        <v>1</v>
      </c>
      <c r="D332">
        <f t="shared" ref="D332:I341" ca="1" si="115">RAND()</f>
        <v>0.35793436314027749</v>
      </c>
      <c r="E332">
        <f t="shared" ca="1" si="115"/>
        <v>0.67184614750456018</v>
      </c>
      <c r="F332">
        <f t="shared" ca="1" si="115"/>
        <v>0.72221417478538463</v>
      </c>
      <c r="G332">
        <f t="shared" ca="1" si="115"/>
        <v>0.49569560313715944</v>
      </c>
      <c r="H332">
        <f t="shared" ca="1" si="115"/>
        <v>0.7285698274214909</v>
      </c>
      <c r="I332">
        <f t="shared" ca="1" si="115"/>
        <v>0.68353652559357425</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v>
      </c>
      <c r="AN332" t="str">
        <f t="shared" ca="1" si="114"/>
        <v>{"dy":21,"sl":10}</v>
      </c>
    </row>
    <row r="333" spans="1:40">
      <c r="A333">
        <v>22</v>
      </c>
      <c r="B333">
        <v>10</v>
      </c>
      <c r="C333">
        <f t="shared" si="104"/>
        <v>1</v>
      </c>
      <c r="D333">
        <f t="shared" ca="1" si="115"/>
        <v>0.62794151862114356</v>
      </c>
      <c r="E333">
        <f t="shared" ca="1" si="115"/>
        <v>0.38908494655308412</v>
      </c>
      <c r="F333">
        <f t="shared" ca="1" si="115"/>
        <v>0.41329586181675115</v>
      </c>
      <c r="G333">
        <f t="shared" ca="1" si="115"/>
        <v>0.88445694455609292</v>
      </c>
      <c r="H333">
        <f t="shared" ca="1" si="115"/>
        <v>3.1968942194143812E-3</v>
      </c>
      <c r="I333">
        <f t="shared" ca="1" si="115"/>
        <v>0.81903107487238191</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v>
      </c>
      <c r="AN333" t="str">
        <f t="shared" ca="1" si="114"/>
        <v>{"dy":22,"sl":10}</v>
      </c>
    </row>
    <row r="334" spans="1:40">
      <c r="A334">
        <v>23</v>
      </c>
      <c r="B334">
        <v>10</v>
      </c>
      <c r="C334">
        <f t="shared" si="104"/>
        <v>1</v>
      </c>
      <c r="D334">
        <f t="shared" ca="1" si="115"/>
        <v>0.17074715290069609</v>
      </c>
      <c r="E334">
        <f t="shared" ca="1" si="115"/>
        <v>0.78246260945254265</v>
      </c>
      <c r="F334">
        <f t="shared" ca="1" si="115"/>
        <v>0.30422768698978875</v>
      </c>
      <c r="G334">
        <f t="shared" ca="1" si="115"/>
        <v>4.9277581961770789E-4</v>
      </c>
      <c r="H334">
        <f t="shared" ca="1" si="115"/>
        <v>0.50406127794364008</v>
      </c>
      <c r="I334">
        <f t="shared" ca="1" si="115"/>
        <v>0.29150149540780079</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v>
      </c>
      <c r="AN334" t="str">
        <f t="shared" ca="1" si="114"/>
        <v>{"dy":23,"sl":10}</v>
      </c>
    </row>
    <row r="335" spans="1:40">
      <c r="A335">
        <v>24</v>
      </c>
      <c r="B335">
        <v>10</v>
      </c>
      <c r="C335">
        <f t="shared" si="104"/>
        <v>1</v>
      </c>
      <c r="D335">
        <f t="shared" ca="1" si="115"/>
        <v>0.96667468425708591</v>
      </c>
      <c r="E335">
        <f t="shared" ca="1" si="115"/>
        <v>0.24313228330073955</v>
      </c>
      <c r="F335">
        <f t="shared" ca="1" si="115"/>
        <v>0.20930085617983052</v>
      </c>
      <c r="G335">
        <f t="shared" ca="1" si="115"/>
        <v>0.39163994155216231</v>
      </c>
      <c r="H335">
        <f t="shared" ca="1" si="115"/>
        <v>0.40946024311677143</v>
      </c>
      <c r="I335">
        <f t="shared" ca="1" si="115"/>
        <v>0.70447678560439919</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v>
      </c>
      <c r="AN335" t="str">
        <f t="shared" ca="1" si="114"/>
        <v>{"dy":24,"sl":10}</v>
      </c>
    </row>
    <row r="336" spans="1:40">
      <c r="A336">
        <v>25</v>
      </c>
      <c r="B336">
        <v>10</v>
      </c>
      <c r="C336">
        <f t="shared" si="104"/>
        <v>1</v>
      </c>
      <c r="D336">
        <f t="shared" ca="1" si="115"/>
        <v>4.4332986187630818E-2</v>
      </c>
      <c r="E336">
        <f t="shared" ca="1" si="115"/>
        <v>0.30739947053788019</v>
      </c>
      <c r="F336">
        <f t="shared" ca="1" si="115"/>
        <v>3.5798950358186588E-2</v>
      </c>
      <c r="G336">
        <f t="shared" ca="1" si="115"/>
        <v>0.92454542994057598</v>
      </c>
      <c r="H336">
        <f t="shared" ca="1" si="115"/>
        <v>0.44712344391781744</v>
      </c>
      <c r="I336">
        <f t="shared" ca="1" si="115"/>
        <v>0.91219239496501892</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AA336" t="str">
        <f t="shared" ca="1" si="110"/>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v>
      </c>
      <c r="AN336" t="str">
        <f t="shared" ca="1" si="114"/>
        <v>{"dy":25,"sl":10}</v>
      </c>
    </row>
    <row r="337" spans="1:40">
      <c r="A337">
        <v>26</v>
      </c>
      <c r="B337">
        <v>10</v>
      </c>
      <c r="C337">
        <f t="shared" si="104"/>
        <v>1</v>
      </c>
      <c r="D337">
        <f t="shared" ca="1" si="115"/>
        <v>0.11230033571411802</v>
      </c>
      <c r="E337">
        <f t="shared" ca="1" si="115"/>
        <v>0.18085009743141967</v>
      </c>
      <c r="F337">
        <f t="shared" ca="1" si="115"/>
        <v>0.80895290242077378</v>
      </c>
      <c r="G337">
        <f t="shared" ca="1" si="115"/>
        <v>0.88826650849782784</v>
      </c>
      <c r="H337">
        <f t="shared" ca="1" si="115"/>
        <v>4.3390292962832699E-3</v>
      </c>
      <c r="I337">
        <f t="shared" ca="1" si="115"/>
        <v>0.98608530242600401</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v>
      </c>
      <c r="AN337" t="str">
        <f t="shared" ca="1" si="114"/>
        <v>{"dy":26,"sl":10}</v>
      </c>
    </row>
    <row r="338" spans="1:40">
      <c r="A338">
        <v>27</v>
      </c>
      <c r="B338">
        <v>10</v>
      </c>
      <c r="C338">
        <f t="shared" si="104"/>
        <v>1</v>
      </c>
      <c r="D338">
        <f t="shared" ca="1" si="115"/>
        <v>2.6268160307828414E-2</v>
      </c>
      <c r="E338">
        <f t="shared" ca="1" si="115"/>
        <v>0.5124962832318114</v>
      </c>
      <c r="F338">
        <f t="shared" ca="1" si="115"/>
        <v>0.99266724497472636</v>
      </c>
      <c r="G338">
        <f t="shared" ca="1" si="115"/>
        <v>0.5829664849024746</v>
      </c>
      <c r="H338">
        <f t="shared" ca="1" si="115"/>
        <v>0.82385330918370547</v>
      </c>
      <c r="I338">
        <f t="shared" ca="1" si="115"/>
        <v>0.68570688007369429</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v>
      </c>
      <c r="AN338" t="str">
        <f t="shared" ca="1" si="114"/>
        <v>{"dy":27,"sl":10}</v>
      </c>
    </row>
    <row r="339" spans="1:40">
      <c r="A339">
        <v>28</v>
      </c>
      <c r="B339">
        <v>10</v>
      </c>
      <c r="C339">
        <f t="shared" si="104"/>
        <v>1</v>
      </c>
      <c r="D339">
        <f t="shared" ca="1" si="115"/>
        <v>0.86959781023017424</v>
      </c>
      <c r="E339">
        <f t="shared" ca="1" si="115"/>
        <v>6.0291599013752695E-2</v>
      </c>
      <c r="F339">
        <f t="shared" ca="1" si="115"/>
        <v>6.1566430320739607E-2</v>
      </c>
      <c r="G339">
        <f t="shared" ca="1" si="115"/>
        <v>0.16054140588647414</v>
      </c>
      <c r="H339">
        <f t="shared" ca="1" si="115"/>
        <v>0.89022081467232739</v>
      </c>
      <c r="I339">
        <f t="shared" ca="1" si="115"/>
        <v>0.38418645897337689</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v>
      </c>
      <c r="AN339" t="str">
        <f t="shared" ca="1" si="114"/>
        <v>{"dy":28,"sl":10}</v>
      </c>
    </row>
    <row r="340" spans="1:40">
      <c r="A340">
        <v>29</v>
      </c>
      <c r="B340">
        <v>10</v>
      </c>
      <c r="C340">
        <f t="shared" si="104"/>
        <v>1</v>
      </c>
      <c r="D340">
        <f t="shared" ca="1" si="115"/>
        <v>0.94005534521799039</v>
      </c>
      <c r="E340">
        <f t="shared" ca="1" si="115"/>
        <v>0.62784388968335225</v>
      </c>
      <c r="F340">
        <f t="shared" ca="1" si="115"/>
        <v>0.88813117714694378</v>
      </c>
      <c r="G340">
        <f t="shared" ca="1" si="115"/>
        <v>0.68528256095150164</v>
      </c>
      <c r="H340">
        <f t="shared" ca="1" si="115"/>
        <v>0.70562271749875882</v>
      </c>
      <c r="I340">
        <f t="shared" ca="1" si="115"/>
        <v>0.48669481922994384</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v>
      </c>
      <c r="AN340" t="str">
        <f t="shared" ca="1" si="114"/>
        <v>{"dy":29,"sl":10}</v>
      </c>
    </row>
    <row r="341" spans="1:40">
      <c r="A341">
        <v>30</v>
      </c>
      <c r="B341">
        <v>10</v>
      </c>
      <c r="C341">
        <f t="shared" si="104"/>
        <v>1</v>
      </c>
      <c r="D341">
        <f t="shared" ca="1" si="115"/>
        <v>0.20987695300939924</v>
      </c>
      <c r="E341">
        <f t="shared" ca="1" si="115"/>
        <v>0.38046054121909045</v>
      </c>
      <c r="F341">
        <f t="shared" ca="1" si="115"/>
        <v>0.78747242073509016</v>
      </c>
      <c r="G341">
        <f t="shared" ca="1" si="115"/>
        <v>0.42143987097127067</v>
      </c>
      <c r="H341">
        <f t="shared" ca="1" si="115"/>
        <v>0.73369567847406769</v>
      </c>
      <c r="I341">
        <f t="shared" ca="1" si="115"/>
        <v>0.78967268440336424</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v>
      </c>
      <c r="AN341" t="str">
        <f t="shared" ca="1" si="114"/>
        <v>{"dy":30,"sl":10}</v>
      </c>
    </row>
    <row r="342" spans="1:40">
      <c r="A342">
        <v>31</v>
      </c>
      <c r="B342">
        <v>10</v>
      </c>
      <c r="C342">
        <f t="shared" si="104"/>
        <v>1</v>
      </c>
      <c r="D342">
        <f t="shared" ref="D342:I351" ca="1" si="116">RAND()</f>
        <v>0.10439044004159237</v>
      </c>
      <c r="E342">
        <f t="shared" ca="1" si="116"/>
        <v>0.68328585648457119</v>
      </c>
      <c r="F342">
        <f t="shared" ca="1" si="116"/>
        <v>0.20554758202129564</v>
      </c>
      <c r="G342">
        <f t="shared" ca="1" si="116"/>
        <v>5.7210019704206139E-2</v>
      </c>
      <c r="H342">
        <f t="shared" ca="1" si="116"/>
        <v>0.96354849316287527</v>
      </c>
      <c r="I342">
        <f t="shared" ca="1" si="116"/>
        <v>4.8747618831482598E-2</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v>
      </c>
      <c r="AN342" t="str">
        <f t="shared" ca="1" si="114"/>
        <v>{"dy":31,"sl":10}</v>
      </c>
    </row>
    <row r="343" spans="1:40">
      <c r="A343">
        <v>1</v>
      </c>
      <c r="B343">
        <v>11</v>
      </c>
      <c r="C343">
        <f t="shared" si="104"/>
        <v>2</v>
      </c>
      <c r="D343">
        <f t="shared" ca="1" si="116"/>
        <v>0.76078033007525203</v>
      </c>
      <c r="E343">
        <f t="shared" ca="1" si="116"/>
        <v>0.71559265019673202</v>
      </c>
      <c r="F343">
        <f t="shared" ca="1" si="116"/>
        <v>0.6047824882563978</v>
      </c>
      <c r="G343">
        <f t="shared" ca="1" si="116"/>
        <v>0.65982485743124109</v>
      </c>
      <c r="H343">
        <f t="shared" ca="1" si="116"/>
        <v>0.71944902447291181</v>
      </c>
      <c r="I343">
        <f t="shared" ca="1" si="116"/>
        <v>0.19301340317652238</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v>
      </c>
      <c r="AN343" t="str">
        <f t="shared" ca="1" si="114"/>
        <v>{"dy":1,"sl":11}</v>
      </c>
    </row>
    <row r="344" spans="1:40">
      <c r="A344">
        <v>2</v>
      </c>
      <c r="B344">
        <v>11</v>
      </c>
      <c r="C344">
        <f t="shared" si="104"/>
        <v>2</v>
      </c>
      <c r="D344">
        <f t="shared" ca="1" si="116"/>
        <v>0.70342991995347159</v>
      </c>
      <c r="E344">
        <f t="shared" ca="1" si="116"/>
        <v>0.5557175998260705</v>
      </c>
      <c r="F344">
        <f t="shared" ca="1" si="116"/>
        <v>0.33845571079651116</v>
      </c>
      <c r="G344">
        <f t="shared" ca="1" si="116"/>
        <v>0.82846756543435951</v>
      </c>
      <c r="H344">
        <f t="shared" ca="1" si="116"/>
        <v>0.97909667839817927</v>
      </c>
      <c r="I344">
        <f t="shared" ca="1" si="116"/>
        <v>0.62975927754597638</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v>
      </c>
      <c r="AN344" t="str">
        <f t="shared" ca="1" si="114"/>
        <v>{"dy":2,"sl":11}</v>
      </c>
    </row>
    <row r="345" spans="1:40">
      <c r="A345">
        <v>3</v>
      </c>
      <c r="B345">
        <v>11</v>
      </c>
      <c r="C345">
        <f t="shared" si="104"/>
        <v>2</v>
      </c>
      <c r="D345">
        <f t="shared" ca="1" si="116"/>
        <v>0.80320135272786553</v>
      </c>
      <c r="E345">
        <f t="shared" ca="1" si="116"/>
        <v>7.241678893023995E-2</v>
      </c>
      <c r="F345">
        <f t="shared" ca="1" si="116"/>
        <v>0.28698121311646796</v>
      </c>
      <c r="G345">
        <f t="shared" ca="1" si="116"/>
        <v>0.11956849709171302</v>
      </c>
      <c r="H345">
        <f t="shared" ca="1" si="116"/>
        <v>0.56121759610981448</v>
      </c>
      <c r="I345">
        <f t="shared" ca="1" si="116"/>
        <v>0.59242360926000937</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v>
      </c>
      <c r="AN345" t="str">
        <f t="shared" ca="1" si="114"/>
        <v>{"dy":3,"sl":11}</v>
      </c>
    </row>
    <row r="346" spans="1:40">
      <c r="A346">
        <v>4</v>
      </c>
      <c r="B346">
        <v>11</v>
      </c>
      <c r="C346">
        <f t="shared" si="104"/>
        <v>2</v>
      </c>
      <c r="D346">
        <f t="shared" ca="1" si="116"/>
        <v>0.72265629432569578</v>
      </c>
      <c r="E346">
        <f t="shared" ca="1" si="116"/>
        <v>0.11205674621350792</v>
      </c>
      <c r="F346">
        <f t="shared" ca="1" si="116"/>
        <v>0.67717355957488745</v>
      </c>
      <c r="G346">
        <f t="shared" ca="1" si="116"/>
        <v>0.57329604368101628</v>
      </c>
      <c r="H346">
        <f t="shared" ca="1" si="116"/>
        <v>0.33349005628147088</v>
      </c>
      <c r="I346">
        <f t="shared" ca="1" si="116"/>
        <v>0.4991667323959712</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v>
      </c>
      <c r="AN346" t="str">
        <f t="shared" ca="1" si="114"/>
        <v>{"dy":4,"sl":11}</v>
      </c>
    </row>
    <row r="347" spans="1:40">
      <c r="A347">
        <v>5</v>
      </c>
      <c r="B347">
        <v>11</v>
      </c>
      <c r="C347">
        <f t="shared" si="104"/>
        <v>2</v>
      </c>
      <c r="D347">
        <f t="shared" ca="1" si="116"/>
        <v>0.6939001908810688</v>
      </c>
      <c r="E347">
        <f t="shared" ca="1" si="116"/>
        <v>0.78943795739143263</v>
      </c>
      <c r="F347">
        <f t="shared" ca="1" si="116"/>
        <v>0.34377786839292424</v>
      </c>
      <c r="G347">
        <f t="shared" ca="1" si="116"/>
        <v>0.49519563085170748</v>
      </c>
      <c r="H347">
        <f t="shared" ca="1" si="116"/>
        <v>0.49679227295201822</v>
      </c>
      <c r="I347">
        <f t="shared" ca="1" si="116"/>
        <v>0.2808266185314181</v>
      </c>
      <c r="M347" t="str">
        <f t="shared" ca="1" si="106"/>
        <v>삭제</v>
      </c>
      <c r="N347" t="str">
        <f t="shared" ca="1" si="107"/>
        <v>삭제</v>
      </c>
      <c r="O347" t="str">
        <f t="shared" ca="1" si="108"/>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AA347" t="str">
        <f t="shared" ca="1" si="110"/>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v>
      </c>
      <c r="AN347" t="str">
        <f t="shared" ca="1" si="114"/>
        <v>{"dy":5,"sl":11}</v>
      </c>
    </row>
    <row r="348" spans="1:40">
      <c r="A348">
        <v>6</v>
      </c>
      <c r="B348">
        <v>11</v>
      </c>
      <c r="C348">
        <f t="shared" si="104"/>
        <v>2</v>
      </c>
      <c r="D348">
        <f t="shared" ca="1" si="116"/>
        <v>4.6879265964493766E-2</v>
      </c>
      <c r="E348">
        <f t="shared" ca="1" si="116"/>
        <v>0.49880308995861167</v>
      </c>
      <c r="F348">
        <f t="shared" ca="1" si="116"/>
        <v>0.65152948466926852</v>
      </c>
      <c r="G348">
        <f t="shared" ca="1" si="116"/>
        <v>0.56345355837738054</v>
      </c>
      <c r="H348">
        <f t="shared" ca="1" si="116"/>
        <v>0.86617581138113198</v>
      </c>
      <c r="I348">
        <f t="shared" ca="1" si="116"/>
        <v>0.229561617636448</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AA348" t="str">
        <f t="shared" ca="1" si="110"/>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v>
      </c>
      <c r="AN348" t="str">
        <f t="shared" ca="1" si="114"/>
        <v>{"dy":6,"sl":11}</v>
      </c>
    </row>
    <row r="349" spans="1:40">
      <c r="A349">
        <v>7</v>
      </c>
      <c r="B349">
        <v>11</v>
      </c>
      <c r="C349">
        <f t="shared" si="104"/>
        <v>2</v>
      </c>
      <c r="D349">
        <f t="shared" ca="1" si="116"/>
        <v>0.71173638724874722</v>
      </c>
      <c r="E349">
        <f t="shared" ca="1" si="116"/>
        <v>0.63787524322332545</v>
      </c>
      <c r="F349">
        <f t="shared" ca="1" si="116"/>
        <v>5.3534863216515793E-2</v>
      </c>
      <c r="G349">
        <f t="shared" ca="1" si="116"/>
        <v>0.14398424500956997</v>
      </c>
      <c r="H349">
        <f t="shared" ca="1" si="116"/>
        <v>0.33034652947232523</v>
      </c>
      <c r="I349">
        <f t="shared" ca="1" si="116"/>
        <v>0.42308671752176452</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AA349" t="str">
        <f t="shared" ca="1" si="110"/>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v>
      </c>
      <c r="AN349" t="str">
        <f t="shared" ca="1" si="114"/>
        <v>{"dy":7,"sl":11}</v>
      </c>
    </row>
    <row r="350" spans="1:40">
      <c r="A350">
        <v>8</v>
      </c>
      <c r="B350">
        <v>11</v>
      </c>
      <c r="C350">
        <f t="shared" si="104"/>
        <v>2</v>
      </c>
      <c r="D350">
        <f t="shared" ca="1" si="116"/>
        <v>0.40191011746074679</v>
      </c>
      <c r="E350">
        <f t="shared" ca="1" si="116"/>
        <v>0.61148680701467195</v>
      </c>
      <c r="F350">
        <f t="shared" ca="1" si="116"/>
        <v>0.9907111115227778</v>
      </c>
      <c r="G350">
        <f t="shared" ca="1" si="116"/>
        <v>0.93001593843624342</v>
      </c>
      <c r="H350">
        <f t="shared" ca="1" si="116"/>
        <v>0.17349575105501736</v>
      </c>
      <c r="I350">
        <f t="shared" ca="1" si="116"/>
        <v>0.31122114467125106</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v>
      </c>
      <c r="AN350" t="str">
        <f t="shared" ca="1" si="114"/>
        <v>{"dy":8,"sl":11}</v>
      </c>
    </row>
    <row r="351" spans="1:40">
      <c r="A351">
        <v>9</v>
      </c>
      <c r="B351">
        <v>11</v>
      </c>
      <c r="C351">
        <f t="shared" si="104"/>
        <v>2</v>
      </c>
      <c r="D351">
        <f t="shared" ca="1" si="116"/>
        <v>0.2781232672439462</v>
      </c>
      <c r="E351">
        <f t="shared" ca="1" si="116"/>
        <v>0.43483390973674374</v>
      </c>
      <c r="F351">
        <f t="shared" ca="1" si="116"/>
        <v>0.19944607559734118</v>
      </c>
      <c r="G351">
        <f t="shared" ca="1" si="116"/>
        <v>0.60293659592483506</v>
      </c>
      <c r="H351">
        <f t="shared" ca="1" si="116"/>
        <v>9.463483543717266E-2</v>
      </c>
      <c r="I351">
        <f t="shared" ca="1" si="116"/>
        <v>0.8018511948214011</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v>
      </c>
      <c r="AN351" t="str">
        <f t="shared" ca="1" si="114"/>
        <v>{"dy":9,"sl":11}</v>
      </c>
    </row>
    <row r="352" spans="1:40">
      <c r="A352">
        <v>10</v>
      </c>
      <c r="B352">
        <v>11</v>
      </c>
      <c r="C352">
        <f t="shared" si="104"/>
        <v>2</v>
      </c>
      <c r="D352">
        <f t="shared" ref="D352:I361" ca="1" si="117">RAND()</f>
        <v>0.45437011133847149</v>
      </c>
      <c r="E352">
        <f t="shared" ca="1" si="117"/>
        <v>0.48168795133906928</v>
      </c>
      <c r="F352">
        <f t="shared" ca="1" si="117"/>
        <v>0.64713066907027283</v>
      </c>
      <c r="G352">
        <f t="shared" ca="1" si="117"/>
        <v>0.87434229779636952</v>
      </c>
      <c r="H352">
        <f t="shared" ca="1" si="117"/>
        <v>0.60029289972744071</v>
      </c>
      <c r="I352">
        <f t="shared" ca="1" si="117"/>
        <v>0.45499741697916163</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v>
      </c>
      <c r="AN352" t="str">
        <f t="shared" ca="1" si="114"/>
        <v>{"dy":10,"sl":11}</v>
      </c>
    </row>
    <row r="353" spans="1:40">
      <c r="A353">
        <v>11</v>
      </c>
      <c r="B353">
        <v>11</v>
      </c>
      <c r="C353">
        <f t="shared" si="104"/>
        <v>2</v>
      </c>
      <c r="D353">
        <f t="shared" ca="1" si="117"/>
        <v>0.10262663642670411</v>
      </c>
      <c r="E353">
        <f t="shared" ca="1" si="117"/>
        <v>0.12992602321977631</v>
      </c>
      <c r="F353">
        <f t="shared" ca="1" si="117"/>
        <v>0.71881645078087875</v>
      </c>
      <c r="G353">
        <f t="shared" ca="1" si="117"/>
        <v>0.57285570297541322</v>
      </c>
      <c r="H353">
        <f t="shared" ca="1" si="117"/>
        <v>0.33023909602319768</v>
      </c>
      <c r="I353">
        <f t="shared" ca="1" si="117"/>
        <v>0.58706663707535822</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v>
      </c>
      <c r="AN353" t="str">
        <f t="shared" ca="1" si="114"/>
        <v>{"dy":11,"sl":11}</v>
      </c>
    </row>
    <row r="354" spans="1:40">
      <c r="A354">
        <v>12</v>
      </c>
      <c r="B354">
        <v>11</v>
      </c>
      <c r="C354">
        <f t="shared" si="104"/>
        <v>2</v>
      </c>
      <c r="D354">
        <f t="shared" ca="1" si="117"/>
        <v>0.87293633107357482</v>
      </c>
      <c r="E354">
        <f t="shared" ca="1" si="117"/>
        <v>0.23640382209231403</v>
      </c>
      <c r="F354">
        <f t="shared" ca="1" si="117"/>
        <v>0.33998979996408674</v>
      </c>
      <c r="G354">
        <f t="shared" ca="1" si="117"/>
        <v>0.91732018144448646</v>
      </c>
      <c r="H354">
        <f t="shared" ca="1" si="117"/>
        <v>0.85498399084726995</v>
      </c>
      <c r="I354">
        <f t="shared" ca="1" si="117"/>
        <v>0.65614566345506564</v>
      </c>
      <c r="M354" t="str">
        <f t="shared" ca="1" si="106"/>
        <v>삭제</v>
      </c>
      <c r="N354" t="str">
        <f t="shared" ca="1" si="107"/>
        <v>삭제</v>
      </c>
      <c r="O354" t="str">
        <f t="shared" ca="1" si="108"/>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fp</v>
      </c>
      <c r="AB354" t="s">
        <v>86</v>
      </c>
      <c r="AC354" t="s">
        <v>386</v>
      </c>
      <c r="AD354">
        <v>100</v>
      </c>
      <c r="AE354" t="s">
        <v>130</v>
      </c>
      <c r="AF354">
        <v>252</v>
      </c>
      <c r="AG354">
        <v>89</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프리스</v>
      </c>
      <c r="AL354">
        <v>1</v>
      </c>
      <c r="AM35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v>
      </c>
      <c r="AN354" t="str">
        <f t="shared" ca="1" si="114"/>
        <v>{"dy":12,"sl":11,"tp":"fp","vl":"Actor0125","cn":100,"pt":"DI","pp":252,"pr":89}</v>
      </c>
    </row>
    <row r="355" spans="1:40">
      <c r="A355">
        <v>13</v>
      </c>
      <c r="B355">
        <v>11</v>
      </c>
      <c r="C355">
        <f t="shared" si="104"/>
        <v>2</v>
      </c>
      <c r="D355">
        <f t="shared" ca="1" si="117"/>
        <v>7.4669229231813072E-2</v>
      </c>
      <c r="E355">
        <f t="shared" ca="1" si="117"/>
        <v>0.64151105340138515</v>
      </c>
      <c r="F355">
        <f t="shared" ca="1" si="117"/>
        <v>0.18274217718347963</v>
      </c>
      <c r="G355">
        <f t="shared" ca="1" si="117"/>
        <v>0.22583370284049098</v>
      </c>
      <c r="H355">
        <f t="shared" ca="1" si="117"/>
        <v>0.64506524600148929</v>
      </c>
      <c r="I355">
        <f t="shared" ca="1" si="117"/>
        <v>0.48769919537178796</v>
      </c>
      <c r="M355" t="str">
        <f t="shared" ca="1" si="106"/>
        <v>삭제</v>
      </c>
      <c r="N355" t="str">
        <f t="shared" ca="1" si="107"/>
        <v>삭제</v>
      </c>
      <c r="O355" t="str">
        <f t="shared" ca="1" si="108"/>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fp</v>
      </c>
      <c r="AB355" t="s">
        <v>86</v>
      </c>
      <c r="AC355" t="s">
        <v>386</v>
      </c>
      <c r="AD355">
        <v>100</v>
      </c>
      <c r="AE355" t="s">
        <v>130</v>
      </c>
      <c r="AF355">
        <v>252</v>
      </c>
      <c r="AG355">
        <v>89</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프리스</v>
      </c>
      <c r="AL355">
        <v>1</v>
      </c>
      <c r="AM35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v>
      </c>
      <c r="AN355" t="str">
        <f t="shared" ca="1" si="114"/>
        <v>{"dy":13,"sl":11,"tp":"fp","vl":"Actor0125","cn":100,"pt":"DI","pp":252,"pr":89}</v>
      </c>
    </row>
    <row r="356" spans="1:40">
      <c r="A356">
        <v>14</v>
      </c>
      <c r="B356">
        <v>11</v>
      </c>
      <c r="C356">
        <f t="shared" si="104"/>
        <v>2</v>
      </c>
      <c r="D356">
        <f t="shared" ca="1" si="117"/>
        <v>0.5769005988018252</v>
      </c>
      <c r="E356">
        <f t="shared" ca="1" si="117"/>
        <v>6.8563236649271664E-2</v>
      </c>
      <c r="F356">
        <f t="shared" ca="1" si="117"/>
        <v>9.8835881727746822E-3</v>
      </c>
      <c r="G356">
        <f t="shared" ca="1" si="117"/>
        <v>0.18148166395427379</v>
      </c>
      <c r="H356">
        <f t="shared" ca="1" si="117"/>
        <v>0.59565638309426683</v>
      </c>
      <c r="I356">
        <f t="shared" ca="1" si="117"/>
        <v>0.32679396638577052</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v>
      </c>
      <c r="AN356" t="str">
        <f t="shared" ca="1" si="114"/>
        <v>{"dy":14,"sl":11}</v>
      </c>
    </row>
    <row r="357" spans="1:40">
      <c r="A357">
        <v>15</v>
      </c>
      <c r="B357">
        <v>11</v>
      </c>
      <c r="C357">
        <f t="shared" si="104"/>
        <v>2</v>
      </c>
      <c r="D357">
        <f t="shared" ca="1" si="117"/>
        <v>0.34180605904119199</v>
      </c>
      <c r="E357">
        <f t="shared" ca="1" si="117"/>
        <v>0.69265746747833568</v>
      </c>
      <c r="F357">
        <f t="shared" ca="1" si="117"/>
        <v>0.85930778563453891</v>
      </c>
      <c r="G357">
        <f t="shared" ca="1" si="117"/>
        <v>0.64529685266233394</v>
      </c>
      <c r="H357">
        <f t="shared" ca="1" si="117"/>
        <v>0.49532963073365122</v>
      </c>
      <c r="I357">
        <f t="shared" ca="1" si="117"/>
        <v>0.63699695779426935</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fp</v>
      </c>
      <c r="AB357" t="s">
        <v>86</v>
      </c>
      <c r="AC357" t="s">
        <v>387</v>
      </c>
      <c r="AD357">
        <v>80</v>
      </c>
      <c r="AE357" t="s">
        <v>130</v>
      </c>
      <c r="AF357">
        <v>188</v>
      </c>
      <c r="AG357">
        <v>79</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카츄진</v>
      </c>
      <c r="AL357">
        <v>1</v>
      </c>
      <c r="AM35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v>
      </c>
      <c r="AN357" t="str">
        <f t="shared" ca="1" si="114"/>
        <v>{"dy":15,"sl":11,"tp":"fp","vl":"Actor3117","cn":80,"pt":"DI","pp":188,"pr":79}</v>
      </c>
    </row>
    <row r="358" spans="1:40">
      <c r="A358">
        <v>16</v>
      </c>
      <c r="B358">
        <v>11</v>
      </c>
      <c r="C358">
        <f t="shared" si="104"/>
        <v>2</v>
      </c>
      <c r="D358">
        <f t="shared" ca="1" si="117"/>
        <v>0.40711370593803009</v>
      </c>
      <c r="E358">
        <f t="shared" ca="1" si="117"/>
        <v>0.13096908921894435</v>
      </c>
      <c r="F358">
        <f t="shared" ca="1" si="117"/>
        <v>0.97523154779718424</v>
      </c>
      <c r="G358">
        <f t="shared" ca="1" si="117"/>
        <v>0.73616205959934478</v>
      </c>
      <c r="H358">
        <f t="shared" ca="1" si="117"/>
        <v>0.84934722613042946</v>
      </c>
      <c r="I358">
        <f t="shared" ca="1" si="117"/>
        <v>0.51296280077470657</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fp</v>
      </c>
      <c r="AB358" t="s">
        <v>86</v>
      </c>
      <c r="AC358" t="s">
        <v>387</v>
      </c>
      <c r="AD358">
        <v>80</v>
      </c>
      <c r="AE358" t="s">
        <v>130</v>
      </c>
      <c r="AF358">
        <v>188</v>
      </c>
      <c r="AG358">
        <v>79</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카츄진</v>
      </c>
      <c r="AL358">
        <v>1</v>
      </c>
      <c r="AM35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v>
      </c>
      <c r="AN358" t="str">
        <f t="shared" ca="1" si="114"/>
        <v>{"dy":16,"sl":11,"tp":"fp","vl":"Actor3117","cn":80,"pt":"DI","pp":188,"pr":79}</v>
      </c>
    </row>
    <row r="359" spans="1:40">
      <c r="A359">
        <v>17</v>
      </c>
      <c r="B359">
        <v>11</v>
      </c>
      <c r="C359">
        <f t="shared" si="104"/>
        <v>2</v>
      </c>
      <c r="D359">
        <f t="shared" ca="1" si="117"/>
        <v>0.9300281829718452</v>
      </c>
      <c r="E359">
        <f t="shared" ca="1" si="117"/>
        <v>0.62039204677752247</v>
      </c>
      <c r="F359">
        <f t="shared" ca="1" si="117"/>
        <v>0.65451042400178827</v>
      </c>
      <c r="G359">
        <f t="shared" ca="1" si="117"/>
        <v>0.63773477312591087</v>
      </c>
      <c r="H359">
        <f t="shared" ca="1" si="117"/>
        <v>0.87374436537673461</v>
      </c>
      <c r="I359">
        <f t="shared" ca="1" si="117"/>
        <v>0.7770862289181002</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v>
      </c>
      <c r="AN359" t="str">
        <f t="shared" ca="1" si="114"/>
        <v>{"dy":17,"sl":11}</v>
      </c>
    </row>
    <row r="360" spans="1:40">
      <c r="A360">
        <v>18</v>
      </c>
      <c r="B360">
        <v>11</v>
      </c>
      <c r="C360">
        <f t="shared" si="104"/>
        <v>2</v>
      </c>
      <c r="D360">
        <f t="shared" ca="1" si="117"/>
        <v>0.58867208480674382</v>
      </c>
      <c r="E360">
        <f t="shared" ca="1" si="117"/>
        <v>3.7482333853761207E-2</v>
      </c>
      <c r="F360">
        <f t="shared" ca="1" si="117"/>
        <v>0.23949143929401262</v>
      </c>
      <c r="G360">
        <f t="shared" ca="1" si="117"/>
        <v>0.42406664349850298</v>
      </c>
      <c r="H360">
        <f t="shared" ca="1" si="117"/>
        <v>0.81169915214442745</v>
      </c>
      <c r="I360">
        <f t="shared" ca="1" si="117"/>
        <v>0.22227669759906921</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v>
      </c>
      <c r="AN360" t="str">
        <f t="shared" ca="1" si="114"/>
        <v>{"dy":18,"sl":11}</v>
      </c>
    </row>
    <row r="361" spans="1:40">
      <c r="A361">
        <v>19</v>
      </c>
      <c r="B361">
        <v>11</v>
      </c>
      <c r="C361">
        <f t="shared" si="104"/>
        <v>2</v>
      </c>
      <c r="D361">
        <f t="shared" ca="1" si="117"/>
        <v>0.22146089398884539</v>
      </c>
      <c r="E361">
        <f t="shared" ca="1" si="117"/>
        <v>0.25110918857480125</v>
      </c>
      <c r="F361">
        <f t="shared" ca="1" si="117"/>
        <v>0.75167169953398005</v>
      </c>
      <c r="G361">
        <f t="shared" ca="1" si="117"/>
        <v>0.61054131447180726</v>
      </c>
      <c r="H361">
        <f t="shared" ca="1" si="117"/>
        <v>0.50587397550784652</v>
      </c>
      <c r="I361">
        <f t="shared" ca="1" si="117"/>
        <v>8.6536081553281852E-2</v>
      </c>
      <c r="M361" t="str">
        <f t="shared" ca="1" si="106"/>
        <v>삭제</v>
      </c>
      <c r="N361" t="str">
        <f t="shared" ca="1" si="107"/>
        <v>삭제</v>
      </c>
      <c r="O361" t="str">
        <f t="shared" ca="1" si="108"/>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v>
      </c>
      <c r="AN361" t="str">
        <f t="shared" ca="1" si="114"/>
        <v>{"dy":19,"sl":11}</v>
      </c>
    </row>
    <row r="362" spans="1:40">
      <c r="A362">
        <v>20</v>
      </c>
      <c r="B362">
        <v>11</v>
      </c>
      <c r="C362">
        <f t="shared" si="104"/>
        <v>2</v>
      </c>
      <c r="D362">
        <f t="shared" ref="D362:I373" ca="1" si="118">RAND()</f>
        <v>0.84562036507895355</v>
      </c>
      <c r="E362">
        <f t="shared" ca="1" si="118"/>
        <v>0.94452954205760598</v>
      </c>
      <c r="F362">
        <f t="shared" ca="1" si="118"/>
        <v>0.22341372891492162</v>
      </c>
      <c r="G362">
        <f t="shared" ca="1" si="118"/>
        <v>0.22973329001380582</v>
      </c>
      <c r="H362">
        <f t="shared" ca="1" si="118"/>
        <v>0.90813948050362803</v>
      </c>
      <c r="I362">
        <f t="shared" ca="1" si="118"/>
        <v>0.14687182567829338</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v>
      </c>
      <c r="AN362" t="str">
        <f t="shared" ca="1" si="114"/>
        <v>{"dy":20,"sl":11}</v>
      </c>
    </row>
    <row r="363" spans="1:40">
      <c r="A363">
        <v>21</v>
      </c>
      <c r="B363">
        <v>11</v>
      </c>
      <c r="C363">
        <f t="shared" si="104"/>
        <v>2</v>
      </c>
      <c r="D363">
        <f t="shared" ca="1" si="118"/>
        <v>0.62298149037940187</v>
      </c>
      <c r="E363">
        <f t="shared" ca="1" si="118"/>
        <v>1.6502551159085499E-3</v>
      </c>
      <c r="F363">
        <f t="shared" ca="1" si="118"/>
        <v>0.24533174815819747</v>
      </c>
      <c r="G363">
        <f t="shared" ca="1" si="118"/>
        <v>7.1696994616670007E-2</v>
      </c>
      <c r="H363">
        <f t="shared" ca="1" si="118"/>
        <v>0.38000914180771383</v>
      </c>
      <c r="I363">
        <f t="shared" ca="1" si="118"/>
        <v>0.73132079231842995</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v>
      </c>
      <c r="AN363" t="str">
        <f t="shared" ca="1" si="114"/>
        <v>{"dy":21,"sl":11}</v>
      </c>
    </row>
    <row r="364" spans="1:40">
      <c r="A364">
        <v>22</v>
      </c>
      <c r="B364">
        <v>11</v>
      </c>
      <c r="C364">
        <f t="shared" si="104"/>
        <v>2</v>
      </c>
      <c r="D364">
        <f t="shared" ca="1" si="118"/>
        <v>0.48030372770788865</v>
      </c>
      <c r="E364">
        <f t="shared" ca="1" si="118"/>
        <v>0.78950525711048991</v>
      </c>
      <c r="F364">
        <f t="shared" ca="1" si="118"/>
        <v>0.20403797612760044</v>
      </c>
      <c r="G364">
        <f t="shared" ca="1" si="118"/>
        <v>0.78633610744518856</v>
      </c>
      <c r="H364">
        <f t="shared" ca="1" si="118"/>
        <v>0.9753763209629287</v>
      </c>
      <c r="I364">
        <f t="shared" ca="1" si="118"/>
        <v>0.41400703443203801</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dy":22,"sl":11}</v>
      </c>
      <c r="AN364" t="str">
        <f t="shared" ca="1" si="114"/>
        <v>{"dy":22,"sl":11}</v>
      </c>
    </row>
    <row r="365" spans="1:40">
      <c r="A365">
        <v>23</v>
      </c>
      <c r="B365">
        <v>11</v>
      </c>
      <c r="C365">
        <f t="shared" si="104"/>
        <v>2</v>
      </c>
      <c r="D365">
        <f t="shared" ca="1" si="118"/>
        <v>0.45712130389629213</v>
      </c>
      <c r="E365">
        <f t="shared" ca="1" si="118"/>
        <v>0.36863743908731406</v>
      </c>
      <c r="F365">
        <f t="shared" ca="1" si="118"/>
        <v>0.90436208659650341</v>
      </c>
      <c r="G365">
        <f t="shared" ca="1" si="118"/>
        <v>0.3977570564796552</v>
      </c>
      <c r="H365">
        <f t="shared" ca="1" si="118"/>
        <v>9.8137771704165488E-2</v>
      </c>
      <c r="I365">
        <f t="shared" ca="1" si="118"/>
        <v>0.12347625146224084</v>
      </c>
      <c r="M365" t="str">
        <f t="shared" ca="1" si="106"/>
        <v>삭제</v>
      </c>
      <c r="N365" t="str">
        <f t="shared" ca="1" si="107"/>
        <v>삭제</v>
      </c>
      <c r="O365" t="str">
        <f t="shared" ca="1" si="108"/>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dy":22,"sl":11},{"dy":23,"sl":11}</v>
      </c>
      <c r="AN365" t="str">
        <f t="shared" ca="1" si="114"/>
        <v>{"dy":23,"sl":11}</v>
      </c>
    </row>
    <row r="366" spans="1:40">
      <c r="A366">
        <v>24</v>
      </c>
      <c r="B366">
        <v>11</v>
      </c>
      <c r="C366">
        <f t="shared" si="104"/>
        <v>2</v>
      </c>
      <c r="D366">
        <f t="shared" ca="1" si="118"/>
        <v>0.95110526298741749</v>
      </c>
      <c r="E366">
        <f t="shared" ca="1" si="118"/>
        <v>0.5265755770535443</v>
      </c>
      <c r="F366">
        <f t="shared" ca="1" si="118"/>
        <v>0.87383034465940446</v>
      </c>
      <c r="G366">
        <f t="shared" ca="1" si="118"/>
        <v>0.49081900168396109</v>
      </c>
      <c r="H366">
        <f t="shared" ca="1" si="118"/>
        <v>0.47018875411184247</v>
      </c>
      <c r="I366">
        <f t="shared" ca="1" si="118"/>
        <v>0.87568604083455659</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dy":22,"sl":11},{"dy":23,"sl":11},{"dy":24,"sl":11}</v>
      </c>
      <c r="AN366" t="str">
        <f t="shared" ca="1" si="114"/>
        <v>{"dy":24,"sl":11}</v>
      </c>
    </row>
    <row r="367" spans="1:40">
      <c r="A367">
        <v>25</v>
      </c>
      <c r="B367">
        <v>11</v>
      </c>
      <c r="C367">
        <f t="shared" si="104"/>
        <v>2</v>
      </c>
      <c r="D367">
        <f t="shared" ca="1" si="118"/>
        <v>1.0493403500988596E-2</v>
      </c>
      <c r="E367">
        <f t="shared" ca="1" si="118"/>
        <v>0.74577056429831678</v>
      </c>
      <c r="F367">
        <f t="shared" ca="1" si="118"/>
        <v>0.23139508541355669</v>
      </c>
      <c r="G367">
        <f t="shared" ca="1" si="118"/>
        <v>0.8237596742583978</v>
      </c>
      <c r="H367">
        <f t="shared" ca="1" si="118"/>
        <v>0.46621144718604035</v>
      </c>
      <c r="I367">
        <f t="shared" ca="1" si="118"/>
        <v>0.38986770634437706</v>
      </c>
      <c r="M367" t="str">
        <f t="shared" ca="1" si="106"/>
        <v>삭제</v>
      </c>
      <c r="N367" t="str">
        <f t="shared" ca="1" si="107"/>
        <v>삭제</v>
      </c>
      <c r="O367" t="str">
        <f t="shared" ca="1" si="108"/>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AA367" t="str">
        <f t="shared" ca="1" si="110"/>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dy":22,"sl":11},{"dy":23,"sl":11},{"dy":24,"sl":11},{"dy":25,"sl":11}</v>
      </c>
      <c r="AN367" t="str">
        <f t="shared" ca="1" si="114"/>
        <v>{"dy":25,"sl":11}</v>
      </c>
    </row>
    <row r="368" spans="1:40">
      <c r="A368">
        <v>26</v>
      </c>
      <c r="B368">
        <v>11</v>
      </c>
      <c r="C368">
        <f t="shared" si="104"/>
        <v>2</v>
      </c>
      <c r="D368">
        <f t="shared" ca="1" si="118"/>
        <v>0.78280929967567336</v>
      </c>
      <c r="E368">
        <f t="shared" ca="1" si="118"/>
        <v>0.24523796318844826</v>
      </c>
      <c r="F368">
        <f t="shared" ca="1" si="118"/>
        <v>0.13609763468633573</v>
      </c>
      <c r="G368">
        <f t="shared" ca="1" si="118"/>
        <v>0.25953460343939228</v>
      </c>
      <c r="H368">
        <f t="shared" ca="1" si="118"/>
        <v>4.9676667608957725E-2</v>
      </c>
      <c r="I368">
        <f t="shared" ca="1" si="118"/>
        <v>0.16232403290250363</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dy":22,"sl":11},{"dy":23,"sl":11},{"dy":24,"sl":11},{"dy":25,"sl":11},{"dy":26,"sl":11}</v>
      </c>
      <c r="AN368" t="str">
        <f t="shared" ca="1" si="114"/>
        <v>{"dy":26,"sl":11}</v>
      </c>
    </row>
    <row r="369" spans="1:40">
      <c r="A369">
        <v>27</v>
      </c>
      <c r="B369">
        <v>11</v>
      </c>
      <c r="C369">
        <f t="shared" si="104"/>
        <v>2</v>
      </c>
      <c r="D369">
        <f t="shared" ca="1" si="118"/>
        <v>0.70729298962659537</v>
      </c>
      <c r="E369">
        <f t="shared" ca="1" si="118"/>
        <v>0.66104244373842735</v>
      </c>
      <c r="F369">
        <f t="shared" ca="1" si="118"/>
        <v>0.86024295989629451</v>
      </c>
      <c r="G369">
        <f t="shared" ca="1" si="118"/>
        <v>0.97026765231538259</v>
      </c>
      <c r="H369">
        <f t="shared" ca="1" si="118"/>
        <v>0.82021023235827084</v>
      </c>
      <c r="I369">
        <f t="shared" ca="1" si="118"/>
        <v>0.92512665449335496</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dy":22,"sl":11},{"dy":23,"sl":11},{"dy":24,"sl":11},{"dy":25,"sl":11},{"dy":26,"sl":11},{"dy":27,"sl":11}</v>
      </c>
      <c r="AN369" t="str">
        <f t="shared" ca="1" si="114"/>
        <v>{"dy":27,"sl":11}</v>
      </c>
    </row>
    <row r="370" spans="1:40">
      <c r="A370">
        <v>28</v>
      </c>
      <c r="B370">
        <v>11</v>
      </c>
      <c r="C370">
        <f t="shared" si="104"/>
        <v>2</v>
      </c>
      <c r="D370">
        <f t="shared" ca="1" si="118"/>
        <v>0.27846937395594906</v>
      </c>
      <c r="E370">
        <f t="shared" ca="1" si="118"/>
        <v>0.43548746636711055</v>
      </c>
      <c r="F370">
        <f t="shared" ca="1" si="118"/>
        <v>0.87163289797914423</v>
      </c>
      <c r="G370">
        <f t="shared" ca="1" si="118"/>
        <v>0.52159591977508146</v>
      </c>
      <c r="H370">
        <f t="shared" ca="1" si="118"/>
        <v>0.89192292222658109</v>
      </c>
      <c r="I370">
        <f t="shared" ca="1" si="118"/>
        <v>0.81534751653572313</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dy":22,"sl":11},{"dy":23,"sl":11},{"dy":24,"sl":11},{"dy":25,"sl":11},{"dy":26,"sl":11},{"dy":27,"sl":11},{"dy":28,"sl":11}</v>
      </c>
      <c r="AN370" t="str">
        <f t="shared" ca="1" si="114"/>
        <v>{"dy":28,"sl":11}</v>
      </c>
    </row>
    <row r="371" spans="1:40">
      <c r="A371">
        <v>29</v>
      </c>
      <c r="B371">
        <v>11</v>
      </c>
      <c r="C371">
        <f t="shared" si="104"/>
        <v>2</v>
      </c>
      <c r="D371">
        <f t="shared" ca="1" si="118"/>
        <v>0.78683552162383819</v>
      </c>
      <c r="E371">
        <f t="shared" ca="1" si="118"/>
        <v>0.13845205626598645</v>
      </c>
      <c r="F371">
        <f t="shared" ca="1" si="118"/>
        <v>0.88131377119736398</v>
      </c>
      <c r="G371">
        <f t="shared" ca="1" si="118"/>
        <v>0.12737983953138576</v>
      </c>
      <c r="H371">
        <f t="shared" ca="1" si="118"/>
        <v>0.35835070077805098</v>
      </c>
      <c r="I371">
        <f t="shared" ca="1" si="118"/>
        <v>0.39123136576255069</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dy":22,"sl":11},{"dy":23,"sl":11},{"dy":24,"sl":11},{"dy":25,"sl":11},{"dy":26,"sl":11},{"dy":27,"sl":11},{"dy":28,"sl":11},{"dy":29,"sl":11}</v>
      </c>
      <c r="AN371" t="str">
        <f t="shared" ca="1" si="114"/>
        <v>{"dy":29,"sl":11}</v>
      </c>
    </row>
    <row r="372" spans="1:40">
      <c r="A372">
        <v>30</v>
      </c>
      <c r="B372">
        <v>11</v>
      </c>
      <c r="C372">
        <f t="shared" si="104"/>
        <v>2</v>
      </c>
      <c r="D372">
        <f t="shared" ca="1" si="118"/>
        <v>0.57277613692073526</v>
      </c>
      <c r="E372">
        <f t="shared" ca="1" si="118"/>
        <v>0.75419281306478703</v>
      </c>
      <c r="F372">
        <f t="shared" ca="1" si="118"/>
        <v>0.88688673262447504</v>
      </c>
      <c r="G372">
        <f t="shared" ca="1" si="118"/>
        <v>0.73754902257689736</v>
      </c>
      <c r="H372">
        <f t="shared" ca="1" si="118"/>
        <v>0.76973807955555906</v>
      </c>
      <c r="I372">
        <f t="shared" ca="1" si="118"/>
        <v>9.4593704393183264E-3</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dy":22,"sl":11},{"dy":23,"sl":11},{"dy":24,"sl":11},{"dy":25,"sl":11},{"dy":26,"sl":11},{"dy":27,"sl":11},{"dy":28,"sl":11},{"dy":29,"sl":11},{"dy":30,"sl":11}</v>
      </c>
      <c r="AN372" t="str">
        <f t="shared" ca="1" si="114"/>
        <v>{"dy":30,"sl":11}</v>
      </c>
    </row>
    <row r="373" spans="1:40">
      <c r="A373">
        <v>31</v>
      </c>
      <c r="B373">
        <v>11</v>
      </c>
      <c r="C373">
        <f t="shared" si="104"/>
        <v>2</v>
      </c>
      <c r="D373">
        <f t="shared" ca="1" si="118"/>
        <v>6.5387483194249141E-3</v>
      </c>
      <c r="E373">
        <f t="shared" ca="1" si="118"/>
        <v>0.75668567282014187</v>
      </c>
      <c r="F373">
        <f t="shared" ca="1" si="118"/>
        <v>0.71907019317075238</v>
      </c>
      <c r="G373">
        <f t="shared" ca="1" si="118"/>
        <v>0.56851451076674209</v>
      </c>
      <c r="H373">
        <f t="shared" ca="1" si="118"/>
        <v>0.94711501914974106</v>
      </c>
      <c r="I373">
        <f t="shared" ca="1" si="118"/>
        <v>0.35881297376637333</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dy":22,"sl":11},{"dy":23,"sl":11},{"dy":24,"sl":11},{"dy":25,"sl":11},{"dy":26,"sl":11},{"dy":27,"sl":11},{"dy":28,"sl":11},{"dy":29,"sl":11},{"dy":30,"sl":11},{"dy":31,"sl":11}</v>
      </c>
      <c r="AN373" t="str">
        <f t="shared" ca="1" si="114"/>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AB2:AB373 J2:J373"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D81"/>
  <sheetViews>
    <sheetView tabSelected="1" workbookViewId="0">
      <pane ySplit="1" topLeftCell="A26" activePane="bottomLeft" state="frozen"/>
      <selection pane="bottomLeft" activeCell="X2" sqref="X2"/>
    </sheetView>
    <sheetView tabSelected="1" workbookViewId="1">
      <pane ySplit="1" topLeftCell="A20" activePane="bottomLeft" state="frozen"/>
      <selection pane="bottomLeft" activeCell="E37" sqref="E37"/>
    </sheetView>
  </sheetViews>
  <sheetFormatPr defaultRowHeight="16.5"/>
  <cols>
    <col min="3" max="3" width="11.75" bestFit="1" customWidth="1"/>
    <col min="4" max="5" width="13.875" customWidth="1"/>
    <col min="6" max="6" width="11.75" bestFit="1" customWidth="1"/>
    <col min="27" max="27" width="11.75" bestFit="1" customWidth="1"/>
  </cols>
  <sheetData>
    <row r="1" spans="1:30" ht="27" customHeight="1">
      <c r="A1" t="s">
        <v>63</v>
      </c>
      <c r="B1" t="s">
        <v>66</v>
      </c>
      <c r="C1" t="s">
        <v>375</v>
      </c>
      <c r="D1" t="s">
        <v>340</v>
      </c>
      <c r="E1" t="s">
        <v>380</v>
      </c>
      <c r="F1" t="s">
        <v>327</v>
      </c>
      <c r="G1" t="s">
        <v>332</v>
      </c>
      <c r="H1" t="s">
        <v>333</v>
      </c>
      <c r="I1" t="s">
        <v>328</v>
      </c>
      <c r="J1" t="s">
        <v>329</v>
      </c>
      <c r="K1" t="s">
        <v>330</v>
      </c>
      <c r="L1" t="s">
        <v>331</v>
      </c>
      <c r="M1" t="s">
        <v>334</v>
      </c>
      <c r="N1" t="s">
        <v>335</v>
      </c>
      <c r="O1" t="s">
        <v>336</v>
      </c>
      <c r="P1" t="s">
        <v>337</v>
      </c>
      <c r="Q1" t="s">
        <v>338</v>
      </c>
      <c r="R1" t="s">
        <v>339</v>
      </c>
      <c r="S1" t="s">
        <v>377</v>
      </c>
      <c r="T1" t="s">
        <v>376</v>
      </c>
      <c r="U1" t="s">
        <v>381</v>
      </c>
      <c r="V1" t="s">
        <v>382</v>
      </c>
      <c r="X1" t="s">
        <v>383</v>
      </c>
      <c r="Z1" t="s">
        <v>371</v>
      </c>
      <c r="AA1" t="s">
        <v>372</v>
      </c>
      <c r="AC1" t="s">
        <v>373</v>
      </c>
      <c r="AD1" t="s">
        <v>374</v>
      </c>
    </row>
    <row r="2" spans="1:30">
      <c r="A2">
        <v>1</v>
      </c>
      <c r="B2">
        <v>1</v>
      </c>
      <c r="C2" t="str">
        <f ca="1">VLOOKUP(RANDBETWEEN(1,COUNTA(Z:Z)-1),Z:AA,2,0)</f>
        <v>Actor1005m</v>
      </c>
      <c r="D2" t="str">
        <f>IF(ISBLANK(F2),"",
IFERROR(VLOOKUP(F2,[2]ActorTable!$A:$H,MATCH("이름참고",[2]ActorTable!$1:$1,0),0),"캐릭터없음"))</f>
        <v>프로토27</v>
      </c>
      <c r="E2" t="str">
        <f>IF(AND(B2=1,NOT(ISBLANK(F2))),
IF(F2=F3,"같음",""),"")</f>
        <v/>
      </c>
      <c r="F2" t="s">
        <v>354</v>
      </c>
      <c r="G2">
        <v>3</v>
      </c>
      <c r="H2">
        <v>6</v>
      </c>
      <c r="I2">
        <v>0</v>
      </c>
      <c r="J2">
        <v>15</v>
      </c>
      <c r="K2">
        <v>0</v>
      </c>
      <c r="L2">
        <v>0</v>
      </c>
      <c r="M2">
        <v>0</v>
      </c>
      <c r="N2">
        <v>0</v>
      </c>
      <c r="O2">
        <v>0</v>
      </c>
      <c r="P2">
        <v>0</v>
      </c>
      <c r="Q2">
        <v>18</v>
      </c>
      <c r="R2">
        <v>193</v>
      </c>
      <c r="S2">
        <f>IFERROR(VLOOKUP(R2,[2]WingLookTable!$A:$A,1,0),"캐릭터없음")</f>
        <v>193</v>
      </c>
      <c r="T2">
        <f ca="1">VLOOKUP(RANDBETWEEN(1,COUNTA(AC:AC)-1),AC:AD,2,0)</f>
        <v>137</v>
      </c>
      <c r="U2" t="str">
        <f t="shared" ref="U2:U64" ca="1" si="0">IF(ROW()=2,V2,OFFSET(U2,-1,0)&amp;IF(LEN(V2)=0,"",","&amp;V2))</f>
        <v>{"dy":1,"sl":1,"id":"Actor1216m","stats":{"tr":3,"trp":6,"str":0,"dex":15,"int":0,"vit":0,"train":0,"wgGr0":0,"wgGr1":0,"wgGr2":0,"wgGr3":18,"wgLk":193}}</v>
      </c>
      <c r="V2" t="str">
        <f>"{"""&amp;A$1&amp;""":"&amp;A2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{"dy":1,"sl":1,"id":"Actor1216m","stats":{"tr":3,"trp":6,"str":0,"dex":15,"int":0,"vit":0,"train":0,"wgGr0":0,"wgGr1":0,"wgGr2":0,"wgGr3":18,"wgLk":193}}</v>
      </c>
      <c r="X2" t="str">
        <f ca="1">"["&amp;
IF(LEFT(OFFSET(U1,COUNTA(U:U)-1,0),1)=",",SUBSTITUTE(OFFSET(U1,COUNTA(U:U)-1,0),",","",1),OFFSET(U1,COUNTA(U:U)-1,0))
&amp;"]"</f>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dy":16,"sl":2,"id":"Actor1141m","stats":{"tr":3,"trp":6,"str":0,"dex":0,"int":15,"vit":0,"train":0,"wgGr0":0,"wgGr1":0,"wgGr2":0,"wgGr3":18,"wgLk":328}},{"dy":17,"sl":1,"id":"Actor1216m","stats":{"tr":3,"trp":6,"str":0,"dex":15,"int":0,"vit":0,"train":0,"wgGr0":0,"wgGr1":0,"wgGr2":0,"wgGr3":18,"wgLk":163}},{"dy":17,"sl":2,"id":"Actor0104m","stats":{"tr":3,"trp":6,"str":0,"dex":0,"int":15,"vit":0,"train":0,"wgGr0":0,"wgGr1":0,"wgGr2":0,"wgGr3":18,"wgLk":148}},{"dy":18,"sl":1,"id":"Actor2238m","stats":{"tr":3,"trp":6,"str":0,"dex":15,"int":0,"vit":0,"train":0,"wgGr0":0,"wgGr1":0,"wgGr2":0,"wgGr3":18,"wgLk":280}},{"dy":18,"sl":2,"id":"Actor3117m","stats":{"tr":3,"trp":6,"str":0,"dex":0,"int":15,"vit":0,"train":0,"wgGr0":0,"wgGr1":0,"wgGr2":0,"wgGr3":18,"wgLk":172}},{"dy":18,"sl":3,"id":"Actor1005m","stats":{"tr":3,"trp":6,"str":0,"dex":15,"int":0,"vit":0,"train":0,"wgGr0":0,"wgGr1":0,"wgGr2":0,"wgGr3":18,"wgLk":268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dy":24,"sl":2,"id":"Actor0201m","stats":{"tr":3,"trp":6,"str":0,"dex":0,"int":15,"vit":0,"train":0,"wgGr0":0,"wgGr1":0,"wgGr2":0,"wgGr3":18,"wgLk":348}},{"dy":25,"sl":1,"id":"Actor0030m","stats":{"tr":3,"trp":6,"str":0,"dex":15,"int":0,"vit":0,"train":0,"wgGr0":0,"wgGr1":0,"wgGr2":0,"wgGr3":18,"wgLk":154}},{"dy":25,"sl":2,"id":"Actor2010m","stats":{"tr":3,"trp":6,"str":0,"dex":0,"int":15,"vit":0,"train":0,"wgGr0":0,"wgGr1":0,"wgGr2":0,"wgGr3":18,"wgLk":217}},{"dy":26,"sl":1,"id":"Actor3114m","stats":{"tr":3,"trp":6,"str":0,"dex":15,"int":0,"vit":0,"train":0,"wgGr0":0,"wgGr1":0,"wgGr2":0,"wgGr3":18,"wgLk":211}},{"dy":26,"sl":2,"id":"Actor2120m","stats":{"tr":3,"trp":6,"str":0,"dex":0,"int":15,"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dy":30,"sl":2,"id":"Actor0037m","stats":{"tr":3,"trp":6,"str":0,"dex":0,"int":15,"vit":0,"train":0,"wgGr0":0,"wgGr1":0,"wgGr2":0,"wgGr3":18,"wgLk":172}},{"dy":31,"sl":1,"id":"Actor3021m","stats":{"tr":3,"trp":6,"str":0,"dex":15,"int":0,"vit":0,"train":0,"wgGr0":0,"wgGr1":0,"wgGr2":0,"wgGr3":18,"wgLk":166}},{"dy":31,"sl":2,"id":"Actor3022m","stats":{"tr":3,"trp":6,"str":0,"dex":0,"int":15,"vit":0,"train":0,"wgGr0":0,"wgGr1":0,"wgGr2":0,"wgGr3":18,"wgLk":272}}]</v>
      </c>
      <c r="Z2">
        <v>1</v>
      </c>
      <c r="AA2" t="s">
        <v>341</v>
      </c>
      <c r="AC2">
        <v>1</v>
      </c>
      <c r="AD2">
        <v>101</v>
      </c>
    </row>
    <row r="3" spans="1:30">
      <c r="A3">
        <v>1</v>
      </c>
      <c r="B3">
        <v>2</v>
      </c>
      <c r="C3" t="str">
        <f ca="1">VLOOKUP(RANDBETWEEN(1,COUNTA(Z:Z)-1),Z:AA,2,0)</f>
        <v>Actor2010m</v>
      </c>
      <c r="D3" t="str">
        <f>IF(ISBLANK(F3),"",
IFERROR(VLOOKUP(F3,[2]ActorTable!$A:$H,MATCH("이름참고",[2]ActorTable!$1:$1,0),0),"캐릭터없음"))</f>
        <v/>
      </c>
      <c r="E3" t="str">
        <f>IF(AND(B3=1,NOT(ISBLANK(F3))),
IF(F3=F4,"같음",""),"")</f>
        <v/>
      </c>
      <c r="G3">
        <v>3</v>
      </c>
      <c r="H3">
        <v>6</v>
      </c>
      <c r="I3">
        <v>0</v>
      </c>
      <c r="J3">
        <v>0</v>
      </c>
      <c r="K3">
        <v>15</v>
      </c>
      <c r="L3">
        <v>0</v>
      </c>
      <c r="M3">
        <v>0</v>
      </c>
      <c r="N3">
        <v>0</v>
      </c>
      <c r="O3">
        <v>0</v>
      </c>
      <c r="P3">
        <v>0</v>
      </c>
      <c r="Q3">
        <v>18</v>
      </c>
      <c r="R3">
        <v>223</v>
      </c>
      <c r="S3">
        <f>IFERROR(VLOOKUP(R3,[2]WingLookTable!$A:$A,1,0),"캐릭터없음")</f>
        <v>223</v>
      </c>
      <c r="T3">
        <f ca="1">VLOOKUP(RANDBETWEEN(1,COUNTA(AC:AC)-1),AC:AD,2,0)</f>
        <v>214</v>
      </c>
      <c r="U3" t="str">
        <f t="shared" ca="1" si="0"/>
        <v>{"dy":1,"sl":1,"id":"Actor1216m","stats":{"tr":3,"trp":6,"str":0,"dex":15,"int":0,"vit":0,"train":0,"wgGr0":0,"wgGr1":0,"wgGr2":0,"wgGr3":18,"wgLk":193}},{"dy":1,"sl":2}</v>
      </c>
      <c r="V3" t="str">
        <f>"{"""&amp;A$1&amp;""":"&amp;A3
&amp;","""&amp;B$1&amp;""":"&amp;B3
&amp;IF(LEN(F3)=0,"",","""&amp;F$1&amp;""":"""&amp;F3&amp;"""")
&amp;IF(LEN(F3)=0,"",",""stats"":{")
&amp;IF(LEN(F3)=0,"",""""&amp;G$1&amp;""":"&amp;G3)
&amp;IF(LEN(F3)=0,"",","""&amp;H$1&amp;""":"&amp;H3)
&amp;IF(LEN(F3)=0,"",","""&amp;I$1&amp;""":"&amp;I3)
&amp;IF(LEN(F3)=0,"",","""&amp;J$1&amp;""":"&amp;J3)
&amp;IF(LEN(F3)=0,"",","""&amp;K$1&amp;""":"&amp;K3)
&amp;IF(LEN(F3)=0,"",","""&amp;L$1&amp;""":"&amp;L3)
&amp;IF(LEN(F3)=0,"",","""&amp;M$1&amp;""":"&amp;M3)
&amp;IF(LEN(F3)=0,"",","""&amp;N$1&amp;""":"&amp;N3)
&amp;IF(LEN(F3)=0,"",","""&amp;O$1&amp;""":"&amp;O3)
&amp;IF(LEN(F3)=0,"",","""&amp;P$1&amp;""":"&amp;P3)
&amp;IF(LEN(F3)=0,"",","""&amp;Q$1&amp;""":"&amp;Q3)
&amp;IF(LEN(F3)=0,"",","""&amp;R$1&amp;""":"&amp;R3)
&amp;IF(LEN(F3)=0,"","}")&amp;"}"</f>
        <v>{"dy":1,"sl":2}</v>
      </c>
      <c r="Z3">
        <v>2</v>
      </c>
      <c r="AA3" t="s">
        <v>342</v>
      </c>
      <c r="AC3">
        <v>2</v>
      </c>
      <c r="AD3">
        <v>105</v>
      </c>
    </row>
    <row r="4" spans="1:30">
      <c r="A4">
        <v>2</v>
      </c>
      <c r="B4">
        <v>1</v>
      </c>
      <c r="C4" t="str">
        <f ca="1">VLOOKUP(RANDBETWEEN(1,COUNTA(Z:Z)-1),Z:AA,2,0)</f>
        <v>Actor2015m</v>
      </c>
      <c r="D4" t="str">
        <f>IF(ISBLANK(F4),"",
IFERROR(VLOOKUP(F4,[2]ActorTable!$A:$H,MATCH("이름참고",[2]ActorTable!$1:$1,0),0),"캐릭터없음"))</f>
        <v>카츄진</v>
      </c>
      <c r="E4" t="str">
        <f>IF(AND(B4=1,NOT(ISBLANK(F4))),
IF(F4=F5,"같음",""),"")</f>
        <v/>
      </c>
      <c r="F4" t="s">
        <v>384</v>
      </c>
      <c r="G4">
        <v>3</v>
      </c>
      <c r="H4">
        <v>6</v>
      </c>
      <c r="I4">
        <v>0</v>
      </c>
      <c r="J4">
        <v>15</v>
      </c>
      <c r="K4">
        <v>0</v>
      </c>
      <c r="L4">
        <v>0</v>
      </c>
      <c r="M4">
        <v>0</v>
      </c>
      <c r="N4">
        <v>0</v>
      </c>
      <c r="O4">
        <v>0</v>
      </c>
      <c r="P4">
        <v>0</v>
      </c>
      <c r="Q4">
        <v>18</v>
      </c>
      <c r="R4">
        <v>248</v>
      </c>
      <c r="S4">
        <f>IFERROR(VLOOKUP(R4,[2]WingLookTable!$A:$A,1,0),"캐릭터없음")</f>
        <v>248</v>
      </c>
      <c r="T4">
        <f ca="1">VLOOKUP(RANDBETWEEN(1,COUNTA(AC:AC)-1),AC:AD,2,0)</f>
        <v>226</v>
      </c>
      <c r="U4" t="str">
        <f t="shared" ca="1" si="0"/>
        <v>{"dy":1,"sl":1,"id":"Actor1216m","stats":{"tr":3,"trp":6,"str":0,"dex":15,"int":0,"vit":0,"train":0,"wgGr0":0,"wgGr1":0,"wgGr2":0,"wgGr3":18,"wgLk":193}},{"dy":1,"sl":2},{"dy":2,"sl":1,"id":"Actor3117m","stats":{"tr":3,"trp":6,"str":0,"dex":15,"int":0,"vit":0,"train":0,"wgGr0":0,"wgGr1":0,"wgGr2":0,"wgGr3":18,"wgLk":248}}</v>
      </c>
      <c r="V4" t="str">
        <f>"{"""&amp;A$1&amp;""":"&amp;A4
&amp;","""&amp;B$1&amp;""":"&amp;B4
&amp;IF(LEN(F4)=0,"",","""&amp;F$1&amp;""":"""&amp;F4&amp;"""")
&amp;IF(LEN(F4)=0,"",",""stats"":{")
&amp;IF(LEN(F4)=0,"",""""&amp;G$1&amp;""":"&amp;G4)
&amp;IF(LEN(F4)=0,"",","""&amp;H$1&amp;""":"&amp;H4)
&amp;IF(LEN(F4)=0,"",","""&amp;I$1&amp;""":"&amp;I4)
&amp;IF(LEN(F4)=0,"",","""&amp;J$1&amp;""":"&amp;J4)
&amp;IF(LEN(F4)=0,"",","""&amp;K$1&amp;""":"&amp;K4)
&amp;IF(LEN(F4)=0,"",","""&amp;L$1&amp;""":"&amp;L4)
&amp;IF(LEN(F4)=0,"",","""&amp;M$1&amp;""":"&amp;M4)
&amp;IF(LEN(F4)=0,"",","""&amp;N$1&amp;""":"&amp;N4)
&amp;IF(LEN(F4)=0,"",","""&amp;O$1&amp;""":"&amp;O4)
&amp;IF(LEN(F4)=0,"",","""&amp;P$1&amp;""":"&amp;P4)
&amp;IF(LEN(F4)=0,"",","""&amp;Q$1&amp;""":"&amp;Q4)
&amp;IF(LEN(F4)=0,"",","""&amp;R$1&amp;""":"&amp;R4)
&amp;IF(LEN(F4)=0,"","}")&amp;"}"</f>
        <v>{"dy":2,"sl":1,"id":"Actor3117m","stats":{"tr":3,"trp":6,"str":0,"dex":15,"int":0,"vit":0,"train":0,"wgGr0":0,"wgGr1":0,"wgGr2":0,"wgGr3":18,"wgLk":248}}</v>
      </c>
      <c r="Z4">
        <v>3</v>
      </c>
      <c r="AA4" t="s">
        <v>343</v>
      </c>
      <c r="AC4">
        <v>3</v>
      </c>
      <c r="AD4">
        <v>109</v>
      </c>
    </row>
    <row r="5" spans="1:30">
      <c r="A5">
        <v>2</v>
      </c>
      <c r="B5">
        <v>2</v>
      </c>
      <c r="C5" t="str">
        <f ca="1">VLOOKUP(RANDBETWEEN(1,COUNTA(Z:Z)-1),Z:AA,2,0)</f>
        <v>Actor2011m</v>
      </c>
      <c r="D5" t="str">
        <f>IF(ISBLANK(F5),"",
IFERROR(VLOOKUP(F5,[2]ActorTable!$A:$H,MATCH("이름참고",[2]ActorTable!$1:$1,0),0),"캐릭터없음"))</f>
        <v>클레타</v>
      </c>
      <c r="E5" t="str">
        <f>IF(AND(B5=1,NOT(ISBLANK(F5))),
IF(F5=F6,"같음",""),"")</f>
        <v/>
      </c>
      <c r="F5" t="s">
        <v>369</v>
      </c>
      <c r="G5">
        <v>3</v>
      </c>
      <c r="H5">
        <v>6</v>
      </c>
      <c r="I5">
        <v>0</v>
      </c>
      <c r="J5">
        <v>0</v>
      </c>
      <c r="K5">
        <v>15</v>
      </c>
      <c r="L5">
        <v>0</v>
      </c>
      <c r="M5">
        <v>0</v>
      </c>
      <c r="N5">
        <v>0</v>
      </c>
      <c r="O5">
        <v>0</v>
      </c>
      <c r="P5">
        <v>0</v>
      </c>
      <c r="Q5">
        <v>18</v>
      </c>
      <c r="R5">
        <v>163</v>
      </c>
      <c r="S5">
        <f>IFERROR(VLOOKUP(R5,[2]WingLookTable!$A:$A,1,0),"캐릭터없음")</f>
        <v>163</v>
      </c>
      <c r="T5">
        <f ca="1">VLOOKUP(RANDBETWEEN(1,COUNTA(AC:AC)-1),AC:AD,2,0)</f>
        <v>105</v>
      </c>
      <c r="U5"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v>
      </c>
      <c r="V5" t="str">
        <f>"{"""&amp;A$1&amp;""":"&amp;A5
&amp;","""&amp;B$1&amp;""":"&amp;B5
&amp;IF(LEN(F5)=0,"",","""&amp;F$1&amp;""":"""&amp;F5&amp;"""")
&amp;IF(LEN(F5)=0,"",",""stats"":{")
&amp;IF(LEN(F5)=0,"",""""&amp;G$1&amp;""":"&amp;G5)
&amp;IF(LEN(F5)=0,"",","""&amp;H$1&amp;""":"&amp;H5)
&amp;IF(LEN(F5)=0,"",","""&amp;I$1&amp;""":"&amp;I5)
&amp;IF(LEN(F5)=0,"",","""&amp;J$1&amp;""":"&amp;J5)
&amp;IF(LEN(F5)=0,"",","""&amp;K$1&amp;""":"&amp;K5)
&amp;IF(LEN(F5)=0,"",","""&amp;L$1&amp;""":"&amp;L5)
&amp;IF(LEN(F5)=0,"",","""&amp;M$1&amp;""":"&amp;M5)
&amp;IF(LEN(F5)=0,"",","""&amp;N$1&amp;""":"&amp;N5)
&amp;IF(LEN(F5)=0,"",","""&amp;O$1&amp;""":"&amp;O5)
&amp;IF(LEN(F5)=0,"",","""&amp;P$1&amp;""":"&amp;P5)
&amp;IF(LEN(F5)=0,"",","""&amp;Q$1&amp;""":"&amp;Q5)
&amp;IF(LEN(F5)=0,"",","""&amp;R$1&amp;""":"&amp;R5)
&amp;IF(LEN(F5)=0,"","}")&amp;"}"</f>
        <v>{"dy":2,"sl":2,"id":"Actor0240m","stats":{"tr":3,"trp":6,"str":0,"dex":0,"int":15,"vit":0,"train":0,"wgGr0":0,"wgGr1":0,"wgGr2":0,"wgGr3":18,"wgLk":163}}</v>
      </c>
      <c r="Z5">
        <v>4</v>
      </c>
      <c r="AA5" t="s">
        <v>344</v>
      </c>
      <c r="AC5">
        <v>4</v>
      </c>
      <c r="AD5">
        <v>113</v>
      </c>
    </row>
    <row r="6" spans="1:30">
      <c r="A6">
        <v>3</v>
      </c>
      <c r="B6">
        <v>1</v>
      </c>
      <c r="C6" t="str">
        <f ca="1">VLOOKUP(RANDBETWEEN(1,COUNTA(Z:Z)-1),Z:AA,2,0)</f>
        <v>Actor0201m</v>
      </c>
      <c r="D6" t="str">
        <f>IF(ISBLANK(F6),"",
IFERROR(VLOOKUP(F6,[2]ActorTable!$A:$H,MATCH("이름참고",[2]ActorTable!$1:$1,0),0),"캐릭터없음"))</f>
        <v>러센트</v>
      </c>
      <c r="E6" t="str">
        <f>IF(AND(B6=1,NOT(ISBLANK(F6))),
IF(F6=F7,"같음",""),"")</f>
        <v/>
      </c>
      <c r="F6" t="s">
        <v>360</v>
      </c>
      <c r="G6">
        <v>3</v>
      </c>
      <c r="H6">
        <v>6</v>
      </c>
      <c r="I6">
        <v>0</v>
      </c>
      <c r="J6">
        <v>15</v>
      </c>
      <c r="K6">
        <v>0</v>
      </c>
      <c r="L6">
        <v>0</v>
      </c>
      <c r="M6">
        <v>0</v>
      </c>
      <c r="N6">
        <v>0</v>
      </c>
      <c r="O6">
        <v>0</v>
      </c>
      <c r="P6">
        <v>0</v>
      </c>
      <c r="Q6">
        <v>18</v>
      </c>
      <c r="R6">
        <v>306</v>
      </c>
      <c r="S6">
        <f>IFERROR(VLOOKUP(R6,[2]WingLookTable!$A:$A,1,0),"캐릭터없음")</f>
        <v>306</v>
      </c>
      <c r="T6">
        <f ca="1">VLOOKUP(RANDBETWEEN(1,COUNTA(AC:AC)-1),AC:AD,2,0)</f>
        <v>190</v>
      </c>
      <c r="U6"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v>
      </c>
      <c r="V6" t="str">
        <f>"{"""&amp;A$1&amp;""":"&amp;A6
&amp;","""&amp;B$1&amp;""":"&amp;B6
&amp;IF(LEN(F6)=0,"",","""&amp;F$1&amp;""":"""&amp;F6&amp;"""")
&amp;IF(LEN(F6)=0,"",",""stats"":{")
&amp;IF(LEN(F6)=0,"",""""&amp;G$1&amp;""":"&amp;G6)
&amp;IF(LEN(F6)=0,"",","""&amp;H$1&amp;""":"&amp;H6)
&amp;IF(LEN(F6)=0,"",","""&amp;I$1&amp;""":"&amp;I6)
&amp;IF(LEN(F6)=0,"",","""&amp;J$1&amp;""":"&amp;J6)
&amp;IF(LEN(F6)=0,"",","""&amp;K$1&amp;""":"&amp;K6)
&amp;IF(LEN(F6)=0,"",","""&amp;L$1&amp;""":"&amp;L6)
&amp;IF(LEN(F6)=0,"",","""&amp;M$1&amp;""":"&amp;M6)
&amp;IF(LEN(F6)=0,"",","""&amp;N$1&amp;""":"&amp;N6)
&amp;IF(LEN(F6)=0,"",","""&amp;O$1&amp;""":"&amp;O6)
&amp;IF(LEN(F6)=0,"",","""&amp;P$1&amp;""":"&amp;P6)
&amp;IF(LEN(F6)=0,"",","""&amp;Q$1&amp;""":"&amp;Q6)
&amp;IF(LEN(F6)=0,"",","""&amp;R$1&amp;""":"&amp;R6)
&amp;IF(LEN(F6)=0,"","}")&amp;"}"</f>
        <v>{"dy":3,"sl":1,"id":"Actor0024m","stats":{"tr":3,"trp":6,"str":0,"dex":15,"int":0,"vit":0,"train":0,"wgGr0":0,"wgGr1":0,"wgGr2":0,"wgGr3":18,"wgLk":306}}</v>
      </c>
      <c r="Z6">
        <v>5</v>
      </c>
      <c r="AA6" t="s">
        <v>345</v>
      </c>
      <c r="AC6">
        <v>5</v>
      </c>
      <c r="AD6">
        <v>117</v>
      </c>
    </row>
    <row r="7" spans="1:30">
      <c r="A7">
        <v>3</v>
      </c>
      <c r="B7">
        <v>2</v>
      </c>
      <c r="C7" t="str">
        <f ca="1">VLOOKUP(RANDBETWEEN(1,COUNTA(Z:Z)-1),Z:AA,2,0)</f>
        <v>Actor1216m</v>
      </c>
      <c r="D7" t="str">
        <f>IF(ISBLANK(F7),"",
IFERROR(VLOOKUP(F7,[2]ActorTable!$A:$H,MATCH("이름참고",[2]ActorTable!$1:$1,0),0),"캐릭터없음"))</f>
        <v>슬로니카</v>
      </c>
      <c r="E7" t="str">
        <f>IF(AND(B7=1,NOT(ISBLANK(F7))),
IF(F7=F8,"같음",""),"")</f>
        <v/>
      </c>
      <c r="F7" t="s">
        <v>352</v>
      </c>
      <c r="G7">
        <v>3</v>
      </c>
      <c r="H7">
        <v>6</v>
      </c>
      <c r="I7">
        <v>0</v>
      </c>
      <c r="J7">
        <v>0</v>
      </c>
      <c r="K7">
        <v>15</v>
      </c>
      <c r="L7">
        <v>0</v>
      </c>
      <c r="M7">
        <v>0</v>
      </c>
      <c r="N7">
        <v>0</v>
      </c>
      <c r="O7">
        <v>0</v>
      </c>
      <c r="P7">
        <v>0</v>
      </c>
      <c r="Q7">
        <v>18</v>
      </c>
      <c r="R7">
        <v>260</v>
      </c>
      <c r="S7">
        <f>IFERROR(VLOOKUP(R7,[2]WingLookTable!$A:$A,1,0),"캐릭터없음")</f>
        <v>260</v>
      </c>
      <c r="T7">
        <f ca="1">VLOOKUP(RANDBETWEEN(1,COUNTA(AC:AC)-1),AC:AD,2,0)</f>
        <v>105</v>
      </c>
      <c r="U7"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v>
      </c>
      <c r="V7" t="str">
        <f>"{"""&amp;A$1&amp;""":"&amp;A7
&amp;","""&amp;B$1&amp;""":"&amp;B7
&amp;IF(LEN(F7)=0,"",","""&amp;F$1&amp;""":"""&amp;F7&amp;"""")
&amp;IF(LEN(F7)=0,"",",""stats"":{")
&amp;IF(LEN(F7)=0,"",""""&amp;G$1&amp;""":"&amp;G7)
&amp;IF(LEN(F7)=0,"",","""&amp;H$1&amp;""":"&amp;H7)
&amp;IF(LEN(F7)=0,"",","""&amp;I$1&amp;""":"&amp;I7)
&amp;IF(LEN(F7)=0,"",","""&amp;J$1&amp;""":"&amp;J7)
&amp;IF(LEN(F7)=0,"",","""&amp;K$1&amp;""":"&amp;K7)
&amp;IF(LEN(F7)=0,"",","""&amp;L$1&amp;""":"&amp;L7)
&amp;IF(LEN(F7)=0,"",","""&amp;M$1&amp;""":"&amp;M7)
&amp;IF(LEN(F7)=0,"",","""&amp;N$1&amp;""":"&amp;N7)
&amp;IF(LEN(F7)=0,"",","""&amp;O$1&amp;""":"&amp;O7)
&amp;IF(LEN(F7)=0,"",","""&amp;P$1&amp;""":"&amp;P7)
&amp;IF(LEN(F7)=0,"",","""&amp;Q$1&amp;""":"&amp;Q7)
&amp;IF(LEN(F7)=0,"",","""&amp;R$1&amp;""":"&amp;R7)
&amp;IF(LEN(F7)=0,"","}")&amp;"}"</f>
        <v>{"dy":3,"sl":2,"id":"Actor3114m","stats":{"tr":3,"trp":6,"str":0,"dex":0,"int":15,"vit":0,"train":0,"wgGr0":0,"wgGr1":0,"wgGr2":0,"wgGr3":18,"wgLk":260}}</v>
      </c>
      <c r="Z7">
        <v>6</v>
      </c>
      <c r="AA7" t="s">
        <v>346</v>
      </c>
      <c r="AC7">
        <v>6</v>
      </c>
      <c r="AD7">
        <v>121</v>
      </c>
    </row>
    <row r="8" spans="1:30">
      <c r="A8">
        <v>4</v>
      </c>
      <c r="B8">
        <v>1</v>
      </c>
      <c r="C8" t="str">
        <f ca="1">VLOOKUP(RANDBETWEEN(1,COUNTA(Z:Z)-1),Z:AA,2,0)</f>
        <v>Actor2120m</v>
      </c>
      <c r="D8" t="str">
        <f>IF(ISBLANK(F8),"",
IFERROR(VLOOKUP(F8,[2]ActorTable!$A:$H,MATCH("이름참고",[2]ActorTable!$1:$1,0),0),"캐릭터없음"))</f>
        <v>헤르윈</v>
      </c>
      <c r="E8" t="str">
        <f>IF(AND(B8=1,NOT(ISBLANK(F8))),
IF(F8=F9,"같음",""),"")</f>
        <v/>
      </c>
      <c r="F8" t="s">
        <v>346</v>
      </c>
      <c r="G8">
        <v>3</v>
      </c>
      <c r="H8">
        <v>6</v>
      </c>
      <c r="I8">
        <v>0</v>
      </c>
      <c r="J8">
        <v>15</v>
      </c>
      <c r="K8">
        <v>0</v>
      </c>
      <c r="L8">
        <v>0</v>
      </c>
      <c r="M8">
        <v>0</v>
      </c>
      <c r="N8">
        <v>0</v>
      </c>
      <c r="O8">
        <v>0</v>
      </c>
      <c r="P8">
        <v>0</v>
      </c>
      <c r="Q8">
        <v>18</v>
      </c>
      <c r="R8">
        <v>297</v>
      </c>
      <c r="S8">
        <f>IFERROR(VLOOKUP(R8,[2]WingLookTable!$A:$A,1,0),"캐릭터없음")</f>
        <v>297</v>
      </c>
      <c r="T8">
        <f ca="1">VLOOKUP(RANDBETWEEN(1,COUNTA(AC:AC)-1),AC:AD,2,0)</f>
        <v>109</v>
      </c>
      <c r="U8"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v>
      </c>
      <c r="V8" t="str">
        <f>"{"""&amp;A$1&amp;""":"&amp;A8
&amp;","""&amp;B$1&amp;""":"&amp;B8
&amp;IF(LEN(F8)=0,"",","""&amp;F$1&amp;""":"""&amp;F8&amp;"""")
&amp;IF(LEN(F8)=0,"",",""stats"":{")
&amp;IF(LEN(F8)=0,"",""""&amp;G$1&amp;""":"&amp;G8)
&amp;IF(LEN(F8)=0,"",","""&amp;H$1&amp;""":"&amp;H8)
&amp;IF(LEN(F8)=0,"",","""&amp;I$1&amp;""":"&amp;I8)
&amp;IF(LEN(F8)=0,"",","""&amp;J$1&amp;""":"&amp;J8)
&amp;IF(LEN(F8)=0,"",","""&amp;K$1&amp;""":"&amp;K8)
&amp;IF(LEN(F8)=0,"",","""&amp;L$1&amp;""":"&amp;L8)
&amp;IF(LEN(F8)=0,"",","""&amp;M$1&amp;""":"&amp;M8)
&amp;IF(LEN(F8)=0,"",","""&amp;N$1&amp;""":"&amp;N8)
&amp;IF(LEN(F8)=0,"",","""&amp;O$1&amp;""":"&amp;O8)
&amp;IF(LEN(F8)=0,"",","""&amp;P$1&amp;""":"&amp;P8)
&amp;IF(LEN(F8)=0,"",","""&amp;Q$1&amp;""":"&amp;Q8)
&amp;IF(LEN(F8)=0,"",","""&amp;R$1&amp;""":"&amp;R8)
&amp;IF(LEN(F8)=0,"","}")&amp;"}"</f>
        <v>{"dy":4,"sl":1,"id":"Actor0007m","stats":{"tr":3,"trp":6,"str":0,"dex":15,"int":0,"vit":0,"train":0,"wgGr0":0,"wgGr1":0,"wgGr2":0,"wgGr3":18,"wgLk":297}}</v>
      </c>
      <c r="Z8">
        <v>7</v>
      </c>
      <c r="AA8" t="s">
        <v>347</v>
      </c>
      <c r="AC8">
        <v>7</v>
      </c>
      <c r="AD8">
        <v>125</v>
      </c>
    </row>
    <row r="9" spans="1:30">
      <c r="A9">
        <v>4</v>
      </c>
      <c r="B9">
        <v>2</v>
      </c>
      <c r="C9" t="str">
        <f ca="1">VLOOKUP(RANDBETWEEN(1,COUNTA(Z:Z)-1),Z:AA,2,0)</f>
        <v>Actor1039m</v>
      </c>
      <c r="D9" t="str">
        <f>IF(ISBLANK(F9),"",
IFERROR(VLOOKUP(F9,[2]ActorTable!$A:$H,MATCH("이름참고",[2]ActorTable!$1:$1,0),0),"캐릭터없음"))</f>
        <v>원더</v>
      </c>
      <c r="E9" t="str">
        <f>IF(AND(B9=1,NOT(ISBLANK(F9))),
IF(F9=F10,"같음",""),"")</f>
        <v/>
      </c>
      <c r="F9" t="s">
        <v>362</v>
      </c>
      <c r="G9">
        <v>3</v>
      </c>
      <c r="H9">
        <v>6</v>
      </c>
      <c r="I9">
        <v>0</v>
      </c>
      <c r="J9">
        <v>0</v>
      </c>
      <c r="K9">
        <v>15</v>
      </c>
      <c r="L9">
        <v>0</v>
      </c>
      <c r="M9">
        <v>0</v>
      </c>
      <c r="N9">
        <v>0</v>
      </c>
      <c r="O9">
        <v>0</v>
      </c>
      <c r="P9">
        <v>0</v>
      </c>
      <c r="Q9">
        <v>18</v>
      </c>
      <c r="R9">
        <v>223</v>
      </c>
      <c r="S9">
        <f>IFERROR(VLOOKUP(R9,[2]WingLookTable!$A:$A,1,0),"캐릭터없음")</f>
        <v>223</v>
      </c>
      <c r="T9">
        <f ca="1">VLOOKUP(RANDBETWEEN(1,COUNTA(AC:AC)-1),AC:AD,2,0)</f>
        <v>105</v>
      </c>
      <c r="U9"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v>
      </c>
      <c r="V9" t="str">
        <f>"{"""&amp;A$1&amp;""":"&amp;A9
&amp;","""&amp;B$1&amp;""":"&amp;B9
&amp;IF(LEN(F9)=0,"",","""&amp;F$1&amp;""":"""&amp;F9&amp;"""")
&amp;IF(LEN(F9)=0,"",",""stats"":{")
&amp;IF(LEN(F9)=0,"",""""&amp;G$1&amp;""":"&amp;G9)
&amp;IF(LEN(F9)=0,"",","""&amp;H$1&amp;""":"&amp;H9)
&amp;IF(LEN(F9)=0,"",","""&amp;I$1&amp;""":"&amp;I9)
&amp;IF(LEN(F9)=0,"",","""&amp;J$1&amp;""":"&amp;J9)
&amp;IF(LEN(F9)=0,"",","""&amp;K$1&amp;""":"&amp;K9)
&amp;IF(LEN(F9)=0,"",","""&amp;L$1&amp;""":"&amp;L9)
&amp;IF(LEN(F9)=0,"",","""&amp;M$1&amp;""":"&amp;M9)
&amp;IF(LEN(F9)=0,"",","""&amp;N$1&amp;""":"&amp;N9)
&amp;IF(LEN(F9)=0,"",","""&amp;O$1&amp;""":"&amp;O9)
&amp;IF(LEN(F9)=0,"",","""&amp;P$1&amp;""":"&amp;P9)
&amp;IF(LEN(F9)=0,"",","""&amp;Q$1&amp;""":"&amp;Q9)
&amp;IF(LEN(F9)=0,"",","""&amp;R$1&amp;""":"&amp;R9)
&amp;IF(LEN(F9)=0,"","}")&amp;"}"</f>
        <v>{"dy":4,"sl":2,"id":"Actor2128m","stats":{"tr":3,"trp":6,"str":0,"dex":0,"int":15,"vit":0,"train":0,"wgGr0":0,"wgGr1":0,"wgGr2":0,"wgGr3":18,"wgLk":223}}</v>
      </c>
      <c r="Z9">
        <v>8</v>
      </c>
      <c r="AA9" t="s">
        <v>348</v>
      </c>
      <c r="AC9">
        <v>8</v>
      </c>
      <c r="AD9">
        <v>129</v>
      </c>
    </row>
    <row r="10" spans="1:30">
      <c r="A10">
        <v>5</v>
      </c>
      <c r="B10">
        <v>1</v>
      </c>
      <c r="C10" t="str">
        <f ca="1">VLOOKUP(RANDBETWEEN(1,COUNTA(Z:Z)-1),Z:AA,2,0)</f>
        <v>Actor3019m</v>
      </c>
      <c r="D10" t="str">
        <f>IF(ISBLANK(F10),"",
IFERROR(VLOOKUP(F10,[2]ActorTable!$A:$H,MATCH("이름참고",[2]ActorTable!$1:$1,0),0),"캐릭터없음"))</f>
        <v>프리스</v>
      </c>
      <c r="E10" t="str">
        <f>IF(AND(B10=1,NOT(ISBLANK(F10))),
IF(F10=F11,"같음",""),"")</f>
        <v/>
      </c>
      <c r="F10" t="s">
        <v>361</v>
      </c>
      <c r="G10">
        <v>3</v>
      </c>
      <c r="H10">
        <v>6</v>
      </c>
      <c r="I10">
        <v>0</v>
      </c>
      <c r="J10">
        <v>15</v>
      </c>
      <c r="K10">
        <v>0</v>
      </c>
      <c r="L10">
        <v>0</v>
      </c>
      <c r="M10">
        <v>0</v>
      </c>
      <c r="N10">
        <v>0</v>
      </c>
      <c r="O10">
        <v>0</v>
      </c>
      <c r="P10">
        <v>0</v>
      </c>
      <c r="Q10">
        <v>18</v>
      </c>
      <c r="R10">
        <v>148</v>
      </c>
      <c r="S10">
        <f>IFERROR(VLOOKUP(R10,[2]WingLookTable!$A:$A,1,0),"캐릭터없음")</f>
        <v>148</v>
      </c>
      <c r="T10">
        <f ca="1">VLOOKUP(RANDBETWEEN(1,COUNTA(AC:AC)-1),AC:AD,2,0)</f>
        <v>312</v>
      </c>
      <c r="U10"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v>
      </c>
      <c r="V10" t="str">
        <f>"{"""&amp;A$1&amp;""":"&amp;A10
&amp;","""&amp;B$1&amp;""":"&amp;B10
&amp;IF(LEN(F10)=0,"",","""&amp;F$1&amp;""":"""&amp;F10&amp;"""")
&amp;IF(LEN(F10)=0,"",",""stats"":{")
&amp;IF(LEN(F10)=0,"",""""&amp;G$1&amp;""":"&amp;G10)
&amp;IF(LEN(F10)=0,"",","""&amp;H$1&amp;""":"&amp;H10)
&amp;IF(LEN(F10)=0,"",","""&amp;I$1&amp;""":"&amp;I10)
&amp;IF(LEN(F10)=0,"",","""&amp;J$1&amp;""":"&amp;J10)
&amp;IF(LEN(F10)=0,"",","""&amp;K$1&amp;""":"&amp;K10)
&amp;IF(LEN(F10)=0,"",","""&amp;L$1&amp;""":"&amp;L10)
&amp;IF(LEN(F10)=0,"",","""&amp;M$1&amp;""":"&amp;M10)
&amp;IF(LEN(F10)=0,"",","""&amp;N$1&amp;""":"&amp;N10)
&amp;IF(LEN(F10)=0,"",","""&amp;O$1&amp;""":"&amp;O10)
&amp;IF(LEN(F10)=0,"",","""&amp;P$1&amp;""":"&amp;P10)
&amp;IF(LEN(F10)=0,"",","""&amp;Q$1&amp;""":"&amp;Q10)
&amp;IF(LEN(F10)=0,"",","""&amp;R$1&amp;""":"&amp;R10)
&amp;IF(LEN(F10)=0,"","}")&amp;"}"</f>
        <v>{"dy":5,"sl":1,"id":"Actor0125m","stats":{"tr":3,"trp":6,"str":0,"dex":15,"int":0,"vit":0,"train":0,"wgGr0":0,"wgGr1":0,"wgGr2":0,"wgGr3":18,"wgLk":148}}</v>
      </c>
      <c r="Z10">
        <v>9</v>
      </c>
      <c r="AA10" t="s">
        <v>349</v>
      </c>
      <c r="AC10">
        <v>9</v>
      </c>
      <c r="AD10">
        <v>133</v>
      </c>
    </row>
    <row r="11" spans="1:30">
      <c r="A11">
        <v>5</v>
      </c>
      <c r="B11">
        <v>2</v>
      </c>
      <c r="C11" t="str">
        <f ca="1">VLOOKUP(RANDBETWEEN(1,COUNTA(Z:Z)-1),Z:AA,2,0)</f>
        <v>Actor2238m</v>
      </c>
      <c r="D11" t="str">
        <f>IF(ISBLANK(F11),"",
IFERROR(VLOOKUP(F11,[2]ActorTable!$A:$H,MATCH("이름참고",[2]ActorTable!$1:$1,0),0),"캐릭터없음"))</f>
        <v>러센트</v>
      </c>
      <c r="E11" t="str">
        <f>IF(AND(B11=1,NOT(ISBLANK(F11))),
IF(F11=F12,"같음",""),"")</f>
        <v/>
      </c>
      <c r="F11" t="s">
        <v>360</v>
      </c>
      <c r="G11">
        <v>3</v>
      </c>
      <c r="H11">
        <v>6</v>
      </c>
      <c r="I11">
        <v>0</v>
      </c>
      <c r="J11">
        <v>0</v>
      </c>
      <c r="K11">
        <v>15</v>
      </c>
      <c r="L11">
        <v>0</v>
      </c>
      <c r="M11">
        <v>0</v>
      </c>
      <c r="N11">
        <v>0</v>
      </c>
      <c r="O11">
        <v>0</v>
      </c>
      <c r="P11">
        <v>0</v>
      </c>
      <c r="Q11">
        <v>18</v>
      </c>
      <c r="R11">
        <v>223</v>
      </c>
      <c r="S11">
        <f>IFERROR(VLOOKUP(R11,[2]WingLookTable!$A:$A,1,0),"캐릭터없음")</f>
        <v>223</v>
      </c>
      <c r="T11">
        <f ca="1">VLOOKUP(RANDBETWEEN(1,COUNTA(AC:AC)-1),AC:AD,2,0)</f>
        <v>297</v>
      </c>
      <c r="U11"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v>
      </c>
      <c r="V11" t="str">
        <f>"{"""&amp;A$1&amp;""":"&amp;A11
&amp;","""&amp;B$1&amp;""":"&amp;B11
&amp;IF(LEN(F11)=0,"",","""&amp;F$1&amp;""":"""&amp;F11&amp;"""")
&amp;IF(LEN(F11)=0,"",",""stats"":{")
&amp;IF(LEN(F11)=0,"",""""&amp;G$1&amp;""":"&amp;G11)
&amp;IF(LEN(F11)=0,"",","""&amp;H$1&amp;""":"&amp;H11)
&amp;IF(LEN(F11)=0,"",","""&amp;I$1&amp;""":"&amp;I11)
&amp;IF(LEN(F11)=0,"",","""&amp;J$1&amp;""":"&amp;J11)
&amp;IF(LEN(F11)=0,"",","""&amp;K$1&amp;""":"&amp;K11)
&amp;IF(LEN(F11)=0,"",","""&amp;L$1&amp;""":"&amp;L11)
&amp;IF(LEN(F11)=0,"",","""&amp;M$1&amp;""":"&amp;M11)
&amp;IF(LEN(F11)=0,"",","""&amp;N$1&amp;""":"&amp;N11)
&amp;IF(LEN(F11)=0,"",","""&amp;O$1&amp;""":"&amp;O11)
&amp;IF(LEN(F11)=0,"",","""&amp;P$1&amp;""":"&amp;P11)
&amp;IF(LEN(F11)=0,"",","""&amp;Q$1&amp;""":"&amp;Q11)
&amp;IF(LEN(F11)=0,"",","""&amp;R$1&amp;""":"&amp;R11)
&amp;IF(LEN(F11)=0,"","}")&amp;"}"</f>
        <v>{"dy":5,"sl":2,"id":"Actor0024m","stats":{"tr":3,"trp":6,"str":0,"dex":0,"int":15,"vit":0,"train":0,"wgGr0":0,"wgGr1":0,"wgGr2":0,"wgGr3":18,"wgLk":223}}</v>
      </c>
      <c r="Z11">
        <v>10</v>
      </c>
      <c r="AA11" t="s">
        <v>350</v>
      </c>
      <c r="AC11">
        <v>10</v>
      </c>
      <c r="AD11">
        <v>137</v>
      </c>
    </row>
    <row r="12" spans="1:30">
      <c r="A12">
        <v>6</v>
      </c>
      <c r="B12">
        <v>1</v>
      </c>
      <c r="C12" t="str">
        <f ca="1">VLOOKUP(RANDBETWEEN(1,COUNTA(Z:Z)-1),Z:AA,2,0)</f>
        <v>Actor3021m</v>
      </c>
      <c r="D12" t="str">
        <f>IF(ISBLANK(F12),"",
IFERROR(VLOOKUP(F12,[2]ActorTable!$A:$H,MATCH("이름참고",[2]ActorTable!$1:$1,0),0),"캐릭터없음"))</f>
        <v>오비우스</v>
      </c>
      <c r="E12" t="str">
        <f>IF(AND(B12=1,NOT(ISBLANK(F12))),
IF(F12=F13,"같음",""),"")</f>
        <v/>
      </c>
      <c r="F12" t="s">
        <v>370</v>
      </c>
      <c r="G12">
        <v>3</v>
      </c>
      <c r="H12">
        <v>6</v>
      </c>
      <c r="I12">
        <v>0</v>
      </c>
      <c r="J12">
        <v>15</v>
      </c>
      <c r="K12">
        <v>0</v>
      </c>
      <c r="L12">
        <v>0</v>
      </c>
      <c r="M12">
        <v>0</v>
      </c>
      <c r="N12">
        <v>0</v>
      </c>
      <c r="O12">
        <v>0</v>
      </c>
      <c r="P12">
        <v>0</v>
      </c>
      <c r="Q12">
        <v>18</v>
      </c>
      <c r="R12">
        <v>202</v>
      </c>
      <c r="S12">
        <f>IFERROR(VLOOKUP(R12,[2]WingLookTable!$A:$A,1,0),"캐릭터없음")</f>
        <v>202</v>
      </c>
      <c r="T12">
        <f ca="1">VLOOKUP(RANDBETWEEN(1,COUNTA(AC:AC)-1),AC:AD,2,0)</f>
        <v>193</v>
      </c>
      <c r="U12"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v>
      </c>
      <c r="V12" t="str">
        <f>"{"""&amp;A$1&amp;""":"&amp;A12
&amp;","""&amp;B$1&amp;""":"&amp;B12
&amp;IF(LEN(F12)=0,"",","""&amp;F$1&amp;""":"""&amp;F12&amp;"""")
&amp;IF(LEN(F12)=0,"",",""stats"":{")
&amp;IF(LEN(F12)=0,"",""""&amp;G$1&amp;""":"&amp;G12)
&amp;IF(LEN(F12)=0,"",","""&amp;H$1&amp;""":"&amp;H12)
&amp;IF(LEN(F12)=0,"",","""&amp;I$1&amp;""":"&amp;I12)
&amp;IF(LEN(F12)=0,"",","""&amp;J$1&amp;""":"&amp;J12)
&amp;IF(LEN(F12)=0,"",","""&amp;K$1&amp;""":"&amp;K12)
&amp;IF(LEN(F12)=0,"",","""&amp;L$1&amp;""":"&amp;L12)
&amp;IF(LEN(F12)=0,"",","""&amp;M$1&amp;""":"&amp;M12)
&amp;IF(LEN(F12)=0,"",","""&amp;N$1&amp;""":"&amp;N12)
&amp;IF(LEN(F12)=0,"",","""&amp;O$1&amp;""":"&amp;O12)
&amp;IF(LEN(F12)=0,"",","""&amp;P$1&amp;""":"&amp;P12)
&amp;IF(LEN(F12)=0,"",","""&amp;Q$1&amp;""":"&amp;Q12)
&amp;IF(LEN(F12)=0,"",","""&amp;R$1&amp;""":"&amp;R12)
&amp;IF(LEN(F12)=0,"","}")&amp;"}"</f>
        <v>{"dy":6,"sl":1,"id":"Actor1141m","stats":{"tr":3,"trp":6,"str":0,"dex":15,"int":0,"vit":0,"train":0,"wgGr0":0,"wgGr1":0,"wgGr2":0,"wgGr3":18,"wgLk":202}}</v>
      </c>
      <c r="Z12">
        <v>11</v>
      </c>
      <c r="AA12" t="s">
        <v>351</v>
      </c>
      <c r="AC12">
        <v>11</v>
      </c>
      <c r="AD12">
        <v>141</v>
      </c>
    </row>
    <row r="13" spans="1:30">
      <c r="A13">
        <v>6</v>
      </c>
      <c r="B13">
        <v>2</v>
      </c>
      <c r="C13" t="str">
        <f ca="1">VLOOKUP(RANDBETWEEN(1,COUNTA(Z:Z)-1),Z:AA,2,0)</f>
        <v>Actor3022m</v>
      </c>
      <c r="D13" t="str">
        <f>IF(ISBLANK(F13),"",
IFERROR(VLOOKUP(F13,[2]ActorTable!$A:$H,MATCH("이름참고",[2]ActorTable!$1:$1,0),0),"캐릭터없음"))</f>
        <v>딘즈</v>
      </c>
      <c r="E13" t="str">
        <f>IF(AND(B13=1,NOT(ISBLANK(F13))),
IF(F13=F14,"같음",""),"")</f>
        <v/>
      </c>
      <c r="F13" t="s">
        <v>359</v>
      </c>
      <c r="G13">
        <v>3</v>
      </c>
      <c r="H13">
        <v>6</v>
      </c>
      <c r="I13">
        <v>0</v>
      </c>
      <c r="J13">
        <v>0</v>
      </c>
      <c r="K13">
        <v>15</v>
      </c>
      <c r="L13">
        <v>0</v>
      </c>
      <c r="M13">
        <v>0</v>
      </c>
      <c r="N13">
        <v>0</v>
      </c>
      <c r="O13">
        <v>0</v>
      </c>
      <c r="P13">
        <v>0</v>
      </c>
      <c r="Q13">
        <v>18</v>
      </c>
      <c r="R13">
        <v>288</v>
      </c>
      <c r="S13">
        <f>IFERROR(VLOOKUP(R13,[2]WingLookTable!$A:$A,1,0),"캐릭터없음")</f>
        <v>288</v>
      </c>
      <c r="T13">
        <f ca="1">VLOOKUP(RANDBETWEEN(1,COUNTA(AC:AC)-1),AC:AD,2,0)</f>
        <v>336</v>
      </c>
      <c r="U13"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v>
      </c>
      <c r="V13" t="str">
        <f>"{"""&amp;A$1&amp;""":"&amp;A13
&amp;","""&amp;B$1&amp;""":"&amp;B13
&amp;IF(LEN(F13)=0,"",","""&amp;F$1&amp;""":"""&amp;F13&amp;"""")
&amp;IF(LEN(F13)=0,"",",""stats"":{")
&amp;IF(LEN(F13)=0,"",""""&amp;G$1&amp;""":"&amp;G13)
&amp;IF(LEN(F13)=0,"",","""&amp;H$1&amp;""":"&amp;H13)
&amp;IF(LEN(F13)=0,"",","""&amp;I$1&amp;""":"&amp;I13)
&amp;IF(LEN(F13)=0,"",","""&amp;J$1&amp;""":"&amp;J13)
&amp;IF(LEN(F13)=0,"",","""&amp;K$1&amp;""":"&amp;K13)
&amp;IF(LEN(F13)=0,"",","""&amp;L$1&amp;""":"&amp;L13)
&amp;IF(LEN(F13)=0,"",","""&amp;M$1&amp;""":"&amp;M13)
&amp;IF(LEN(F13)=0,"",","""&amp;N$1&amp;""":"&amp;N13)
&amp;IF(LEN(F13)=0,"",","""&amp;O$1&amp;""":"&amp;O13)
&amp;IF(LEN(F13)=0,"",","""&amp;P$1&amp;""":"&amp;P13)
&amp;IF(LEN(F13)=0,"",","""&amp;Q$1&amp;""":"&amp;Q13)
&amp;IF(LEN(F13)=0,"",","""&amp;R$1&amp;""":"&amp;R13)
&amp;IF(LEN(F13)=0,"","}")&amp;"}"</f>
        <v>{"dy":6,"sl":2,"id":"Actor3022m","stats":{"tr":3,"trp":6,"str":0,"dex":0,"int":15,"vit":0,"train":0,"wgGr0":0,"wgGr1":0,"wgGr2":0,"wgGr3":18,"wgLk":288}}</v>
      </c>
      <c r="Z13">
        <v>12</v>
      </c>
      <c r="AA13" t="s">
        <v>352</v>
      </c>
      <c r="AC13">
        <v>12</v>
      </c>
      <c r="AD13">
        <v>145</v>
      </c>
    </row>
    <row r="14" spans="1:30">
      <c r="A14">
        <v>7</v>
      </c>
      <c r="B14">
        <v>1</v>
      </c>
      <c r="C14" t="str">
        <f ca="1">VLOOKUP(RANDBETWEEN(1,COUNTA(Z:Z)-1),Z:AA,2,0)</f>
        <v>Actor2103m</v>
      </c>
      <c r="D14" t="str">
        <f>IF(ISBLANK(F14),"",
IFERROR(VLOOKUP(F14,[2]ActorTable!$A:$H,MATCH("이름참고",[2]ActorTable!$1:$1,0),0),"캐릭터없음"))</f>
        <v>카츄진</v>
      </c>
      <c r="E14" t="str">
        <f>IF(AND(B14=1,NOT(ISBLANK(F14))),
IF(F14=F15,"같음",""),"")</f>
        <v/>
      </c>
      <c r="F14" t="s">
        <v>355</v>
      </c>
      <c r="G14">
        <v>3</v>
      </c>
      <c r="H14">
        <v>6</v>
      </c>
      <c r="I14">
        <v>0</v>
      </c>
      <c r="J14">
        <v>15</v>
      </c>
      <c r="K14">
        <v>0</v>
      </c>
      <c r="L14">
        <v>0</v>
      </c>
      <c r="M14">
        <v>0</v>
      </c>
      <c r="N14">
        <v>0</v>
      </c>
      <c r="O14">
        <v>0</v>
      </c>
      <c r="P14">
        <v>0</v>
      </c>
      <c r="Q14">
        <v>18</v>
      </c>
      <c r="R14">
        <v>117</v>
      </c>
      <c r="S14">
        <f>IFERROR(VLOOKUP(R14,[2]WingLookTable!$A:$A,1,0),"캐릭터없음")</f>
        <v>117</v>
      </c>
      <c r="T14">
        <f ca="1">VLOOKUP(RANDBETWEEN(1,COUNTA(AC:AC)-1),AC:AD,2,0)</f>
        <v>129</v>
      </c>
      <c r="U14"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v>
      </c>
      <c r="V14" t="str">
        <f>"{"""&amp;A$1&amp;""":"&amp;A14
&amp;","""&amp;B$1&amp;""":"&amp;B14
&amp;IF(LEN(F14)=0,"",","""&amp;F$1&amp;""":"""&amp;F14&amp;"""")
&amp;IF(LEN(F14)=0,"",",""stats"":{")
&amp;IF(LEN(F14)=0,"",""""&amp;G$1&amp;""":"&amp;G14)
&amp;IF(LEN(F14)=0,"",","""&amp;H$1&amp;""":"&amp;H14)
&amp;IF(LEN(F14)=0,"",","""&amp;I$1&amp;""":"&amp;I14)
&amp;IF(LEN(F14)=0,"",","""&amp;J$1&amp;""":"&amp;J14)
&amp;IF(LEN(F14)=0,"",","""&amp;K$1&amp;""":"&amp;K14)
&amp;IF(LEN(F14)=0,"",","""&amp;L$1&amp;""":"&amp;L14)
&amp;IF(LEN(F14)=0,"",","""&amp;M$1&amp;""":"&amp;M14)
&amp;IF(LEN(F14)=0,"",","""&amp;N$1&amp;""":"&amp;N14)
&amp;IF(LEN(F14)=0,"",","""&amp;O$1&amp;""":"&amp;O14)
&amp;IF(LEN(F14)=0,"",","""&amp;P$1&amp;""":"&amp;P14)
&amp;IF(LEN(F14)=0,"",","""&amp;Q$1&amp;""":"&amp;Q14)
&amp;IF(LEN(F14)=0,"",","""&amp;R$1&amp;""":"&amp;R14)
&amp;IF(LEN(F14)=0,"","}")&amp;"}"</f>
        <v>{"dy":7,"sl":1,"id":"Actor3117m","stats":{"tr":3,"trp":6,"str":0,"dex":15,"int":0,"vit":0,"train":0,"wgGr0":0,"wgGr1":0,"wgGr2":0,"wgGr3":18,"wgLk":117}}</v>
      </c>
      <c r="Z14">
        <v>13</v>
      </c>
      <c r="AA14" t="s">
        <v>353</v>
      </c>
      <c r="AC14">
        <v>13</v>
      </c>
      <c r="AD14">
        <v>148</v>
      </c>
    </row>
    <row r="15" spans="1:30">
      <c r="A15">
        <v>7</v>
      </c>
      <c r="B15">
        <v>2</v>
      </c>
      <c r="C15" t="str">
        <f ca="1">VLOOKUP(RANDBETWEEN(1,COUNTA(Z:Z)-1),Z:AA,2,0)</f>
        <v>Actor2120m</v>
      </c>
      <c r="D15" t="str">
        <f>IF(ISBLANK(F15),"",
IFERROR(VLOOKUP(F15,[2]ActorTable!$A:$H,MATCH("이름참고",[2]ActorTable!$1:$1,0),0),"캐릭터없음"))</f>
        <v>베이</v>
      </c>
      <c r="E15" t="str">
        <f>IF(AND(B15=1,NOT(ISBLANK(F15))),
IF(F15=F16,"같음",""),"")</f>
        <v/>
      </c>
      <c r="F15" t="s">
        <v>344</v>
      </c>
      <c r="G15">
        <v>3</v>
      </c>
      <c r="H15">
        <v>6</v>
      </c>
      <c r="I15">
        <v>0</v>
      </c>
      <c r="J15">
        <v>0</v>
      </c>
      <c r="K15">
        <v>15</v>
      </c>
      <c r="L15">
        <v>0</v>
      </c>
      <c r="M15">
        <v>0</v>
      </c>
      <c r="N15">
        <v>0</v>
      </c>
      <c r="O15">
        <v>0</v>
      </c>
      <c r="P15">
        <v>0</v>
      </c>
      <c r="Q15">
        <v>18</v>
      </c>
      <c r="R15">
        <v>315</v>
      </c>
      <c r="S15">
        <f>IFERROR(VLOOKUP(R15,[2]WingLookTable!$A:$A,1,0),"캐릭터없음")</f>
        <v>315</v>
      </c>
      <c r="T15">
        <f ca="1">VLOOKUP(RANDBETWEEN(1,COUNTA(AC:AC)-1),AC:AD,2,0)</f>
        <v>172</v>
      </c>
      <c r="U15"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v>
      </c>
      <c r="V15" t="str">
        <f>"{"""&amp;A$1&amp;""":"&amp;A15
&amp;","""&amp;B$1&amp;""":"&amp;B15
&amp;IF(LEN(F15)=0,"",","""&amp;F$1&amp;""":"""&amp;F15&amp;"""")
&amp;IF(LEN(F15)=0,"",",""stats"":{")
&amp;IF(LEN(F15)=0,"",""""&amp;G$1&amp;""":"&amp;G15)
&amp;IF(LEN(F15)=0,"",","""&amp;H$1&amp;""":"&amp;H15)
&amp;IF(LEN(F15)=0,"",","""&amp;I$1&amp;""":"&amp;I15)
&amp;IF(LEN(F15)=0,"",","""&amp;J$1&amp;""":"&amp;J15)
&amp;IF(LEN(F15)=0,"",","""&amp;K$1&amp;""":"&amp;K15)
&amp;IF(LEN(F15)=0,"",","""&amp;L$1&amp;""":"&amp;L15)
&amp;IF(LEN(F15)=0,"",","""&amp;M$1&amp;""":"&amp;M15)
&amp;IF(LEN(F15)=0,"",","""&amp;N$1&amp;""":"&amp;N15)
&amp;IF(LEN(F15)=0,"",","""&amp;O$1&amp;""":"&amp;O15)
&amp;IF(LEN(F15)=0,"",","""&amp;P$1&amp;""":"&amp;P15)
&amp;IF(LEN(F15)=0,"",","""&amp;Q$1&amp;""":"&amp;Q15)
&amp;IF(LEN(F15)=0,"",","""&amp;R$1&amp;""":"&amp;R15)
&amp;IF(LEN(F15)=0,"","}")&amp;"}"</f>
        <v>{"dy":7,"sl":2,"id":"Actor0104m","stats":{"tr":3,"trp":6,"str":0,"dex":0,"int":15,"vit":0,"train":0,"wgGr0":0,"wgGr1":0,"wgGr2":0,"wgGr3":18,"wgLk":315}}</v>
      </c>
      <c r="Z15">
        <v>14</v>
      </c>
      <c r="AA15" t="s">
        <v>354</v>
      </c>
      <c r="AC15">
        <v>14</v>
      </c>
      <c r="AD15">
        <v>151</v>
      </c>
    </row>
    <row r="16" spans="1:30">
      <c r="A16">
        <v>8</v>
      </c>
      <c r="B16">
        <v>1</v>
      </c>
      <c r="C16" t="str">
        <f ca="1">VLOOKUP(RANDBETWEEN(1,COUNTA(Z:Z)-1),Z:AA,2,0)</f>
        <v>Actor2238m</v>
      </c>
      <c r="D16" t="str">
        <f>IF(ISBLANK(F16),"",
IFERROR(VLOOKUP(F16,[2]ActorTable!$A:$H,MATCH("이름참고",[2]ActorTable!$1:$1,0),0),"캐릭터없음"))</f>
        <v>플랜도</v>
      </c>
      <c r="E16" t="str">
        <f>IF(AND(B16=1,NOT(ISBLANK(F16))),
IF(F16=F17,"같음",""),"")</f>
        <v/>
      </c>
      <c r="F16" t="s">
        <v>368</v>
      </c>
      <c r="G16">
        <v>3</v>
      </c>
      <c r="H16">
        <v>6</v>
      </c>
      <c r="I16">
        <v>0</v>
      </c>
      <c r="J16">
        <v>15</v>
      </c>
      <c r="K16">
        <v>0</v>
      </c>
      <c r="L16">
        <v>0</v>
      </c>
      <c r="M16">
        <v>0</v>
      </c>
      <c r="N16">
        <v>0</v>
      </c>
      <c r="O16">
        <v>0</v>
      </c>
      <c r="P16">
        <v>0</v>
      </c>
      <c r="Q16">
        <v>18</v>
      </c>
      <c r="R16">
        <v>244</v>
      </c>
      <c r="S16">
        <f>IFERROR(VLOOKUP(R16,[2]WingLookTable!$A:$A,1,0),"캐릭터없음")</f>
        <v>244</v>
      </c>
      <c r="T16">
        <f ca="1">VLOOKUP(RANDBETWEEN(1,COUNTA(AC:AC)-1),AC:AD,2,0)</f>
        <v>372</v>
      </c>
      <c r="U16"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v>
      </c>
      <c r="V16" t="str">
        <f>"{"""&amp;A$1&amp;""":"&amp;A16
&amp;","""&amp;B$1&amp;""":"&amp;B16
&amp;IF(LEN(F16)=0,"",","""&amp;F$1&amp;""":"""&amp;F16&amp;"""")
&amp;IF(LEN(F16)=0,"",",""stats"":{")
&amp;IF(LEN(F16)=0,"",""""&amp;G$1&amp;""":"&amp;G16)
&amp;IF(LEN(F16)=0,"",","""&amp;H$1&amp;""":"&amp;H16)
&amp;IF(LEN(F16)=0,"",","""&amp;I$1&amp;""":"&amp;I16)
&amp;IF(LEN(F16)=0,"",","""&amp;J$1&amp;""":"&amp;J16)
&amp;IF(LEN(F16)=0,"",","""&amp;K$1&amp;""":"&amp;K16)
&amp;IF(LEN(F16)=0,"",","""&amp;L$1&amp;""":"&amp;L16)
&amp;IF(LEN(F16)=0,"",","""&amp;M$1&amp;""":"&amp;M16)
&amp;IF(LEN(F16)=0,"",","""&amp;N$1&amp;""":"&amp;N16)
&amp;IF(LEN(F16)=0,"",","""&amp;O$1&amp;""":"&amp;O16)
&amp;IF(LEN(F16)=0,"",","""&amp;P$1&amp;""":"&amp;P16)
&amp;IF(LEN(F16)=0,"",","""&amp;Q$1&amp;""":"&amp;Q16)
&amp;IF(LEN(F16)=0,"",","""&amp;R$1&amp;""":"&amp;R16)
&amp;IF(LEN(F16)=0,"","}")&amp;"}"</f>
        <v>{"dy":8,"sl":1,"id":"Actor1039m","stats":{"tr":3,"trp":6,"str":0,"dex":15,"int":0,"vit":0,"train":0,"wgGr0":0,"wgGr1":0,"wgGr2":0,"wgGr3":18,"wgLk":244}}</v>
      </c>
      <c r="Z16">
        <v>15</v>
      </c>
      <c r="AA16" t="s">
        <v>355</v>
      </c>
      <c r="AC16">
        <v>15</v>
      </c>
      <c r="AD16">
        <v>154</v>
      </c>
    </row>
    <row r="17" spans="1:30">
      <c r="A17">
        <v>8</v>
      </c>
      <c r="B17">
        <v>2</v>
      </c>
      <c r="C17" t="str">
        <f ca="1">VLOOKUP(RANDBETWEEN(1,COUNTA(Z:Z)-1),Z:AA,2,0)</f>
        <v>Actor3021m</v>
      </c>
      <c r="D17" t="str">
        <f>IF(ISBLANK(F17),"",
IFERROR(VLOOKUP(F17,[2]ActorTable!$A:$H,MATCH("이름참고",[2]ActorTable!$1:$1,0),0),"캐릭터없음"))</f>
        <v>테이슨</v>
      </c>
      <c r="E17" t="str">
        <f>IF(AND(B17=1,NOT(ISBLANK(F17))),
IF(F17=F18,"같음",""),"")</f>
        <v/>
      </c>
      <c r="F17" t="s">
        <v>347</v>
      </c>
      <c r="G17">
        <v>3</v>
      </c>
      <c r="H17">
        <v>6</v>
      </c>
      <c r="I17">
        <v>0</v>
      </c>
      <c r="J17">
        <v>0</v>
      </c>
      <c r="K17">
        <v>15</v>
      </c>
      <c r="L17">
        <v>0</v>
      </c>
      <c r="M17">
        <v>0</v>
      </c>
      <c r="N17">
        <v>0</v>
      </c>
      <c r="O17">
        <v>0</v>
      </c>
      <c r="P17">
        <v>0</v>
      </c>
      <c r="Q17">
        <v>18</v>
      </c>
      <c r="R17">
        <v>315</v>
      </c>
      <c r="S17">
        <f>IFERROR(VLOOKUP(R17,[2]WingLookTable!$A:$A,1,0),"캐릭터없음")</f>
        <v>315</v>
      </c>
      <c r="T17">
        <f ca="1">VLOOKUP(RANDBETWEEN(1,COUNTA(AC:AC)-1),AC:AD,2,0)</f>
        <v>244</v>
      </c>
      <c r="U17"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v>
      </c>
      <c r="V17" t="str">
        <f>"{"""&amp;A$1&amp;""":"&amp;A17
&amp;","""&amp;B$1&amp;""":"&amp;B17
&amp;IF(LEN(F17)=0,"",","""&amp;F$1&amp;""":"""&amp;F17&amp;"""")
&amp;IF(LEN(F17)=0,"",",""stats"":{")
&amp;IF(LEN(F17)=0,"",""""&amp;G$1&amp;""":"&amp;G17)
&amp;IF(LEN(F17)=0,"",","""&amp;H$1&amp;""":"&amp;H17)
&amp;IF(LEN(F17)=0,"",","""&amp;I$1&amp;""":"&amp;I17)
&amp;IF(LEN(F17)=0,"",","""&amp;J$1&amp;""":"&amp;J17)
&amp;IF(LEN(F17)=0,"",","""&amp;K$1&amp;""":"&amp;K17)
&amp;IF(LEN(F17)=0,"",","""&amp;L$1&amp;""":"&amp;L17)
&amp;IF(LEN(F17)=0,"",","""&amp;M$1&amp;""":"&amp;M17)
&amp;IF(LEN(F17)=0,"",","""&amp;N$1&amp;""":"&amp;N17)
&amp;IF(LEN(F17)=0,"",","""&amp;O$1&amp;""":"&amp;O17)
&amp;IF(LEN(F17)=0,"",","""&amp;P$1&amp;""":"&amp;P17)
&amp;IF(LEN(F17)=0,"",","""&amp;Q$1&amp;""":"&amp;Q17)
&amp;IF(LEN(F17)=0,"",","""&amp;R$1&amp;""":"&amp;R17)
&amp;IF(LEN(F17)=0,"","}")&amp;"}"</f>
        <v>{"dy":8,"sl":2,"id":"Actor1108m","stats":{"tr":3,"trp":6,"str":0,"dex":0,"int":15,"vit":0,"train":0,"wgGr0":0,"wgGr1":0,"wgGr2":0,"wgGr3":18,"wgLk":315}}</v>
      </c>
      <c r="Z17">
        <v>16</v>
      </c>
      <c r="AA17" t="s">
        <v>356</v>
      </c>
      <c r="AC17">
        <v>16</v>
      </c>
      <c r="AD17">
        <v>157</v>
      </c>
    </row>
    <row r="18" spans="1:30">
      <c r="A18">
        <v>9</v>
      </c>
      <c r="B18">
        <v>1</v>
      </c>
      <c r="C18" t="str">
        <f ca="1">VLOOKUP(RANDBETWEEN(1,COUNTA(Z:Z)-1),Z:AA,2,0)</f>
        <v>Actor2011m</v>
      </c>
      <c r="D18" t="str">
        <f>IF(ISBLANK(F18),"",
IFERROR(VLOOKUP(F18,[2]ActorTable!$A:$H,MATCH("이름참고",[2]ActorTable!$1:$1,0),0),"캐릭터없음"))</f>
        <v>젤리아</v>
      </c>
      <c r="E18" t="str">
        <f>IF(AND(B18=1,NOT(ISBLANK(F18))),
IF(F18=F19,"같음",""),"")</f>
        <v/>
      </c>
      <c r="F18" t="s">
        <v>345</v>
      </c>
      <c r="G18">
        <v>3</v>
      </c>
      <c r="H18">
        <v>6</v>
      </c>
      <c r="I18">
        <v>0</v>
      </c>
      <c r="J18">
        <v>15</v>
      </c>
      <c r="K18">
        <v>0</v>
      </c>
      <c r="L18">
        <v>0</v>
      </c>
      <c r="M18">
        <v>0</v>
      </c>
      <c r="N18">
        <v>0</v>
      </c>
      <c r="O18">
        <v>0</v>
      </c>
      <c r="P18">
        <v>0</v>
      </c>
      <c r="Q18">
        <v>18</v>
      </c>
      <c r="R18">
        <v>160</v>
      </c>
      <c r="S18">
        <f>IFERROR(VLOOKUP(R18,[2]WingLookTable!$A:$A,1,0),"캐릭터없음")</f>
        <v>160</v>
      </c>
      <c r="T18">
        <f ca="1">VLOOKUP(RANDBETWEEN(1,COUNTA(AC:AC)-1),AC:AD,2,0)</f>
        <v>363</v>
      </c>
      <c r="U18"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v>
      </c>
      <c r="V18" t="str">
        <f>"{"""&amp;A$1&amp;""":"&amp;A18
&amp;","""&amp;B$1&amp;""":"&amp;B18
&amp;IF(LEN(F18)=0,"",","""&amp;F$1&amp;""":"""&amp;F18&amp;"""")
&amp;IF(LEN(F18)=0,"",",""stats"":{")
&amp;IF(LEN(F18)=0,"",""""&amp;G$1&amp;""":"&amp;G18)
&amp;IF(LEN(F18)=0,"",","""&amp;H$1&amp;""":"&amp;H18)
&amp;IF(LEN(F18)=0,"",","""&amp;I$1&amp;""":"&amp;I18)
&amp;IF(LEN(F18)=0,"",","""&amp;J$1&amp;""":"&amp;J18)
&amp;IF(LEN(F18)=0,"",","""&amp;K$1&amp;""":"&amp;K18)
&amp;IF(LEN(F18)=0,"",","""&amp;L$1&amp;""":"&amp;L18)
&amp;IF(LEN(F18)=0,"",","""&amp;M$1&amp;""":"&amp;M18)
&amp;IF(LEN(F18)=0,"",","""&amp;N$1&amp;""":"&amp;N18)
&amp;IF(LEN(F18)=0,"",","""&amp;O$1&amp;""":"&amp;O18)
&amp;IF(LEN(F18)=0,"",","""&amp;P$1&amp;""":"&amp;P18)
&amp;IF(LEN(F18)=0,"",","""&amp;Q$1&amp;""":"&amp;Q18)
&amp;IF(LEN(F18)=0,"",","""&amp;R$1&amp;""":"&amp;R18)
&amp;IF(LEN(F18)=0,"","}")&amp;"}"</f>
        <v>{"dy":9,"sl":1,"id":"Actor1005m","stats":{"tr":3,"trp":6,"str":0,"dex":15,"int":0,"vit":0,"train":0,"wgGr0":0,"wgGr1":0,"wgGr2":0,"wgGr3":18,"wgLk":160}}</v>
      </c>
      <c r="Z18">
        <v>17</v>
      </c>
      <c r="AA18" t="s">
        <v>357</v>
      </c>
      <c r="AC18">
        <v>17</v>
      </c>
      <c r="AD18">
        <v>160</v>
      </c>
    </row>
    <row r="19" spans="1:30">
      <c r="A19">
        <v>9</v>
      </c>
      <c r="B19">
        <v>2</v>
      </c>
      <c r="C19" t="str">
        <f ca="1">VLOOKUP(RANDBETWEEN(1,COUNTA(Z:Z)-1),Z:AA,2,0)</f>
        <v>Actor3231m</v>
      </c>
      <c r="D19" t="str">
        <f>IF(ISBLANK(F19),"",
IFERROR(VLOOKUP(F19,[2]ActorTable!$A:$H,MATCH("이름참고",[2]ActorTable!$1:$1,0),0),"캐릭터없음"))</f>
        <v>프리스</v>
      </c>
      <c r="E19" t="str">
        <f>IF(AND(B19=1,NOT(ISBLANK(F19))),
IF(F19=F20,"같음",""),"")</f>
        <v/>
      </c>
      <c r="F19" t="s">
        <v>361</v>
      </c>
      <c r="G19">
        <v>3</v>
      </c>
      <c r="H19">
        <v>6</v>
      </c>
      <c r="I19">
        <v>0</v>
      </c>
      <c r="J19">
        <v>0</v>
      </c>
      <c r="K19">
        <v>15</v>
      </c>
      <c r="L19">
        <v>0</v>
      </c>
      <c r="M19">
        <v>0</v>
      </c>
      <c r="N19">
        <v>0</v>
      </c>
      <c r="O19">
        <v>0</v>
      </c>
      <c r="P19">
        <v>0</v>
      </c>
      <c r="Q19">
        <v>18</v>
      </c>
      <c r="R19">
        <v>256</v>
      </c>
      <c r="S19">
        <f>IFERROR(VLOOKUP(R19,[2]WingLookTable!$A:$A,1,0),"캐릭터없음")</f>
        <v>256</v>
      </c>
      <c r="T19">
        <f ca="1">VLOOKUP(RANDBETWEEN(1,COUNTA(AC:AC)-1),AC:AD,2,0)</f>
        <v>309</v>
      </c>
      <c r="U19"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v>
      </c>
      <c r="V19" t="str">
        <f>"{"""&amp;A$1&amp;""":"&amp;A19
&amp;","""&amp;B$1&amp;""":"&amp;B19
&amp;IF(LEN(F19)=0,"",","""&amp;F$1&amp;""":"""&amp;F19&amp;"""")
&amp;IF(LEN(F19)=0,"",",""stats"":{")
&amp;IF(LEN(F19)=0,"",""""&amp;G$1&amp;""":"&amp;G19)
&amp;IF(LEN(F19)=0,"",","""&amp;H$1&amp;""":"&amp;H19)
&amp;IF(LEN(F19)=0,"",","""&amp;I$1&amp;""":"&amp;I19)
&amp;IF(LEN(F19)=0,"",","""&amp;J$1&amp;""":"&amp;J19)
&amp;IF(LEN(F19)=0,"",","""&amp;K$1&amp;""":"&amp;K19)
&amp;IF(LEN(F19)=0,"",","""&amp;L$1&amp;""":"&amp;L19)
&amp;IF(LEN(F19)=0,"",","""&amp;M$1&amp;""":"&amp;M19)
&amp;IF(LEN(F19)=0,"",","""&amp;N$1&amp;""":"&amp;N19)
&amp;IF(LEN(F19)=0,"",","""&amp;O$1&amp;""":"&amp;O19)
&amp;IF(LEN(F19)=0,"",","""&amp;P$1&amp;""":"&amp;P19)
&amp;IF(LEN(F19)=0,"",","""&amp;Q$1&amp;""":"&amp;Q19)
&amp;IF(LEN(F19)=0,"",","""&amp;R$1&amp;""":"&amp;R19)
&amp;IF(LEN(F19)=0,"","}")&amp;"}"</f>
        <v>{"dy":9,"sl":2,"id":"Actor0125m","stats":{"tr":3,"trp":6,"str":0,"dex":0,"int":15,"vit":0,"train":0,"wgGr0":0,"wgGr1":0,"wgGr2":0,"wgGr3":18,"wgLk":256}}</v>
      </c>
      <c r="Z19">
        <v>18</v>
      </c>
      <c r="AA19" t="s">
        <v>358</v>
      </c>
      <c r="AC19">
        <v>18</v>
      </c>
      <c r="AD19">
        <v>163</v>
      </c>
    </row>
    <row r="20" spans="1:30">
      <c r="A20">
        <v>10</v>
      </c>
      <c r="B20">
        <v>1</v>
      </c>
      <c r="C20" t="str">
        <f ca="1">VLOOKUP(RANDBETWEEN(1,COUNTA(Z:Z)-1),Z:AA,2,0)</f>
        <v>Actor3117m</v>
      </c>
      <c r="D20" t="str">
        <f>IF(ISBLANK(F20),"",
IFERROR(VLOOKUP(F20,[2]ActorTable!$A:$H,MATCH("이름참고",[2]ActorTable!$1:$1,0),0),"캐릭터없음"))</f>
        <v>프로토27</v>
      </c>
      <c r="E20" t="str">
        <f>IF(AND(B20=1,NOT(ISBLANK(F20))),
IF(F20=F21,"같음",""),"")</f>
        <v/>
      </c>
      <c r="F20" t="s">
        <v>378</v>
      </c>
      <c r="G20">
        <v>3</v>
      </c>
      <c r="H20">
        <v>6</v>
      </c>
      <c r="I20">
        <v>0</v>
      </c>
      <c r="J20">
        <v>15</v>
      </c>
      <c r="K20">
        <v>0</v>
      </c>
      <c r="L20">
        <v>0</v>
      </c>
      <c r="M20">
        <v>0</v>
      </c>
      <c r="N20">
        <v>0</v>
      </c>
      <c r="O20">
        <v>0</v>
      </c>
      <c r="P20">
        <v>0</v>
      </c>
      <c r="Q20">
        <v>18</v>
      </c>
      <c r="R20">
        <v>356</v>
      </c>
      <c r="S20">
        <f>IFERROR(VLOOKUP(R20,[2]WingLookTable!$A:$A,1,0),"캐릭터없음")</f>
        <v>356</v>
      </c>
      <c r="T20">
        <f ca="1">VLOOKUP(RANDBETWEEN(1,COUNTA(AC:AC)-1),AC:AD,2,0)</f>
        <v>187</v>
      </c>
      <c r="U20"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v>
      </c>
      <c r="V20" t="str">
        <f>"{"""&amp;A$1&amp;""":"&amp;A20
&amp;","""&amp;B$1&amp;""":"&amp;B20
&amp;IF(LEN(F20)=0,"",","""&amp;F$1&amp;""":"""&amp;F20&amp;"""")
&amp;IF(LEN(F20)=0,"",",""stats"":{")
&amp;IF(LEN(F20)=0,"",""""&amp;G$1&amp;""":"&amp;G20)
&amp;IF(LEN(F20)=0,"",","""&amp;H$1&amp;""":"&amp;H20)
&amp;IF(LEN(F20)=0,"",","""&amp;I$1&amp;""":"&amp;I20)
&amp;IF(LEN(F20)=0,"",","""&amp;J$1&amp;""":"&amp;J20)
&amp;IF(LEN(F20)=0,"",","""&amp;K$1&amp;""":"&amp;K20)
&amp;IF(LEN(F20)=0,"",","""&amp;L$1&amp;""":"&amp;L20)
&amp;IF(LEN(F20)=0,"",","""&amp;M$1&amp;""":"&amp;M20)
&amp;IF(LEN(F20)=0,"",","""&amp;N$1&amp;""":"&amp;N20)
&amp;IF(LEN(F20)=0,"",","""&amp;O$1&amp;""":"&amp;O20)
&amp;IF(LEN(F20)=0,"",","""&amp;P$1&amp;""":"&amp;P20)
&amp;IF(LEN(F20)=0,"",","""&amp;Q$1&amp;""":"&amp;Q20)
&amp;IF(LEN(F20)=0,"",","""&amp;R$1&amp;""":"&amp;R20)
&amp;IF(LEN(F20)=0,"","}")&amp;"}"</f>
        <v>{"dy":10,"sl":1,"id":"Actor1216m","stats":{"tr":3,"trp":6,"str":0,"dex":15,"int":0,"vit":0,"train":0,"wgGr0":0,"wgGr1":0,"wgGr2":0,"wgGr3":18,"wgLk":356}}</v>
      </c>
      <c r="Z20">
        <v>19</v>
      </c>
      <c r="AA20" t="s">
        <v>359</v>
      </c>
      <c r="AC20">
        <v>19</v>
      </c>
      <c r="AD20">
        <v>166</v>
      </c>
    </row>
    <row r="21" spans="1:30">
      <c r="A21">
        <v>10</v>
      </c>
      <c r="B21">
        <v>2</v>
      </c>
      <c r="C21" t="str">
        <f ca="1">VLOOKUP(RANDBETWEEN(1,COUNTA(Z:Z)-1),Z:AA,2,0)</f>
        <v>Actor1002m</v>
      </c>
      <c r="D21" t="str">
        <f>IF(ISBLANK(F21),"",
IFERROR(VLOOKUP(F21,[2]ActorTable!$A:$H,MATCH("이름참고",[2]ActorTable!$1:$1,0),0),"캐릭터없음"))</f>
        <v/>
      </c>
      <c r="E21" t="str">
        <f>IF(AND(B21=1,NOT(ISBLANK(F21))),
IF(F21=F22,"같음",""),"")</f>
        <v/>
      </c>
      <c r="G21">
        <v>3</v>
      </c>
      <c r="H21">
        <v>6</v>
      </c>
      <c r="I21">
        <v>0</v>
      </c>
      <c r="J21">
        <v>0</v>
      </c>
      <c r="K21">
        <v>15</v>
      </c>
      <c r="L21">
        <v>0</v>
      </c>
      <c r="M21">
        <v>0</v>
      </c>
      <c r="N21">
        <v>0</v>
      </c>
      <c r="O21">
        <v>0</v>
      </c>
      <c r="P21">
        <v>0</v>
      </c>
      <c r="Q21">
        <v>18</v>
      </c>
      <c r="R21">
        <v>244</v>
      </c>
      <c r="S21">
        <f>IFERROR(VLOOKUP(R21,[2]WingLookTable!$A:$A,1,0),"캐릭터없음")</f>
        <v>244</v>
      </c>
      <c r="T21">
        <f ca="1">VLOOKUP(RANDBETWEEN(1,COUNTA(AC:AC)-1),AC:AD,2,0)</f>
        <v>199</v>
      </c>
      <c r="U21"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v>
      </c>
      <c r="V21" t="str">
        <f>"{"""&amp;A$1&amp;""":"&amp;A21
&amp;","""&amp;B$1&amp;""":"&amp;B21
&amp;IF(LEN(F21)=0,"",","""&amp;F$1&amp;""":"""&amp;F21&amp;"""")
&amp;IF(LEN(F21)=0,"",",""stats"":{")
&amp;IF(LEN(F21)=0,"",""""&amp;G$1&amp;""":"&amp;G21)
&amp;IF(LEN(F21)=0,"",","""&amp;H$1&amp;""":"&amp;H21)
&amp;IF(LEN(F21)=0,"",","""&amp;I$1&amp;""":"&amp;I21)
&amp;IF(LEN(F21)=0,"",","""&amp;J$1&amp;""":"&amp;J21)
&amp;IF(LEN(F21)=0,"",","""&amp;K$1&amp;""":"&amp;K21)
&amp;IF(LEN(F21)=0,"",","""&amp;L$1&amp;""":"&amp;L21)
&amp;IF(LEN(F21)=0,"",","""&amp;M$1&amp;""":"&amp;M21)
&amp;IF(LEN(F21)=0,"",","""&amp;N$1&amp;""":"&amp;N21)
&amp;IF(LEN(F21)=0,"",","""&amp;O$1&amp;""":"&amp;O21)
&amp;IF(LEN(F21)=0,"",","""&amp;P$1&amp;""":"&amp;P21)
&amp;IF(LEN(F21)=0,"",","""&amp;Q$1&amp;""":"&amp;Q21)
&amp;IF(LEN(F21)=0,"",","""&amp;R$1&amp;""":"&amp;R21)
&amp;IF(LEN(F21)=0,"","}")&amp;"}"</f>
        <v>{"dy":10,"sl":2}</v>
      </c>
      <c r="Z21">
        <v>20</v>
      </c>
      <c r="AA21" t="s">
        <v>360</v>
      </c>
      <c r="AC21">
        <v>20</v>
      </c>
      <c r="AD21">
        <v>169</v>
      </c>
    </row>
    <row r="22" spans="1:30">
      <c r="A22">
        <v>11</v>
      </c>
      <c r="B22">
        <v>1</v>
      </c>
      <c r="C22" t="str">
        <f ca="1">VLOOKUP(RANDBETWEEN(1,COUNTA(Z:Z)-1),Z:AA,2,0)</f>
        <v>Actor0007m</v>
      </c>
      <c r="D22" t="str">
        <f>IF(ISBLANK(F22),"",
IFERROR(VLOOKUP(F22,[2]ActorTable!$A:$H,MATCH("이름참고",[2]ActorTable!$1:$1,0),0),"캐릭터없음"))</f>
        <v>오비우스</v>
      </c>
      <c r="E22" t="str">
        <f>IF(AND(B22=1,NOT(ISBLANK(F22))),
IF(F22=F23,"같음",""),"")</f>
        <v/>
      </c>
      <c r="F22" t="s">
        <v>379</v>
      </c>
      <c r="G22">
        <v>3</v>
      </c>
      <c r="H22">
        <v>6</v>
      </c>
      <c r="I22">
        <v>0</v>
      </c>
      <c r="J22">
        <v>15</v>
      </c>
      <c r="K22">
        <v>0</v>
      </c>
      <c r="L22">
        <v>0</v>
      </c>
      <c r="M22">
        <v>0</v>
      </c>
      <c r="N22">
        <v>0</v>
      </c>
      <c r="O22">
        <v>0</v>
      </c>
      <c r="P22">
        <v>0</v>
      </c>
      <c r="Q22">
        <v>18</v>
      </c>
      <c r="R22">
        <v>181</v>
      </c>
      <c r="S22">
        <f>IFERROR(VLOOKUP(R22,[2]WingLookTable!$A:$A,1,0),"캐릭터없음")</f>
        <v>181</v>
      </c>
      <c r="T22">
        <f ca="1">VLOOKUP(RANDBETWEEN(1,COUNTA(AC:AC)-1),AC:AD,2,0)</f>
        <v>113</v>
      </c>
      <c r="U22"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v>
      </c>
      <c r="V22" t="str">
        <f>"{"""&amp;A$1&amp;""":"&amp;A22
&amp;","""&amp;B$1&amp;""":"&amp;B22
&amp;IF(LEN(F22)=0,"",","""&amp;F$1&amp;""":"""&amp;F22&amp;"""")
&amp;IF(LEN(F22)=0,"",",""stats"":{")
&amp;IF(LEN(F22)=0,"",""""&amp;G$1&amp;""":"&amp;G22)
&amp;IF(LEN(F22)=0,"",","""&amp;H$1&amp;""":"&amp;H22)
&amp;IF(LEN(F22)=0,"",","""&amp;I$1&amp;""":"&amp;I22)
&amp;IF(LEN(F22)=0,"",","""&amp;J$1&amp;""":"&amp;J22)
&amp;IF(LEN(F22)=0,"",","""&amp;K$1&amp;""":"&amp;K22)
&amp;IF(LEN(F22)=0,"",","""&amp;L$1&amp;""":"&amp;L22)
&amp;IF(LEN(F22)=0,"",","""&amp;M$1&amp;""":"&amp;M22)
&amp;IF(LEN(F22)=0,"",","""&amp;N$1&amp;""":"&amp;N22)
&amp;IF(LEN(F22)=0,"",","""&amp;O$1&amp;""":"&amp;O22)
&amp;IF(LEN(F22)=0,"",","""&amp;P$1&amp;""":"&amp;P22)
&amp;IF(LEN(F22)=0,"",","""&amp;Q$1&amp;""":"&amp;Q22)
&amp;IF(LEN(F22)=0,"",","""&amp;R$1&amp;""":"&amp;R22)
&amp;IF(LEN(F22)=0,"","}")&amp;"}"</f>
        <v>{"dy":11,"sl":1,"id":"Actor1141m","stats":{"tr":3,"trp":6,"str":0,"dex":15,"int":0,"vit":0,"train":0,"wgGr0":0,"wgGr1":0,"wgGr2":0,"wgGr3":18,"wgLk":181}}</v>
      </c>
      <c r="Z22">
        <v>21</v>
      </c>
      <c r="AA22" t="s">
        <v>361</v>
      </c>
      <c r="AC22">
        <v>21</v>
      </c>
      <c r="AD22">
        <v>172</v>
      </c>
    </row>
    <row r="23" spans="1:30">
      <c r="A23">
        <v>11</v>
      </c>
      <c r="B23">
        <v>2</v>
      </c>
      <c r="C23" t="str">
        <f ca="1">VLOOKUP(RANDBETWEEN(1,COUNTA(Z:Z)-1),Z:AA,2,0)</f>
        <v>Actor0024m</v>
      </c>
      <c r="D23" t="str">
        <f>IF(ISBLANK(F23),"",
IFERROR(VLOOKUP(F23,[2]ActorTable!$A:$H,MATCH("이름참고",[2]ActorTable!$1:$1,0),0),"캐릭터없음"))</f>
        <v>간파울</v>
      </c>
      <c r="E23" t="str">
        <f>IF(AND(B23=1,NOT(ISBLANK(F23))),
IF(F23=F24,"같음",""),"")</f>
        <v/>
      </c>
      <c r="F23" t="s">
        <v>341</v>
      </c>
      <c r="G23">
        <v>3</v>
      </c>
      <c r="H23">
        <v>6</v>
      </c>
      <c r="I23">
        <v>0</v>
      </c>
      <c r="J23">
        <v>0</v>
      </c>
      <c r="K23">
        <v>15</v>
      </c>
      <c r="L23">
        <v>0</v>
      </c>
      <c r="M23">
        <v>0</v>
      </c>
      <c r="N23">
        <v>0</v>
      </c>
      <c r="O23">
        <v>0</v>
      </c>
      <c r="P23">
        <v>0</v>
      </c>
      <c r="Q23">
        <v>18</v>
      </c>
      <c r="R23">
        <v>175</v>
      </c>
      <c r="S23">
        <f>IFERROR(VLOOKUP(R23,[2]WingLookTable!$A:$A,1,0),"캐릭터없음")</f>
        <v>175</v>
      </c>
      <c r="T23">
        <f ca="1">VLOOKUP(RANDBETWEEN(1,COUNTA(AC:AC)-1),AC:AD,2,0)</f>
        <v>101</v>
      </c>
      <c r="U23"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v>
      </c>
      <c r="V23" t="str">
        <f>"{"""&amp;A$1&amp;""":"&amp;A23
&amp;","""&amp;B$1&amp;""":"&amp;B23
&amp;IF(LEN(F23)=0,"",","""&amp;F$1&amp;""":"""&amp;F23&amp;"""")
&amp;IF(LEN(F23)=0,"",",""stats"":{")
&amp;IF(LEN(F23)=0,"",""""&amp;G$1&amp;""":"&amp;G23)
&amp;IF(LEN(F23)=0,"",","""&amp;H$1&amp;""":"&amp;H23)
&amp;IF(LEN(F23)=0,"",","""&amp;I$1&amp;""":"&amp;I23)
&amp;IF(LEN(F23)=0,"",","""&amp;J$1&amp;""":"&amp;J23)
&amp;IF(LEN(F23)=0,"",","""&amp;K$1&amp;""":"&amp;K23)
&amp;IF(LEN(F23)=0,"",","""&amp;L$1&amp;""":"&amp;L23)
&amp;IF(LEN(F23)=0,"",","""&amp;M$1&amp;""":"&amp;M23)
&amp;IF(LEN(F23)=0,"",","""&amp;N$1&amp;""":"&amp;N23)
&amp;IF(LEN(F23)=0,"",","""&amp;O$1&amp;""":"&amp;O23)
&amp;IF(LEN(F23)=0,"",","""&amp;P$1&amp;""":"&amp;P23)
&amp;IF(LEN(F23)=0,"",","""&amp;Q$1&amp;""":"&amp;Q23)
&amp;IF(LEN(F23)=0,"",","""&amp;R$1&amp;""":"&amp;R23)
&amp;IF(LEN(F23)=0,"","}")&amp;"}"</f>
        <v>{"dy":11,"sl":2,"id":"Actor0201m","stats":{"tr":3,"trp":6,"str":0,"dex":0,"int":15,"vit":0,"train":0,"wgGr0":0,"wgGr1":0,"wgGr2":0,"wgGr3":18,"wgLk":175}}</v>
      </c>
      <c r="Z23">
        <v>22</v>
      </c>
      <c r="AA23" t="s">
        <v>362</v>
      </c>
      <c r="AC23">
        <v>22</v>
      </c>
      <c r="AD23">
        <v>175</v>
      </c>
    </row>
    <row r="24" spans="1:30">
      <c r="A24">
        <v>12</v>
      </c>
      <c r="B24">
        <v>1</v>
      </c>
      <c r="C24" t="str">
        <f ca="1">VLOOKUP(RANDBETWEEN(1,COUNTA(Z:Z)-1),Z:AA,2,0)</f>
        <v>Actor1002m</v>
      </c>
      <c r="D24" t="str">
        <f>IF(ISBLANK(F24),"",
IFERROR(VLOOKUP(F24,[2]ActorTable!$A:$H,MATCH("이름참고",[2]ActorTable!$1:$1,0),0),"캐릭터없음"))</f>
        <v/>
      </c>
      <c r="E24" t="str">
        <f>IF(AND(B24=1,NOT(ISBLANK(F24))),
IF(F24=F25,"같음",""),"")</f>
        <v/>
      </c>
      <c r="G24">
        <v>3</v>
      </c>
      <c r="H24">
        <v>6</v>
      </c>
      <c r="I24">
        <v>0</v>
      </c>
      <c r="J24">
        <v>15</v>
      </c>
      <c r="K24">
        <v>0</v>
      </c>
      <c r="L24">
        <v>0</v>
      </c>
      <c r="M24">
        <v>0</v>
      </c>
      <c r="N24">
        <v>0</v>
      </c>
      <c r="O24">
        <v>0</v>
      </c>
      <c r="P24">
        <v>0</v>
      </c>
      <c r="Q24">
        <v>18</v>
      </c>
      <c r="R24">
        <v>214</v>
      </c>
      <c r="S24">
        <f>IFERROR(VLOOKUP(R24,[2]WingLookTable!$A:$A,1,0),"캐릭터없음")</f>
        <v>214</v>
      </c>
      <c r="T24">
        <f ca="1">VLOOKUP(RANDBETWEEN(1,COUNTA(AC:AC)-1),AC:AD,2,0)</f>
        <v>306</v>
      </c>
      <c r="U24"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v>
      </c>
      <c r="V24" t="str">
        <f>"{"""&amp;A$1&amp;""":"&amp;A24
&amp;","""&amp;B$1&amp;""":"&amp;B24
&amp;IF(LEN(F24)=0,"",","""&amp;F$1&amp;""":"""&amp;F24&amp;"""")
&amp;IF(LEN(F24)=0,"",",""stats"":{")
&amp;IF(LEN(F24)=0,"",""""&amp;G$1&amp;""":"&amp;G24)
&amp;IF(LEN(F24)=0,"",","""&amp;H$1&amp;""":"&amp;H24)
&amp;IF(LEN(F24)=0,"",","""&amp;I$1&amp;""":"&amp;I24)
&amp;IF(LEN(F24)=0,"",","""&amp;J$1&amp;""":"&amp;J24)
&amp;IF(LEN(F24)=0,"",","""&amp;K$1&amp;""":"&amp;K24)
&amp;IF(LEN(F24)=0,"",","""&amp;L$1&amp;""":"&amp;L24)
&amp;IF(LEN(F24)=0,"",","""&amp;M$1&amp;""":"&amp;M24)
&amp;IF(LEN(F24)=0,"",","""&amp;N$1&amp;""":"&amp;N24)
&amp;IF(LEN(F24)=0,"",","""&amp;O$1&amp;""":"&amp;O24)
&amp;IF(LEN(F24)=0,"",","""&amp;P$1&amp;""":"&amp;P24)
&amp;IF(LEN(F24)=0,"",","""&amp;Q$1&amp;""":"&amp;Q24)
&amp;IF(LEN(F24)=0,"",","""&amp;R$1&amp;""":"&amp;R24)
&amp;IF(LEN(F24)=0,"","}")&amp;"}"</f>
        <v>{"dy":12,"sl":1}</v>
      </c>
      <c r="Z24">
        <v>23</v>
      </c>
      <c r="AA24" t="s">
        <v>363</v>
      </c>
      <c r="AC24">
        <v>23</v>
      </c>
      <c r="AD24">
        <v>178</v>
      </c>
    </row>
    <row r="25" spans="1:30">
      <c r="A25">
        <v>12</v>
      </c>
      <c r="B25">
        <v>2</v>
      </c>
      <c r="C25" t="str">
        <f ca="1">VLOOKUP(RANDBETWEEN(1,COUNTA(Z:Z)-1),Z:AA,2,0)</f>
        <v>Actor0007m</v>
      </c>
      <c r="D25" t="str">
        <f>IF(ISBLANK(F25),"",
IFERROR(VLOOKUP(F25,[2]ActorTable!$A:$H,MATCH("이름참고",[2]ActorTable!$1:$1,0),0),"캐릭터없음"))</f>
        <v/>
      </c>
      <c r="E25" t="str">
        <f>IF(AND(B25=1,NOT(ISBLANK(F25))),
IF(F25=F26,"같음",""),"")</f>
        <v/>
      </c>
      <c r="G25">
        <v>3</v>
      </c>
      <c r="H25">
        <v>6</v>
      </c>
      <c r="I25">
        <v>0</v>
      </c>
      <c r="J25">
        <v>0</v>
      </c>
      <c r="K25">
        <v>15</v>
      </c>
      <c r="L25">
        <v>0</v>
      </c>
      <c r="M25">
        <v>0</v>
      </c>
      <c r="N25">
        <v>0</v>
      </c>
      <c r="O25">
        <v>0</v>
      </c>
      <c r="P25">
        <v>0</v>
      </c>
      <c r="Q25">
        <v>18</v>
      </c>
      <c r="R25">
        <v>321</v>
      </c>
      <c r="S25">
        <f>IFERROR(VLOOKUP(R25,[2]WingLookTable!$A:$A,1,0),"캐릭터없음")</f>
        <v>321</v>
      </c>
      <c r="T25">
        <f ca="1">VLOOKUP(RANDBETWEEN(1,COUNTA(AC:AC)-1),AC:AD,2,0)</f>
        <v>125</v>
      </c>
      <c r="U25"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v>
      </c>
      <c r="V25" t="str">
        <f>"{"""&amp;A$1&amp;""":"&amp;A25
&amp;","""&amp;B$1&amp;""":"&amp;B25
&amp;IF(LEN(F25)=0,"",","""&amp;F$1&amp;""":"""&amp;F25&amp;"""")
&amp;IF(LEN(F25)=0,"",",""stats"":{")
&amp;IF(LEN(F25)=0,"",""""&amp;G$1&amp;""":"&amp;G25)
&amp;IF(LEN(F25)=0,"",","""&amp;H$1&amp;""":"&amp;H25)
&amp;IF(LEN(F25)=0,"",","""&amp;I$1&amp;""":"&amp;I25)
&amp;IF(LEN(F25)=0,"",","""&amp;J$1&amp;""":"&amp;J25)
&amp;IF(LEN(F25)=0,"",","""&amp;K$1&amp;""":"&amp;K25)
&amp;IF(LEN(F25)=0,"",","""&amp;L$1&amp;""":"&amp;L25)
&amp;IF(LEN(F25)=0,"",","""&amp;M$1&amp;""":"&amp;M25)
&amp;IF(LEN(F25)=0,"",","""&amp;N$1&amp;""":"&amp;N25)
&amp;IF(LEN(F25)=0,"",","""&amp;O$1&amp;""":"&amp;O25)
&amp;IF(LEN(F25)=0,"",","""&amp;P$1&amp;""":"&amp;P25)
&amp;IF(LEN(F25)=0,"",","""&amp;Q$1&amp;""":"&amp;Q25)
&amp;IF(LEN(F25)=0,"",","""&amp;R$1&amp;""":"&amp;R25)
&amp;IF(LEN(F25)=0,"","}")&amp;"}"</f>
        <v>{"dy":12,"sl":2}</v>
      </c>
      <c r="Z25">
        <v>24</v>
      </c>
      <c r="AA25" t="s">
        <v>364</v>
      </c>
      <c r="AC25">
        <v>24</v>
      </c>
      <c r="AD25">
        <v>181</v>
      </c>
    </row>
    <row r="26" spans="1:30">
      <c r="A26">
        <v>13</v>
      </c>
      <c r="B26">
        <v>1</v>
      </c>
      <c r="C26" t="str">
        <f ca="1">VLOOKUP(RANDBETWEEN(1,COUNTA(Z:Z)-1),Z:AA,2,0)</f>
        <v>Actor0030m</v>
      </c>
      <c r="D26" t="str">
        <f>IF(ISBLANK(F26),"",
IFERROR(VLOOKUP(F26,[2]ActorTable!$A:$H,MATCH("이름참고",[2]ActorTable!$1:$1,0),0),"캐릭터없음"))</f>
        <v>프로토27</v>
      </c>
      <c r="E26" t="str">
        <f>IF(AND(B26=1,NOT(ISBLANK(F26))),
IF(F26=F27,"같음",""),"")</f>
        <v/>
      </c>
      <c r="F26" t="s">
        <v>378</v>
      </c>
      <c r="G26">
        <v>3</v>
      </c>
      <c r="H26">
        <v>6</v>
      </c>
      <c r="I26">
        <v>0</v>
      </c>
      <c r="J26">
        <v>15</v>
      </c>
      <c r="K26">
        <v>0</v>
      </c>
      <c r="L26">
        <v>0</v>
      </c>
      <c r="M26">
        <v>0</v>
      </c>
      <c r="N26">
        <v>0</v>
      </c>
      <c r="O26">
        <v>0</v>
      </c>
      <c r="P26">
        <v>0</v>
      </c>
      <c r="Q26">
        <v>18</v>
      </c>
      <c r="R26">
        <v>211</v>
      </c>
      <c r="S26">
        <f>IFERROR(VLOOKUP(R26,[2]WingLookTable!$A:$A,1,0),"캐릭터없음")</f>
        <v>211</v>
      </c>
      <c r="T26">
        <f ca="1">VLOOKUP(RANDBETWEEN(1,COUNTA(AC:AC)-1),AC:AD,2,0)</f>
        <v>193</v>
      </c>
      <c r="U26"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v>
      </c>
      <c r="V26" t="str">
        <f>"{"""&amp;A$1&amp;""":"&amp;A26
&amp;","""&amp;B$1&amp;""":"&amp;B26
&amp;IF(LEN(F26)=0,"",","""&amp;F$1&amp;""":"""&amp;F26&amp;"""")
&amp;IF(LEN(F26)=0,"",",""stats"":{")
&amp;IF(LEN(F26)=0,"",""""&amp;G$1&amp;""":"&amp;G26)
&amp;IF(LEN(F26)=0,"",","""&amp;H$1&amp;""":"&amp;H26)
&amp;IF(LEN(F26)=0,"",","""&amp;I$1&amp;""":"&amp;I26)
&amp;IF(LEN(F26)=0,"",","""&amp;J$1&amp;""":"&amp;J26)
&amp;IF(LEN(F26)=0,"",","""&amp;K$1&amp;""":"&amp;K26)
&amp;IF(LEN(F26)=0,"",","""&amp;L$1&amp;""":"&amp;L26)
&amp;IF(LEN(F26)=0,"",","""&amp;M$1&amp;""":"&amp;M26)
&amp;IF(LEN(F26)=0,"",","""&amp;N$1&amp;""":"&amp;N26)
&amp;IF(LEN(F26)=0,"",","""&amp;O$1&amp;""":"&amp;O26)
&amp;IF(LEN(F26)=0,"",","""&amp;P$1&amp;""":"&amp;P26)
&amp;IF(LEN(F26)=0,"",","""&amp;Q$1&amp;""":"&amp;Q26)
&amp;IF(LEN(F26)=0,"",","""&amp;R$1&amp;""":"&amp;R26)
&amp;IF(LEN(F26)=0,"","}")&amp;"}"</f>
        <v>{"dy":13,"sl":1,"id":"Actor1216m","stats":{"tr":3,"trp":6,"str":0,"dex":15,"int":0,"vit":0,"train":0,"wgGr0":0,"wgGr1":0,"wgGr2":0,"wgGr3":18,"wgLk":211}}</v>
      </c>
      <c r="Z26">
        <v>25</v>
      </c>
      <c r="AA26" t="s">
        <v>365</v>
      </c>
      <c r="AC26">
        <v>25</v>
      </c>
      <c r="AD26">
        <v>184</v>
      </c>
    </row>
    <row r="27" spans="1:30">
      <c r="A27">
        <v>13</v>
      </c>
      <c r="B27">
        <v>2</v>
      </c>
      <c r="C27" t="str">
        <f ca="1">VLOOKUP(RANDBETWEEN(1,COUNTA(Z:Z)-1),Z:AA,2,0)</f>
        <v>Actor0104m</v>
      </c>
      <c r="D27" t="str">
        <f>IF(ISBLANK(F27),"",
IFERROR(VLOOKUP(F27,[2]ActorTable!$A:$H,MATCH("이름참고",[2]ActorTable!$1:$1,0),0),"캐릭터없음"))</f>
        <v>프리스</v>
      </c>
      <c r="E27" t="str">
        <f>IF(AND(B27=1,NOT(ISBLANK(F27))),
IF(F27=F28,"같음",""),"")</f>
        <v/>
      </c>
      <c r="F27" t="s">
        <v>402</v>
      </c>
      <c r="G27">
        <v>3</v>
      </c>
      <c r="H27">
        <v>6</v>
      </c>
      <c r="I27">
        <v>0</v>
      </c>
      <c r="J27">
        <v>0</v>
      </c>
      <c r="K27">
        <v>15</v>
      </c>
      <c r="L27">
        <v>0</v>
      </c>
      <c r="M27">
        <v>0</v>
      </c>
      <c r="N27">
        <v>0</v>
      </c>
      <c r="O27">
        <v>0</v>
      </c>
      <c r="P27">
        <v>0</v>
      </c>
      <c r="Q27">
        <v>18</v>
      </c>
      <c r="R27">
        <v>223</v>
      </c>
      <c r="S27">
        <f>IFERROR(VLOOKUP(R27,[2]WingLookTable!$A:$A,1,0),"캐릭터없음")</f>
        <v>223</v>
      </c>
      <c r="T27">
        <f ca="1">VLOOKUP(RANDBETWEEN(1,COUNTA(AC:AC)-1),AC:AD,2,0)</f>
        <v>324</v>
      </c>
      <c r="U27"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v>
      </c>
      <c r="V27" t="str">
        <f>"{"""&amp;A$1&amp;""":"&amp;A27
&amp;","""&amp;B$1&amp;""":"&amp;B27
&amp;IF(LEN(F27)=0,"",","""&amp;F$1&amp;""":"""&amp;F27&amp;"""")
&amp;IF(LEN(F27)=0,"",",""stats"":{")
&amp;IF(LEN(F27)=0,"",""""&amp;G$1&amp;""":"&amp;G27)
&amp;IF(LEN(F27)=0,"",","""&amp;H$1&amp;""":"&amp;H27)
&amp;IF(LEN(F27)=0,"",","""&amp;I$1&amp;""":"&amp;I27)
&amp;IF(LEN(F27)=0,"",","""&amp;J$1&amp;""":"&amp;J27)
&amp;IF(LEN(F27)=0,"",","""&amp;K$1&amp;""":"&amp;K27)
&amp;IF(LEN(F27)=0,"",","""&amp;L$1&amp;""":"&amp;L27)
&amp;IF(LEN(F27)=0,"",","""&amp;M$1&amp;""":"&amp;M27)
&amp;IF(LEN(F27)=0,"",","""&amp;N$1&amp;""":"&amp;N27)
&amp;IF(LEN(F27)=0,"",","""&amp;O$1&amp;""":"&amp;O27)
&amp;IF(LEN(F27)=0,"",","""&amp;P$1&amp;""":"&amp;P27)
&amp;IF(LEN(F27)=0,"",","""&amp;Q$1&amp;""":"&amp;Q27)
&amp;IF(LEN(F27)=0,"",","""&amp;R$1&amp;""":"&amp;R27)
&amp;IF(LEN(F27)=0,"","}")&amp;"}"</f>
        <v>{"dy":13,"sl":2,"id":"Actor0125m","stats":{"tr":3,"trp":6,"str":0,"dex":0,"int":15,"vit":0,"train":0,"wgGr0":0,"wgGr1":0,"wgGr2":0,"wgGr3":18,"wgLk":223}}</v>
      </c>
      <c r="Z27">
        <v>26</v>
      </c>
      <c r="AA27" t="s">
        <v>366</v>
      </c>
      <c r="AC27">
        <v>26</v>
      </c>
      <c r="AD27">
        <v>187</v>
      </c>
    </row>
    <row r="28" spans="1:30">
      <c r="A28">
        <v>14</v>
      </c>
      <c r="B28">
        <v>1</v>
      </c>
      <c r="C28" t="str">
        <f ca="1">VLOOKUP(RANDBETWEEN(1,COUNTA(Z:Z)-1),Z:AA,2,0)</f>
        <v>Actor1029m</v>
      </c>
      <c r="D28" t="str">
        <f>IF(ISBLANK(F28),"",
IFERROR(VLOOKUP(F28,[2]ActorTable!$A:$H,MATCH("이름참고",[2]ActorTable!$1:$1,0),0),"캐릭터없음"))</f>
        <v>클레타</v>
      </c>
      <c r="E28" t="str">
        <f>IF(AND(B28=1,NOT(ISBLANK(F28))),
IF(F28=F29,"같음",""),"")</f>
        <v/>
      </c>
      <c r="F28" t="s">
        <v>403</v>
      </c>
      <c r="G28">
        <v>3</v>
      </c>
      <c r="H28">
        <v>6</v>
      </c>
      <c r="I28">
        <v>0</v>
      </c>
      <c r="J28">
        <v>0</v>
      </c>
      <c r="K28">
        <v>15</v>
      </c>
      <c r="L28">
        <v>0</v>
      </c>
      <c r="M28">
        <v>0</v>
      </c>
      <c r="N28">
        <v>0</v>
      </c>
      <c r="O28">
        <v>0</v>
      </c>
      <c r="P28">
        <v>0</v>
      </c>
      <c r="Q28">
        <v>18</v>
      </c>
      <c r="R28">
        <v>324</v>
      </c>
      <c r="S28">
        <f>IFERROR(VLOOKUP(R28,[2]WingLookTable!$A:$A,1,0),"캐릭터없음")</f>
        <v>324</v>
      </c>
      <c r="T28">
        <f ca="1">VLOOKUP(RANDBETWEEN(1,COUNTA(AC:AC)-1),AC:AD,2,0)</f>
        <v>315</v>
      </c>
      <c r="U28"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v>
      </c>
      <c r="V28" t="str">
        <f>"{"""&amp;A$1&amp;""":"&amp;A28
&amp;","""&amp;B$1&amp;""":"&amp;B28
&amp;IF(LEN(F28)=0,"",","""&amp;F$1&amp;""":"""&amp;F28&amp;"""")
&amp;IF(LEN(F28)=0,"",",""stats"":{")
&amp;IF(LEN(F28)=0,"",""""&amp;G$1&amp;""":"&amp;G28)
&amp;IF(LEN(F28)=0,"",","""&amp;H$1&amp;""":"&amp;H28)
&amp;IF(LEN(F28)=0,"",","""&amp;I$1&amp;""":"&amp;I28)
&amp;IF(LEN(F28)=0,"",","""&amp;J$1&amp;""":"&amp;J28)
&amp;IF(LEN(F28)=0,"",","""&amp;K$1&amp;""":"&amp;K28)
&amp;IF(LEN(F28)=0,"",","""&amp;L$1&amp;""":"&amp;L28)
&amp;IF(LEN(F28)=0,"",","""&amp;M$1&amp;""":"&amp;M28)
&amp;IF(LEN(F28)=0,"",","""&amp;N$1&amp;""":"&amp;N28)
&amp;IF(LEN(F28)=0,"",","""&amp;O$1&amp;""":"&amp;O28)
&amp;IF(LEN(F28)=0,"",","""&amp;P$1&amp;""":"&amp;P28)
&amp;IF(LEN(F28)=0,"",","""&amp;Q$1&amp;""":"&amp;Q28)
&amp;IF(LEN(F28)=0,"",","""&amp;R$1&amp;""":"&amp;R28)
&amp;IF(LEN(F28)=0,"","}")&amp;"}"</f>
        <v>{"dy":14,"sl":1,"id":"Actor0240m","stats":{"tr":3,"trp":6,"str":0,"dex":0,"int":15,"vit":0,"train":0,"wgGr0":0,"wgGr1":0,"wgGr2":0,"wgGr3":18,"wgLk":324}}</v>
      </c>
      <c r="Z28">
        <v>27</v>
      </c>
      <c r="AA28" t="s">
        <v>367</v>
      </c>
      <c r="AC28">
        <v>27</v>
      </c>
      <c r="AD28">
        <v>190</v>
      </c>
    </row>
    <row r="29" spans="1:30">
      <c r="A29">
        <v>14</v>
      </c>
      <c r="B29">
        <v>2</v>
      </c>
      <c r="C29" t="str">
        <f ca="1">VLOOKUP(RANDBETWEEN(1,COUNTA(Z:Z)-1),Z:AA,2,0)</f>
        <v>Actor1002m</v>
      </c>
      <c r="D29" t="str">
        <f>IF(ISBLANK(F29),"",
IFERROR(VLOOKUP(F29,[2]ActorTable!$A:$H,MATCH("이름참고",[2]ActorTable!$1:$1,0),0),"캐릭터없음"))</f>
        <v>테이슨</v>
      </c>
      <c r="E29" t="str">
        <f>IF(AND(B29=1,NOT(ISBLANK(F29))),
IF(F29=F30,"같음",""),"")</f>
        <v/>
      </c>
      <c r="F29" t="s">
        <v>408</v>
      </c>
      <c r="G29">
        <v>3</v>
      </c>
      <c r="H29">
        <v>6</v>
      </c>
      <c r="I29">
        <v>0</v>
      </c>
      <c r="J29">
        <v>15</v>
      </c>
      <c r="K29">
        <v>0</v>
      </c>
      <c r="L29">
        <v>0</v>
      </c>
      <c r="M29">
        <v>0</v>
      </c>
      <c r="N29">
        <v>0</v>
      </c>
      <c r="O29">
        <v>0</v>
      </c>
      <c r="P29">
        <v>0</v>
      </c>
      <c r="Q29">
        <v>18</v>
      </c>
      <c r="R29">
        <v>125</v>
      </c>
      <c r="S29">
        <f>IFERROR(VLOOKUP(R29,[2]WingLookTable!$A:$A,1,0),"캐릭터없음")</f>
        <v>125</v>
      </c>
      <c r="T29">
        <f ca="1">VLOOKUP(RANDBETWEEN(1,COUNTA(AC:AC)-1),AC:AD,2,0)</f>
        <v>280</v>
      </c>
      <c r="U29"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v>
      </c>
      <c r="V29" t="str">
        <f>"{"""&amp;A$1&amp;""":"&amp;A29
&amp;","""&amp;B$1&amp;""":"&amp;B29
&amp;IF(LEN(F29)=0,"",","""&amp;F$1&amp;""":"""&amp;F29&amp;"""")
&amp;IF(LEN(F29)=0,"",",""stats"":{")
&amp;IF(LEN(F29)=0,"",""""&amp;G$1&amp;""":"&amp;G29)
&amp;IF(LEN(F29)=0,"",","""&amp;H$1&amp;""":"&amp;H29)
&amp;IF(LEN(F29)=0,"",","""&amp;I$1&amp;""":"&amp;I29)
&amp;IF(LEN(F29)=0,"",","""&amp;J$1&amp;""":"&amp;J29)
&amp;IF(LEN(F29)=0,"",","""&amp;K$1&amp;""":"&amp;K29)
&amp;IF(LEN(F29)=0,"",","""&amp;L$1&amp;""":"&amp;L29)
&amp;IF(LEN(F29)=0,"",","""&amp;M$1&amp;""":"&amp;M29)
&amp;IF(LEN(F29)=0,"",","""&amp;N$1&amp;""":"&amp;N29)
&amp;IF(LEN(F29)=0,"",","""&amp;O$1&amp;""":"&amp;O29)
&amp;IF(LEN(F29)=0,"",","""&amp;P$1&amp;""":"&amp;P29)
&amp;IF(LEN(F29)=0,"",","""&amp;Q$1&amp;""":"&amp;Q29)
&amp;IF(LEN(F29)=0,"",","""&amp;R$1&amp;""":"&amp;R29)
&amp;IF(LEN(F29)=0,"","}")&amp;"}"</f>
        <v>{"dy":14,"sl":2,"id":"Actor1108m","stats":{"tr":3,"trp":6,"str":0,"dex":15,"int":0,"vit":0,"train":0,"wgGr0":0,"wgGr1":0,"wgGr2":0,"wgGr3":18,"wgLk":125}}</v>
      </c>
      <c r="Z29">
        <v>28</v>
      </c>
      <c r="AA29" t="s">
        <v>368</v>
      </c>
      <c r="AC29">
        <v>28</v>
      </c>
      <c r="AD29">
        <v>193</v>
      </c>
    </row>
    <row r="30" spans="1:30">
      <c r="A30">
        <v>15</v>
      </c>
      <c r="B30">
        <v>1</v>
      </c>
      <c r="C30" t="str">
        <f ca="1">VLOOKUP(RANDBETWEEN(1,COUNTA(Z:Z)-1),Z:AA,2,0)</f>
        <v>Actor1002m</v>
      </c>
      <c r="D30" t="str">
        <f>IF(ISBLANK(F30),"",
IFERROR(VLOOKUP(F30,[2]ActorTable!$A:$H,MATCH("이름참고",[2]ActorTable!$1:$1,0),0),"캐릭터없음"))</f>
        <v>라무무</v>
      </c>
      <c r="E30" t="str">
        <f>IF(AND(B30=1,NOT(ISBLANK(F30))),
IF(F30=F31,"같음",""),"")</f>
        <v/>
      </c>
      <c r="F30" t="s">
        <v>404</v>
      </c>
      <c r="G30">
        <v>3</v>
      </c>
      <c r="H30">
        <v>6</v>
      </c>
      <c r="I30">
        <v>0</v>
      </c>
      <c r="J30">
        <v>0</v>
      </c>
      <c r="K30">
        <v>15</v>
      </c>
      <c r="L30">
        <v>0</v>
      </c>
      <c r="M30">
        <v>0</v>
      </c>
      <c r="N30">
        <v>0</v>
      </c>
      <c r="O30">
        <v>0</v>
      </c>
      <c r="P30">
        <v>0</v>
      </c>
      <c r="Q30">
        <v>18</v>
      </c>
      <c r="R30">
        <v>344</v>
      </c>
      <c r="S30">
        <f>IFERROR(VLOOKUP(R30,[2]WingLookTable!$A:$A,1,0),"캐릭터없음")</f>
        <v>344</v>
      </c>
      <c r="T30">
        <f ca="1">VLOOKUP(RANDBETWEEN(1,COUNTA(AC:AC)-1),AC:AD,2,0)</f>
        <v>324</v>
      </c>
      <c r="U30"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v>
      </c>
      <c r="V30" t="str">
        <f>"{"""&amp;A$1&amp;""":"&amp;A30
&amp;","""&amp;B$1&amp;""":"&amp;B30
&amp;IF(LEN(F30)=0,"",","""&amp;F$1&amp;""":"""&amp;F30&amp;"""")
&amp;IF(LEN(F30)=0,"",",""stats"":{")
&amp;IF(LEN(F30)=0,"",""""&amp;G$1&amp;""":"&amp;G30)
&amp;IF(LEN(F30)=0,"",","""&amp;H$1&amp;""":"&amp;H30)
&amp;IF(LEN(F30)=0,"",","""&amp;I$1&amp;""":"&amp;I30)
&amp;IF(LEN(F30)=0,"",","""&amp;J$1&amp;""":"&amp;J30)
&amp;IF(LEN(F30)=0,"",","""&amp;K$1&amp;""":"&amp;K30)
&amp;IF(LEN(F30)=0,"",","""&amp;L$1&amp;""":"&amp;L30)
&amp;IF(LEN(F30)=0,"",","""&amp;M$1&amp;""":"&amp;M30)
&amp;IF(LEN(F30)=0,"",","""&amp;N$1&amp;""":"&amp;N30)
&amp;IF(LEN(F30)=0,"",","""&amp;O$1&amp;""":"&amp;O30)
&amp;IF(LEN(F30)=0,"",","""&amp;P$1&amp;""":"&amp;P30)
&amp;IF(LEN(F30)=0,"",","""&amp;Q$1&amp;""":"&amp;Q30)
&amp;IF(LEN(F30)=0,"",","""&amp;R$1&amp;""":"&amp;R30)
&amp;IF(LEN(F30)=0,"","}")&amp;"}"</f>
        <v>{"dy":15,"sl":1,"id":"Actor3231m","stats":{"tr":3,"trp":6,"str":0,"dex":0,"int":15,"vit":0,"train":0,"wgGr0":0,"wgGr1":0,"wgGr2":0,"wgGr3":18,"wgLk":344}}</v>
      </c>
      <c r="Z30">
        <v>29</v>
      </c>
      <c r="AA30" t="s">
        <v>369</v>
      </c>
      <c r="AC30">
        <v>29</v>
      </c>
      <c r="AD30">
        <v>196</v>
      </c>
    </row>
    <row r="31" spans="1:30">
      <c r="A31">
        <v>15</v>
      </c>
      <c r="B31">
        <v>2</v>
      </c>
      <c r="C31" t="str">
        <f ca="1">VLOOKUP(RANDBETWEEN(1,COUNTA(Z:Z)-1),Z:AA,2,0)</f>
        <v>Actor0037m</v>
      </c>
      <c r="D31" t="str">
        <f>IF(ISBLANK(F31),"",
IFERROR(VLOOKUP(F31,[2]ActorTable!$A:$H,MATCH("이름참고",[2]ActorTable!$1:$1,0),0),"캐릭터없음"))</f>
        <v>슬로니카</v>
      </c>
      <c r="E31" t="str">
        <f>IF(AND(B31=1,NOT(ISBLANK(F31))),
IF(F31=F32,"같음",""),"")</f>
        <v/>
      </c>
      <c r="F31" t="s">
        <v>409</v>
      </c>
      <c r="G31">
        <v>3</v>
      </c>
      <c r="H31">
        <v>6</v>
      </c>
      <c r="I31">
        <v>0</v>
      </c>
      <c r="J31">
        <v>0</v>
      </c>
      <c r="K31">
        <v>15</v>
      </c>
      <c r="L31">
        <v>0</v>
      </c>
      <c r="M31">
        <v>0</v>
      </c>
      <c r="N31">
        <v>0</v>
      </c>
      <c r="O31">
        <v>0</v>
      </c>
      <c r="P31">
        <v>0</v>
      </c>
      <c r="Q31">
        <v>18</v>
      </c>
      <c r="R31">
        <v>356</v>
      </c>
      <c r="S31">
        <f>IFERROR(VLOOKUP(R31,[2]WingLookTable!$A:$A,1,0),"캐릭터없음")</f>
        <v>356</v>
      </c>
      <c r="T31">
        <f ca="1">VLOOKUP(RANDBETWEEN(1,COUNTA(AC:AC)-1),AC:AD,2,0)</f>
        <v>105</v>
      </c>
      <c r="U31"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v>
      </c>
      <c r="V31" t="str">
        <f>"{"""&amp;A$1&amp;""":"&amp;A31
&amp;","""&amp;B$1&amp;""":"&amp;B31
&amp;IF(LEN(F31)=0,"",","""&amp;F$1&amp;""":"""&amp;F31&amp;"""")
&amp;IF(LEN(F31)=0,"",",""stats"":{")
&amp;IF(LEN(F31)=0,"",""""&amp;G$1&amp;""":"&amp;G31)
&amp;IF(LEN(F31)=0,"",","""&amp;H$1&amp;""":"&amp;H31)
&amp;IF(LEN(F31)=0,"",","""&amp;I$1&amp;""":"&amp;I31)
&amp;IF(LEN(F31)=0,"",","""&amp;J$1&amp;""":"&amp;J31)
&amp;IF(LEN(F31)=0,"",","""&amp;K$1&amp;""":"&amp;K31)
&amp;IF(LEN(F31)=0,"",","""&amp;L$1&amp;""":"&amp;L31)
&amp;IF(LEN(F31)=0,"",","""&amp;M$1&amp;""":"&amp;M31)
&amp;IF(LEN(F31)=0,"",","""&amp;N$1&amp;""":"&amp;N31)
&amp;IF(LEN(F31)=0,"",","""&amp;O$1&amp;""":"&amp;O31)
&amp;IF(LEN(F31)=0,"",","""&amp;P$1&amp;""":"&amp;P31)
&amp;IF(LEN(F31)=0,"",","""&amp;Q$1&amp;""":"&amp;Q31)
&amp;IF(LEN(F31)=0,"",","""&amp;R$1&amp;""":"&amp;R31)
&amp;IF(LEN(F31)=0,"","}")&amp;"}"</f>
        <v>{"dy":15,"sl":2,"id":"Actor3114m","stats":{"tr":3,"trp":6,"str":0,"dex":0,"int":15,"vit":0,"train":0,"wgGr0":0,"wgGr1":0,"wgGr2":0,"wgGr3":18,"wgLk":356}}</v>
      </c>
      <c r="Z31">
        <v>30</v>
      </c>
      <c r="AA31" t="s">
        <v>370</v>
      </c>
      <c r="AC31">
        <v>30</v>
      </c>
      <c r="AD31">
        <v>199</v>
      </c>
    </row>
    <row r="32" spans="1:30">
      <c r="A32">
        <v>16</v>
      </c>
      <c r="B32">
        <v>1</v>
      </c>
      <c r="C32" t="str">
        <f ca="1">VLOOKUP(RANDBETWEEN(1,COUNTA(Z:Z)-1),Z:AA,2,0)</f>
        <v>Actor2238m</v>
      </c>
      <c r="D32" t="str">
        <f>IF(ISBLANK(F32),"",
IFERROR(VLOOKUP(F32,[2]ActorTable!$A:$H,MATCH("이름참고",[2]ActorTable!$1:$1,0),0),"캐릭터없음"))</f>
        <v>간파울</v>
      </c>
      <c r="E32" t="str">
        <f>IF(AND(B32=1,NOT(ISBLANK(F32))),
IF(F32=F33,"같음",""),"")</f>
        <v/>
      </c>
      <c r="F32" t="s">
        <v>406</v>
      </c>
      <c r="G32">
        <v>3</v>
      </c>
      <c r="H32">
        <v>6</v>
      </c>
      <c r="I32">
        <v>0</v>
      </c>
      <c r="J32">
        <v>15</v>
      </c>
      <c r="K32">
        <v>0</v>
      </c>
      <c r="L32">
        <v>0</v>
      </c>
      <c r="M32">
        <v>0</v>
      </c>
      <c r="N32">
        <v>0</v>
      </c>
      <c r="O32">
        <v>0</v>
      </c>
      <c r="P32">
        <v>0</v>
      </c>
      <c r="Q32">
        <v>18</v>
      </c>
      <c r="R32">
        <v>196</v>
      </c>
      <c r="S32">
        <f>IFERROR(VLOOKUP(R32,[2]WingLookTable!$A:$A,1,0),"캐릭터없음")</f>
        <v>196</v>
      </c>
      <c r="T32">
        <f ca="1">VLOOKUP(RANDBETWEEN(1,COUNTA(AC:AC)-1),AC:AD,2,0)</f>
        <v>297</v>
      </c>
      <c r="U32"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v>
      </c>
      <c r="V32" t="str">
        <f>"{"""&amp;A$1&amp;""":"&amp;A32
&amp;","""&amp;B$1&amp;""":"&amp;B32
&amp;IF(LEN(F32)=0,"",","""&amp;F$1&amp;""":"""&amp;F32&amp;"""")
&amp;IF(LEN(F32)=0,"",",""stats"":{")
&amp;IF(LEN(F32)=0,"",""""&amp;G$1&amp;""":"&amp;G32)
&amp;IF(LEN(F32)=0,"",","""&amp;H$1&amp;""":"&amp;H32)
&amp;IF(LEN(F32)=0,"",","""&amp;I$1&amp;""":"&amp;I32)
&amp;IF(LEN(F32)=0,"",","""&amp;J$1&amp;""":"&amp;J32)
&amp;IF(LEN(F32)=0,"",","""&amp;K$1&amp;""":"&amp;K32)
&amp;IF(LEN(F32)=0,"",","""&amp;L$1&amp;""":"&amp;L32)
&amp;IF(LEN(F32)=0,"",","""&amp;M$1&amp;""":"&amp;M32)
&amp;IF(LEN(F32)=0,"",","""&amp;N$1&amp;""":"&amp;N32)
&amp;IF(LEN(F32)=0,"",","""&amp;O$1&amp;""":"&amp;O32)
&amp;IF(LEN(F32)=0,"",","""&amp;P$1&amp;""":"&amp;P32)
&amp;IF(LEN(F32)=0,"",","""&amp;Q$1&amp;""":"&amp;Q32)
&amp;IF(LEN(F32)=0,"",","""&amp;R$1&amp;""":"&amp;R32)
&amp;IF(LEN(F32)=0,"","}")&amp;"}"</f>
        <v>{"dy":16,"sl":1,"id":"Actor0201m","stats":{"tr":3,"trp":6,"str":0,"dex":15,"int":0,"vit":0,"train":0,"wgGr0":0,"wgGr1":0,"wgGr2":0,"wgGr3":18,"wgLk":196}}</v>
      </c>
      <c r="AC32">
        <v>31</v>
      </c>
      <c r="AD32">
        <v>202</v>
      </c>
    </row>
    <row r="33" spans="1:30">
      <c r="A33">
        <v>16</v>
      </c>
      <c r="B33">
        <v>2</v>
      </c>
      <c r="C33" t="str">
        <f ca="1">VLOOKUP(RANDBETWEEN(1,COUNTA(Z:Z)-1),Z:AA,2,0)</f>
        <v>Actor3021m</v>
      </c>
      <c r="D33" t="str">
        <f>IF(ISBLANK(F33),"",
IFERROR(VLOOKUP(F33,[2]ActorTable!$A:$H,MATCH("이름참고",[2]ActorTable!$1:$1,0),0),"캐릭터없음"))</f>
        <v>오비우스</v>
      </c>
      <c r="E33" t="str">
        <f>IF(AND(B33=1,NOT(ISBLANK(F33))),
IF(F33=F34,"같음",""),"")</f>
        <v/>
      </c>
      <c r="F33" t="s">
        <v>410</v>
      </c>
      <c r="G33">
        <v>3</v>
      </c>
      <c r="H33">
        <v>6</v>
      </c>
      <c r="I33">
        <v>0</v>
      </c>
      <c r="J33">
        <v>0</v>
      </c>
      <c r="K33">
        <v>15</v>
      </c>
      <c r="L33">
        <v>0</v>
      </c>
      <c r="M33">
        <v>0</v>
      </c>
      <c r="N33">
        <v>0</v>
      </c>
      <c r="O33">
        <v>0</v>
      </c>
      <c r="P33">
        <v>0</v>
      </c>
      <c r="Q33">
        <v>18</v>
      </c>
      <c r="R33">
        <v>328</v>
      </c>
      <c r="S33">
        <f>IFERROR(VLOOKUP(R33,[2]WingLookTable!$A:$A,1,0),"캐릭터없음")</f>
        <v>328</v>
      </c>
      <c r="T33">
        <f ca="1">VLOOKUP(RANDBETWEEN(1,COUNTA(AC:AC)-1),AC:AD,2,0)</f>
        <v>268</v>
      </c>
      <c r="U33"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dy":16,"sl":2,"id":"Actor1141m","stats":{"tr":3,"trp":6,"str":0,"dex":0,"int":15,"vit":0,"train":0,"wgGr0":0,"wgGr1":0,"wgGr2":0,"wgGr3":18,"wgLk":328}}</v>
      </c>
      <c r="V33" t="str">
        <f>"{"""&amp;A$1&amp;""":"&amp;A33
&amp;","""&amp;B$1&amp;""":"&amp;B33
&amp;IF(LEN(F33)=0,"",","""&amp;F$1&amp;""":"""&amp;F33&amp;"""")
&amp;IF(LEN(F33)=0,"",",""stats"":{")
&amp;IF(LEN(F33)=0,"",""""&amp;G$1&amp;""":"&amp;G33)
&amp;IF(LEN(F33)=0,"",","""&amp;H$1&amp;""":"&amp;H33)
&amp;IF(LEN(F33)=0,"",","""&amp;I$1&amp;""":"&amp;I33)
&amp;IF(LEN(F33)=0,"",","""&amp;J$1&amp;""":"&amp;J33)
&amp;IF(LEN(F33)=0,"",","""&amp;K$1&amp;""":"&amp;K33)
&amp;IF(LEN(F33)=0,"",","""&amp;L$1&amp;""":"&amp;L33)
&amp;IF(LEN(F33)=0,"",","""&amp;M$1&amp;""":"&amp;M33)
&amp;IF(LEN(F33)=0,"",","""&amp;N$1&amp;""":"&amp;N33)
&amp;IF(LEN(F33)=0,"",","""&amp;O$1&amp;""":"&amp;O33)
&amp;IF(LEN(F33)=0,"",","""&amp;P$1&amp;""":"&amp;P33)
&amp;IF(LEN(F33)=0,"",","""&amp;Q$1&amp;""":"&amp;Q33)
&amp;IF(LEN(F33)=0,"",","""&amp;R$1&amp;""":"&amp;R33)
&amp;IF(LEN(F33)=0,"","}")&amp;"}"</f>
        <v>{"dy":16,"sl":2,"id":"Actor1141m","stats":{"tr":3,"trp":6,"str":0,"dex":0,"int":15,"vit":0,"train":0,"wgGr0":0,"wgGr1":0,"wgGr2":0,"wgGr3":18,"wgLk":328}}</v>
      </c>
      <c r="AC33">
        <v>32</v>
      </c>
      <c r="AD33">
        <v>205</v>
      </c>
    </row>
    <row r="34" spans="1:30">
      <c r="A34">
        <v>17</v>
      </c>
      <c r="B34">
        <v>1</v>
      </c>
      <c r="C34" t="str">
        <f ca="1">VLOOKUP(RANDBETWEEN(1,COUNTA(Z:Z)-1),Z:AA,2,0)</f>
        <v>Actor3117m</v>
      </c>
      <c r="D34" t="str">
        <f>IF(ISBLANK(F34),"",
IFERROR(VLOOKUP(F34,[2]ActorTable!$A:$H,MATCH("이름참고",[2]ActorTable!$1:$1,0),0),"캐릭터없음"))</f>
        <v>프로토27</v>
      </c>
      <c r="E34" t="str">
        <f>IF(AND(B34=1,NOT(ISBLANK(F34))),
IF(F34=F35,"같음",""),"")</f>
        <v/>
      </c>
      <c r="F34" t="s">
        <v>407</v>
      </c>
      <c r="G34">
        <v>3</v>
      </c>
      <c r="H34">
        <v>6</v>
      </c>
      <c r="I34">
        <v>0</v>
      </c>
      <c r="J34">
        <v>15</v>
      </c>
      <c r="K34">
        <v>0</v>
      </c>
      <c r="L34">
        <v>0</v>
      </c>
      <c r="M34">
        <v>0</v>
      </c>
      <c r="N34">
        <v>0</v>
      </c>
      <c r="O34">
        <v>0</v>
      </c>
      <c r="P34">
        <v>0</v>
      </c>
      <c r="Q34">
        <v>18</v>
      </c>
      <c r="R34">
        <v>163</v>
      </c>
      <c r="S34">
        <f>IFERROR(VLOOKUP(R34,[2]WingLookTable!$A:$A,1,0),"캐릭터없음")</f>
        <v>163</v>
      </c>
      <c r="T34">
        <f ca="1">VLOOKUP(RANDBETWEEN(1,COUNTA(AC:AC)-1),AC:AD,2,0)</f>
        <v>121</v>
      </c>
      <c r="U34"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dy":16,"sl":2,"id":"Actor1141m","stats":{"tr":3,"trp":6,"str":0,"dex":0,"int":15,"vit":0,"train":0,"wgGr0":0,"wgGr1":0,"wgGr2":0,"wgGr3":18,"wgLk":328}},{"dy":17,"sl":1,"id":"Actor1216m","stats":{"tr":3,"trp":6,"str":0,"dex":15,"int":0,"vit":0,"train":0,"wgGr0":0,"wgGr1":0,"wgGr2":0,"wgGr3":18,"wgLk":163}}</v>
      </c>
      <c r="V34" t="str">
        <f>"{"""&amp;A$1&amp;""":"&amp;A34
&amp;","""&amp;B$1&amp;""":"&amp;B34
&amp;IF(LEN(F34)=0,"",","""&amp;F$1&amp;""":"""&amp;F34&amp;"""")
&amp;IF(LEN(F34)=0,"",",""stats"":{")
&amp;IF(LEN(F34)=0,"",""""&amp;G$1&amp;""":"&amp;G34)
&amp;IF(LEN(F34)=0,"",","""&amp;H$1&amp;""":"&amp;H34)
&amp;IF(LEN(F34)=0,"",","""&amp;I$1&amp;""":"&amp;I34)
&amp;IF(LEN(F34)=0,"",","""&amp;J$1&amp;""":"&amp;J34)
&amp;IF(LEN(F34)=0,"",","""&amp;K$1&amp;""":"&amp;K34)
&amp;IF(LEN(F34)=0,"",","""&amp;L$1&amp;""":"&amp;L34)
&amp;IF(LEN(F34)=0,"",","""&amp;M$1&amp;""":"&amp;M34)
&amp;IF(LEN(F34)=0,"",","""&amp;N$1&amp;""":"&amp;N34)
&amp;IF(LEN(F34)=0,"",","""&amp;O$1&amp;""":"&amp;O34)
&amp;IF(LEN(F34)=0,"",","""&amp;P$1&amp;""":"&amp;P34)
&amp;IF(LEN(F34)=0,"",","""&amp;Q$1&amp;""":"&amp;Q34)
&amp;IF(LEN(F34)=0,"",","""&amp;R$1&amp;""":"&amp;R34)
&amp;IF(LEN(F34)=0,"","}")&amp;"}"</f>
        <v>{"dy":17,"sl":1,"id":"Actor1216m","stats":{"tr":3,"trp":6,"str":0,"dex":15,"int":0,"vit":0,"train":0,"wgGr0":0,"wgGr1":0,"wgGr2":0,"wgGr3":18,"wgLk":163}}</v>
      </c>
      <c r="AC34">
        <v>33</v>
      </c>
      <c r="AD34">
        <v>208</v>
      </c>
    </row>
    <row r="35" spans="1:30">
      <c r="A35">
        <v>17</v>
      </c>
      <c r="B35">
        <v>2</v>
      </c>
      <c r="C35" t="str">
        <f ca="1">VLOOKUP(RANDBETWEEN(1,COUNTA(Z:Z)-1),Z:AA,2,0)</f>
        <v>Actor0024m</v>
      </c>
      <c r="D35" t="str">
        <f>IF(ISBLANK(F35),"",
IFERROR(VLOOKUP(F35,[2]ActorTable!$A:$H,MATCH("이름참고",[2]ActorTable!$1:$1,0),0),"캐릭터없음"))</f>
        <v>베이</v>
      </c>
      <c r="E35" t="str">
        <f>IF(AND(B35=1,NOT(ISBLANK(F35))),
IF(F35=F36,"같음",""),"")</f>
        <v/>
      </c>
      <c r="F35" t="s">
        <v>411</v>
      </c>
      <c r="G35">
        <v>3</v>
      </c>
      <c r="H35">
        <v>6</v>
      </c>
      <c r="I35">
        <v>0</v>
      </c>
      <c r="J35">
        <v>0</v>
      </c>
      <c r="K35">
        <v>15</v>
      </c>
      <c r="L35">
        <v>0</v>
      </c>
      <c r="M35">
        <v>0</v>
      </c>
      <c r="N35">
        <v>0</v>
      </c>
      <c r="O35">
        <v>0</v>
      </c>
      <c r="P35">
        <v>0</v>
      </c>
      <c r="Q35">
        <v>18</v>
      </c>
      <c r="R35">
        <v>148</v>
      </c>
      <c r="S35">
        <f>IFERROR(VLOOKUP(R35,[2]WingLookTable!$A:$A,1,0),"캐릭터없음")</f>
        <v>148</v>
      </c>
      <c r="T35">
        <f ca="1">VLOOKUP(RANDBETWEEN(1,COUNTA(AC:AC)-1),AC:AD,2,0)</f>
        <v>129</v>
      </c>
      <c r="U35"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dy":16,"sl":2,"id":"Actor1141m","stats":{"tr":3,"trp":6,"str":0,"dex":0,"int":15,"vit":0,"train":0,"wgGr0":0,"wgGr1":0,"wgGr2":0,"wgGr3":18,"wgLk":328}},{"dy":17,"sl":1,"id":"Actor1216m","stats":{"tr":3,"trp":6,"str":0,"dex":15,"int":0,"vit":0,"train":0,"wgGr0":0,"wgGr1":0,"wgGr2":0,"wgGr3":18,"wgLk":163}},{"dy":17,"sl":2,"id":"Actor0104m","stats":{"tr":3,"trp":6,"str":0,"dex":0,"int":15,"vit":0,"train":0,"wgGr0":0,"wgGr1":0,"wgGr2":0,"wgGr3":18,"wgLk":148}}</v>
      </c>
      <c r="V35" t="str">
        <f>"{"""&amp;A$1&amp;""":"&amp;A35
&amp;","""&amp;B$1&amp;""":"&amp;B35
&amp;IF(LEN(F35)=0,"",","""&amp;F$1&amp;""":"""&amp;F35&amp;"""")
&amp;IF(LEN(F35)=0,"",",""stats"":{")
&amp;IF(LEN(F35)=0,"",""""&amp;G$1&amp;""":"&amp;G35)
&amp;IF(LEN(F35)=0,"",","""&amp;H$1&amp;""":"&amp;H35)
&amp;IF(LEN(F35)=0,"",","""&amp;I$1&amp;""":"&amp;I35)
&amp;IF(LEN(F35)=0,"",","""&amp;J$1&amp;""":"&amp;J35)
&amp;IF(LEN(F35)=0,"",","""&amp;K$1&amp;""":"&amp;K35)
&amp;IF(LEN(F35)=0,"",","""&amp;L$1&amp;""":"&amp;L35)
&amp;IF(LEN(F35)=0,"",","""&amp;M$1&amp;""":"&amp;M35)
&amp;IF(LEN(F35)=0,"",","""&amp;N$1&amp;""":"&amp;N35)
&amp;IF(LEN(F35)=0,"",","""&amp;O$1&amp;""":"&amp;O35)
&amp;IF(LEN(F35)=0,"",","""&amp;P$1&amp;""":"&amp;P35)
&amp;IF(LEN(F35)=0,"",","""&amp;Q$1&amp;""":"&amp;Q35)
&amp;IF(LEN(F35)=0,"",","""&amp;R$1&amp;""":"&amp;R35)
&amp;IF(LEN(F35)=0,"","}")&amp;"}"</f>
        <v>{"dy":17,"sl":2,"id":"Actor0104m","stats":{"tr":3,"trp":6,"str":0,"dex":0,"int":15,"vit":0,"train":0,"wgGr0":0,"wgGr1":0,"wgGr2":0,"wgGr3":18,"wgLk":148}}</v>
      </c>
      <c r="AC35">
        <v>34</v>
      </c>
      <c r="AD35">
        <v>211</v>
      </c>
    </row>
    <row r="36" spans="1:30">
      <c r="A36">
        <v>18</v>
      </c>
      <c r="B36">
        <v>1</v>
      </c>
      <c r="C36" t="str">
        <f ca="1">VLOOKUP(RANDBETWEEN(1,COUNTA(Z:Z)-1),Z:AA,2,0)</f>
        <v>Actor0024m</v>
      </c>
      <c r="D36" t="str">
        <f>IF(ISBLANK(F36),"",
IFERROR(VLOOKUP(F36,[2]ActorTable!$A:$H,MATCH("이름참고",[2]ActorTable!$1:$1,0),0),"캐릭터없음"))</f>
        <v>니엘</v>
      </c>
      <c r="E36" t="str">
        <f>IF(AND(B36=1,NOT(ISBLANK(F36))),
IF(F36=F37,"같음",""),"")</f>
        <v/>
      </c>
      <c r="F36" t="s">
        <v>405</v>
      </c>
      <c r="G36">
        <v>3</v>
      </c>
      <c r="H36">
        <v>6</v>
      </c>
      <c r="I36">
        <v>0</v>
      </c>
      <c r="J36">
        <v>15</v>
      </c>
      <c r="K36">
        <v>0</v>
      </c>
      <c r="L36">
        <v>0</v>
      </c>
      <c r="M36">
        <v>0</v>
      </c>
      <c r="N36">
        <v>0</v>
      </c>
      <c r="O36">
        <v>0</v>
      </c>
      <c r="P36">
        <v>0</v>
      </c>
      <c r="Q36">
        <v>18</v>
      </c>
      <c r="R36">
        <v>280</v>
      </c>
      <c r="S36">
        <f>IFERROR(VLOOKUP(R36,[2]WingLookTable!$A:$A,1,0),"캐릭터없음")</f>
        <v>280</v>
      </c>
      <c r="T36">
        <f ca="1">VLOOKUP(RANDBETWEEN(1,COUNTA(AC:AC)-1),AC:AD,2,0)</f>
        <v>145</v>
      </c>
      <c r="U36"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dy":16,"sl":2,"id":"Actor1141m","stats":{"tr":3,"trp":6,"str":0,"dex":0,"int":15,"vit":0,"train":0,"wgGr0":0,"wgGr1":0,"wgGr2":0,"wgGr3":18,"wgLk":328}},{"dy":17,"sl":1,"id":"Actor1216m","stats":{"tr":3,"trp":6,"str":0,"dex":15,"int":0,"vit":0,"train":0,"wgGr0":0,"wgGr1":0,"wgGr2":0,"wgGr3":18,"wgLk":163}},{"dy":17,"sl":2,"id":"Actor0104m","stats":{"tr":3,"trp":6,"str":0,"dex":0,"int":15,"vit":0,"train":0,"wgGr0":0,"wgGr1":0,"wgGr2":0,"wgGr3":18,"wgLk":148}},{"dy":18,"sl":1,"id":"Actor2238m","stats":{"tr":3,"trp":6,"str":0,"dex":15,"int":0,"vit":0,"train":0,"wgGr0":0,"wgGr1":0,"wgGr2":0,"wgGr3":18,"wgLk":280}}</v>
      </c>
      <c r="V36" t="str">
        <f>"{"""&amp;A$1&amp;""":"&amp;A36
&amp;","""&amp;B$1&amp;""":"&amp;B36
&amp;IF(LEN(F36)=0,"",","""&amp;F$1&amp;""":"""&amp;F36&amp;"""")
&amp;IF(LEN(F36)=0,"",",""stats"":{")
&amp;IF(LEN(F36)=0,"",""""&amp;G$1&amp;""":"&amp;G36)
&amp;IF(LEN(F36)=0,"",","""&amp;H$1&amp;""":"&amp;H36)
&amp;IF(LEN(F36)=0,"",","""&amp;I$1&amp;""":"&amp;I36)
&amp;IF(LEN(F36)=0,"",","""&amp;J$1&amp;""":"&amp;J36)
&amp;IF(LEN(F36)=0,"",","""&amp;K$1&amp;""":"&amp;K36)
&amp;IF(LEN(F36)=0,"",","""&amp;L$1&amp;""":"&amp;L36)
&amp;IF(LEN(F36)=0,"",","""&amp;M$1&amp;""":"&amp;M36)
&amp;IF(LEN(F36)=0,"",","""&amp;N$1&amp;""":"&amp;N36)
&amp;IF(LEN(F36)=0,"",","""&amp;O$1&amp;""":"&amp;O36)
&amp;IF(LEN(F36)=0,"",","""&amp;P$1&amp;""":"&amp;P36)
&amp;IF(LEN(F36)=0,"",","""&amp;Q$1&amp;""":"&amp;Q36)
&amp;IF(LEN(F36)=0,"",","""&amp;R$1&amp;""":"&amp;R36)
&amp;IF(LEN(F36)=0,"","}")&amp;"}"</f>
        <v>{"dy":18,"sl":1,"id":"Actor2238m","stats":{"tr":3,"trp":6,"str":0,"dex":15,"int":0,"vit":0,"train":0,"wgGr0":0,"wgGr1":0,"wgGr2":0,"wgGr3":18,"wgLk":280}}</v>
      </c>
      <c r="AC36">
        <v>35</v>
      </c>
      <c r="AD36">
        <v>214</v>
      </c>
    </row>
    <row r="37" spans="1:30">
      <c r="A37">
        <v>18</v>
      </c>
      <c r="B37">
        <v>2</v>
      </c>
      <c r="C37" t="str">
        <f ca="1">VLOOKUP(RANDBETWEEN(1,COUNTA(Z:Z)-1),Z:AA,2,0)</f>
        <v>Actor1108m</v>
      </c>
      <c r="D37" t="str">
        <f>IF(ISBLANK(F37),"",
IFERROR(VLOOKUP(F37,[2]ActorTable!$A:$H,MATCH("이름참고",[2]ActorTable!$1:$1,0),0),"캐릭터없음"))</f>
        <v>카츄진</v>
      </c>
      <c r="E37" t="str">
        <f>IF(AND(B37=1,NOT(ISBLANK(F37))),
IF(F37=F39,"같음",""),"")</f>
        <v/>
      </c>
      <c r="F37" t="s">
        <v>412</v>
      </c>
      <c r="G37">
        <v>3</v>
      </c>
      <c r="H37">
        <v>6</v>
      </c>
      <c r="I37">
        <v>0</v>
      </c>
      <c r="J37">
        <v>0</v>
      </c>
      <c r="K37">
        <v>15</v>
      </c>
      <c r="L37">
        <v>0</v>
      </c>
      <c r="M37">
        <v>0</v>
      </c>
      <c r="N37">
        <v>0</v>
      </c>
      <c r="O37">
        <v>0</v>
      </c>
      <c r="P37">
        <v>0</v>
      </c>
      <c r="Q37">
        <v>18</v>
      </c>
      <c r="R37">
        <v>172</v>
      </c>
      <c r="S37">
        <f>IFERROR(VLOOKUP(R37,[2]WingLookTable!$A:$A,1,0),"캐릭터없음")</f>
        <v>172</v>
      </c>
      <c r="T37">
        <f ca="1">VLOOKUP(RANDBETWEEN(1,COUNTA(AC:AC)-1),AC:AD,2,0)</f>
        <v>276</v>
      </c>
      <c r="U37"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dy":16,"sl":2,"id":"Actor1141m","stats":{"tr":3,"trp":6,"str":0,"dex":0,"int":15,"vit":0,"train":0,"wgGr0":0,"wgGr1":0,"wgGr2":0,"wgGr3":18,"wgLk":328}},{"dy":17,"sl":1,"id":"Actor1216m","stats":{"tr":3,"trp":6,"str":0,"dex":15,"int":0,"vit":0,"train":0,"wgGr0":0,"wgGr1":0,"wgGr2":0,"wgGr3":18,"wgLk":163}},{"dy":17,"sl":2,"id":"Actor0104m","stats":{"tr":3,"trp":6,"str":0,"dex":0,"int":15,"vit":0,"train":0,"wgGr0":0,"wgGr1":0,"wgGr2":0,"wgGr3":18,"wgLk":148}},{"dy":18,"sl":1,"id":"Actor2238m","stats":{"tr":3,"trp":6,"str":0,"dex":15,"int":0,"vit":0,"train":0,"wgGr0":0,"wgGr1":0,"wgGr2":0,"wgGr3":18,"wgLk":280}},{"dy":18,"sl":2,"id":"Actor3117m","stats":{"tr":3,"trp":6,"str":0,"dex":0,"int":15,"vit":0,"train":0,"wgGr0":0,"wgGr1":0,"wgGr2":0,"wgGr3":18,"wgLk":172}}</v>
      </c>
      <c r="V37" t="str">
        <f>"{"""&amp;A$1&amp;""":"&amp;A37
&amp;","""&amp;B$1&amp;""":"&amp;B37
&amp;IF(LEN(F37)=0,"",","""&amp;F$1&amp;""":"""&amp;F37&amp;"""")
&amp;IF(LEN(F37)=0,"",",""stats"":{")
&amp;IF(LEN(F37)=0,"",""""&amp;G$1&amp;""":"&amp;G37)
&amp;IF(LEN(F37)=0,"",","""&amp;H$1&amp;""":"&amp;H37)
&amp;IF(LEN(F37)=0,"",","""&amp;I$1&amp;""":"&amp;I37)
&amp;IF(LEN(F37)=0,"",","""&amp;J$1&amp;""":"&amp;J37)
&amp;IF(LEN(F37)=0,"",","""&amp;K$1&amp;""":"&amp;K37)
&amp;IF(LEN(F37)=0,"",","""&amp;L$1&amp;""":"&amp;L37)
&amp;IF(LEN(F37)=0,"",","""&amp;M$1&amp;""":"&amp;M37)
&amp;IF(LEN(F37)=0,"",","""&amp;N$1&amp;""":"&amp;N37)
&amp;IF(LEN(F37)=0,"",","""&amp;O$1&amp;""":"&amp;O37)
&amp;IF(LEN(F37)=0,"",","""&amp;P$1&amp;""":"&amp;P37)
&amp;IF(LEN(F37)=0,"",","""&amp;Q$1&amp;""":"&amp;Q37)
&amp;IF(LEN(F37)=0,"",","""&amp;R$1&amp;""":"&amp;R37)
&amp;IF(LEN(F37)=0,"","}")&amp;"}"</f>
        <v>{"dy":18,"sl":2,"id":"Actor3117m","stats":{"tr":3,"trp":6,"str":0,"dex":0,"int":15,"vit":0,"train":0,"wgGr0":0,"wgGr1":0,"wgGr2":0,"wgGr3":18,"wgLk":172}}</v>
      </c>
      <c r="AC37">
        <v>36</v>
      </c>
      <c r="AD37">
        <v>217</v>
      </c>
    </row>
    <row r="38" spans="1:30">
      <c r="A38">
        <v>18</v>
      </c>
      <c r="B38">
        <v>3</v>
      </c>
      <c r="C38" t="str">
        <f ca="1">VLOOKUP(RANDBETWEEN(1,COUNTA(Z:Z)-1),Z:AA,2,0)</f>
        <v>Actor3021m</v>
      </c>
      <c r="D38" t="str">
        <f>IF(ISBLANK(F38),"",
IFERROR(VLOOKUP(F38,[2]ActorTable!$A:$H,MATCH("이름참고",[2]ActorTable!$1:$1,0),0),"캐릭터없음"))</f>
        <v>젤리아</v>
      </c>
      <c r="E38" t="str">
        <f>IF(AND(B38=1,NOT(ISBLANK(F38))),
IF(F38=F40,"같음",""),"")</f>
        <v/>
      </c>
      <c r="F38" t="s">
        <v>413</v>
      </c>
      <c r="G38">
        <v>3</v>
      </c>
      <c r="H38">
        <v>6</v>
      </c>
      <c r="I38">
        <v>0</v>
      </c>
      <c r="J38">
        <v>15</v>
      </c>
      <c r="K38">
        <v>0</v>
      </c>
      <c r="L38">
        <v>0</v>
      </c>
      <c r="M38">
        <v>0</v>
      </c>
      <c r="N38">
        <v>0</v>
      </c>
      <c r="O38">
        <v>0</v>
      </c>
      <c r="P38">
        <v>0</v>
      </c>
      <c r="Q38">
        <v>18</v>
      </c>
      <c r="R38">
        <v>268</v>
      </c>
      <c r="S38">
        <f>IFERROR(VLOOKUP(R38,[2]WingLookTable!$A:$A,1,0),"캐릭터없음")</f>
        <v>268</v>
      </c>
      <c r="T38">
        <f ca="1">VLOOKUP(RANDBETWEEN(1,COUNTA(AC:AC)-1),AC:AD,2,0)</f>
        <v>105</v>
      </c>
      <c r="U38" t="str">
        <f t="shared" ref="U38" ca="1" si="1">IF(ROW()=2,V38,OFFSET(U38,-1,0)&amp;IF(LEN(V38)=0,"",","&amp;V38))</f>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dy":16,"sl":2,"id":"Actor1141m","stats":{"tr":3,"trp":6,"str":0,"dex":0,"int":15,"vit":0,"train":0,"wgGr0":0,"wgGr1":0,"wgGr2":0,"wgGr3":18,"wgLk":328}},{"dy":17,"sl":1,"id":"Actor1216m","stats":{"tr":3,"trp":6,"str":0,"dex":15,"int":0,"vit":0,"train":0,"wgGr0":0,"wgGr1":0,"wgGr2":0,"wgGr3":18,"wgLk":163}},{"dy":17,"sl":2,"id":"Actor0104m","stats":{"tr":3,"trp":6,"str":0,"dex":0,"int":15,"vit":0,"train":0,"wgGr0":0,"wgGr1":0,"wgGr2":0,"wgGr3":18,"wgLk":148}},{"dy":18,"sl":1,"id":"Actor2238m","stats":{"tr":3,"trp":6,"str":0,"dex":15,"int":0,"vit":0,"train":0,"wgGr0":0,"wgGr1":0,"wgGr2":0,"wgGr3":18,"wgLk":280}},{"dy":18,"sl":2,"id":"Actor3117m","stats":{"tr":3,"trp":6,"str":0,"dex":0,"int":15,"vit":0,"train":0,"wgGr0":0,"wgGr1":0,"wgGr2":0,"wgGr3":18,"wgLk":172}},{"dy":18,"sl":3,"id":"Actor1005m","stats":{"tr":3,"trp":6,"str":0,"dex":15,"int":0,"vit":0,"train":0,"wgGr0":0,"wgGr1":0,"wgGr2":0,"wgGr3":18,"wgLk":268}}</v>
      </c>
      <c r="V38" t="str">
        <f>"{"""&amp;A$1&amp;""":"&amp;A38
&amp;","""&amp;B$1&amp;""":"&amp;B38
&amp;IF(LEN(F38)=0,"",","""&amp;F$1&amp;""":"""&amp;F38&amp;"""")
&amp;IF(LEN(F38)=0,"",",""stats"":{")
&amp;IF(LEN(F38)=0,"",""""&amp;G$1&amp;""":"&amp;G38)
&amp;IF(LEN(F38)=0,"",","""&amp;H$1&amp;""":"&amp;H38)
&amp;IF(LEN(F38)=0,"",","""&amp;I$1&amp;""":"&amp;I38)
&amp;IF(LEN(F38)=0,"",","""&amp;J$1&amp;""":"&amp;J38)
&amp;IF(LEN(F38)=0,"",","""&amp;K$1&amp;""":"&amp;K38)
&amp;IF(LEN(F38)=0,"",","""&amp;L$1&amp;""":"&amp;L38)
&amp;IF(LEN(F38)=0,"",","""&amp;M$1&amp;""":"&amp;M38)
&amp;IF(LEN(F38)=0,"",","""&amp;N$1&amp;""":"&amp;N38)
&amp;IF(LEN(F38)=0,"",","""&amp;O$1&amp;""":"&amp;O38)
&amp;IF(LEN(F38)=0,"",","""&amp;P$1&amp;""":"&amp;P38)
&amp;IF(LEN(F38)=0,"",","""&amp;Q$1&amp;""":"&amp;Q38)
&amp;IF(LEN(F38)=0,"",","""&amp;R$1&amp;""":"&amp;R38)
&amp;IF(LEN(F38)=0,"","}")&amp;"}"</f>
        <v>{"dy":18,"sl":3,"id":"Actor1005m","stats":{"tr":3,"trp":6,"str":0,"dex":15,"int":0,"vit":0,"train":0,"wgGr0":0,"wgGr1":0,"wgGr2":0,"wgGr3":18,"wgLk":268}}</v>
      </c>
      <c r="AC38">
        <v>37</v>
      </c>
      <c r="AD38">
        <v>220</v>
      </c>
    </row>
    <row r="39" spans="1:30">
      <c r="A39">
        <v>19</v>
      </c>
      <c r="B39">
        <v>1</v>
      </c>
      <c r="C39" t="str">
        <f ca="1">VLOOKUP(RANDBETWEEN(1,COUNTA(Z:Z)-1),Z:AA,2,0)</f>
        <v>Actor1216m</v>
      </c>
      <c r="D39" t="str">
        <f>IF(ISBLANK(F39),"",
IFERROR(VLOOKUP(F39,[2]ActorTable!$A:$H,MATCH("이름참고",[2]ActorTable!$1:$1,0),0),"캐릭터없음"))</f>
        <v>카츄진</v>
      </c>
      <c r="E39" t="str">
        <f>IF(AND(B39=1,NOT(ISBLANK(F39))),
IF(F39=F40,"같음",""),"")</f>
        <v/>
      </c>
      <c r="F39" t="s">
        <v>355</v>
      </c>
      <c r="G39">
        <v>3</v>
      </c>
      <c r="H39">
        <v>6</v>
      </c>
      <c r="I39">
        <v>0</v>
      </c>
      <c r="J39">
        <v>15</v>
      </c>
      <c r="K39">
        <v>0</v>
      </c>
      <c r="L39">
        <v>0</v>
      </c>
      <c r="M39">
        <v>0</v>
      </c>
      <c r="N39">
        <v>0</v>
      </c>
      <c r="O39">
        <v>0</v>
      </c>
      <c r="P39">
        <v>0</v>
      </c>
      <c r="Q39">
        <v>18</v>
      </c>
      <c r="R39">
        <v>321</v>
      </c>
      <c r="S39">
        <f>IFERROR(VLOOKUP(R39,[2]WingLookTable!$A:$A,1,0),"캐릭터없음")</f>
        <v>321</v>
      </c>
      <c r="T39">
        <f ca="1">VLOOKUP(RANDBETWEEN(1,COUNTA(AC:AC)-1),AC:AD,2,0)</f>
        <v>291</v>
      </c>
      <c r="U39"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dy":16,"sl":2,"id":"Actor1141m","stats":{"tr":3,"trp":6,"str":0,"dex":0,"int":15,"vit":0,"train":0,"wgGr0":0,"wgGr1":0,"wgGr2":0,"wgGr3":18,"wgLk":328}},{"dy":17,"sl":1,"id":"Actor1216m","stats":{"tr":3,"trp":6,"str":0,"dex":15,"int":0,"vit":0,"train":0,"wgGr0":0,"wgGr1":0,"wgGr2":0,"wgGr3":18,"wgLk":163}},{"dy":17,"sl":2,"id":"Actor0104m","stats":{"tr":3,"trp":6,"str":0,"dex":0,"int":15,"vit":0,"train":0,"wgGr0":0,"wgGr1":0,"wgGr2":0,"wgGr3":18,"wgLk":148}},{"dy":18,"sl":1,"id":"Actor2238m","stats":{"tr":3,"trp":6,"str":0,"dex":15,"int":0,"vit":0,"train":0,"wgGr0":0,"wgGr1":0,"wgGr2":0,"wgGr3":18,"wgLk":280}},{"dy":18,"sl":2,"id":"Actor3117m","stats":{"tr":3,"trp":6,"str":0,"dex":0,"int":15,"vit":0,"train":0,"wgGr0":0,"wgGr1":0,"wgGr2":0,"wgGr3":18,"wgLk":172}},{"dy":18,"sl":3,"id":"Actor1005m","stats":{"tr":3,"trp":6,"str":0,"dex":15,"int":0,"vit":0,"train":0,"wgGr0":0,"wgGr1":0,"wgGr2":0,"wgGr3":18,"wgLk":268}},{"dy":19,"sl":1,"id":"Actor3117m","stats":{"tr":3,"trp":6,"str":0,"dex":15,"int":0,"vit":0,"train":0,"wgGr0":0,"wgGr1":0,"wgGr2":0,"wgGr3":18,"wgLk":321}}</v>
      </c>
      <c r="V39" t="str">
        <f>"{"""&amp;A$1&amp;""":"&amp;A39
&amp;","""&amp;B$1&amp;""":"&amp;B39
&amp;IF(LEN(F39)=0,"",","""&amp;F$1&amp;""":"""&amp;F39&amp;"""")
&amp;IF(LEN(F39)=0,"",",""stats"":{")
&amp;IF(LEN(F39)=0,"",""""&amp;G$1&amp;""":"&amp;G39)
&amp;IF(LEN(F39)=0,"",","""&amp;H$1&amp;""":"&amp;H39)
&amp;IF(LEN(F39)=0,"",","""&amp;I$1&amp;""":"&amp;I39)
&amp;IF(LEN(F39)=0,"",","""&amp;J$1&amp;""":"&amp;J39)
&amp;IF(LEN(F39)=0,"",","""&amp;K$1&amp;""":"&amp;K39)
&amp;IF(LEN(F39)=0,"",","""&amp;L$1&amp;""":"&amp;L39)
&amp;IF(LEN(F39)=0,"",","""&amp;M$1&amp;""":"&amp;M39)
&amp;IF(LEN(F39)=0,"",","""&amp;N$1&amp;""":"&amp;N39)
&amp;IF(LEN(F39)=0,"",","""&amp;O$1&amp;""":"&amp;O39)
&amp;IF(LEN(F39)=0,"",","""&amp;P$1&amp;""":"&amp;P39)
&amp;IF(LEN(F39)=0,"",","""&amp;Q$1&amp;""":"&amp;Q39)
&amp;IF(LEN(F39)=0,"",","""&amp;R$1&amp;""":"&amp;R39)
&amp;IF(LEN(F39)=0,"","}")&amp;"}"</f>
        <v>{"dy":19,"sl":1,"id":"Actor3117m","stats":{"tr":3,"trp":6,"str":0,"dex":15,"int":0,"vit":0,"train":0,"wgGr0":0,"wgGr1":0,"wgGr2":0,"wgGr3":18,"wgLk":321}}</v>
      </c>
      <c r="AC39">
        <v>38</v>
      </c>
      <c r="AD39">
        <v>223</v>
      </c>
    </row>
    <row r="40" spans="1:30">
      <c r="A40">
        <v>19</v>
      </c>
      <c r="B40">
        <v>2</v>
      </c>
      <c r="C40" t="str">
        <f ca="1">VLOOKUP(RANDBETWEEN(1,COUNTA(Z:Z)-1),Z:AA,2,0)</f>
        <v>Actor0201m</v>
      </c>
      <c r="D40" t="str">
        <f>IF(ISBLANK(F40),"",
IFERROR(VLOOKUP(F40,[2]ActorTable!$A:$H,MATCH("이름참고",[2]ActorTable!$1:$1,0),0),"캐릭터없음"))</f>
        <v>베이</v>
      </c>
      <c r="E40" t="str">
        <f>IF(AND(B40=1,NOT(ISBLANK(F40))),
IF(F40=F41,"같음",""),"")</f>
        <v/>
      </c>
      <c r="F40" t="s">
        <v>344</v>
      </c>
      <c r="G40">
        <v>3</v>
      </c>
      <c r="H40">
        <v>6</v>
      </c>
      <c r="I40">
        <v>0</v>
      </c>
      <c r="J40">
        <v>0</v>
      </c>
      <c r="K40">
        <v>15</v>
      </c>
      <c r="L40">
        <v>0</v>
      </c>
      <c r="M40">
        <v>0</v>
      </c>
      <c r="N40">
        <v>0</v>
      </c>
      <c r="O40">
        <v>0</v>
      </c>
      <c r="P40">
        <v>0</v>
      </c>
      <c r="Q40">
        <v>18</v>
      </c>
      <c r="R40">
        <v>175</v>
      </c>
      <c r="S40">
        <f>IFERROR(VLOOKUP(R40,[2]WingLookTable!$A:$A,1,0),"캐릭터없음")</f>
        <v>175</v>
      </c>
      <c r="T40">
        <f ca="1">VLOOKUP(RANDBETWEEN(1,COUNTA(AC:AC)-1),AC:AD,2,0)</f>
        <v>157</v>
      </c>
      <c r="U40"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dy":16,"sl":2,"id":"Actor1141m","stats":{"tr":3,"trp":6,"str":0,"dex":0,"int":15,"vit":0,"train":0,"wgGr0":0,"wgGr1":0,"wgGr2":0,"wgGr3":18,"wgLk":328}},{"dy":17,"sl":1,"id":"Actor1216m","stats":{"tr":3,"trp":6,"str":0,"dex":15,"int":0,"vit":0,"train":0,"wgGr0":0,"wgGr1":0,"wgGr2":0,"wgGr3":18,"wgLk":163}},{"dy":17,"sl":2,"id":"Actor0104m","stats":{"tr":3,"trp":6,"str":0,"dex":0,"int":15,"vit":0,"train":0,"wgGr0":0,"wgGr1":0,"wgGr2":0,"wgGr3":18,"wgLk":148}},{"dy":18,"sl":1,"id":"Actor2238m","stats":{"tr":3,"trp":6,"str":0,"dex":15,"int":0,"vit":0,"train":0,"wgGr0":0,"wgGr1":0,"wgGr2":0,"wgGr3":18,"wgLk":280}},{"dy":18,"sl":2,"id":"Actor3117m","stats":{"tr":3,"trp":6,"str":0,"dex":0,"int":15,"vit":0,"train":0,"wgGr0":0,"wgGr1":0,"wgGr2":0,"wgGr3":18,"wgLk":172}},{"dy":18,"sl":3,"id":"Actor1005m","stats":{"tr":3,"trp":6,"str":0,"dex":15,"int":0,"vit":0,"train":0,"wgGr0":0,"wgGr1":0,"wgGr2":0,"wgGr3":18,"wgLk":268}},{"dy":19,"sl":1,"id":"Actor3117m","stats":{"tr":3,"trp":6,"str":0,"dex":15,"int":0,"vit":0,"train":0,"wgGr0":0,"wgGr1":0,"wgGr2":0,"wgGr3":18,"wgLk":321}},{"dy":19,"sl":2,"id":"Actor0104m","stats":{"tr":3,"trp":6,"str":0,"dex":0,"int":15,"vit":0,"train":0,"wgGr0":0,"wgGr1":0,"wgGr2":0,"wgGr3":18,"wgLk":175}}</v>
      </c>
      <c r="V40" t="str">
        <f>"{"""&amp;A$1&amp;""":"&amp;A40
&amp;","""&amp;B$1&amp;""":"&amp;B40
&amp;IF(LEN(F40)=0,"",","""&amp;F$1&amp;""":"""&amp;F40&amp;"""")
&amp;IF(LEN(F40)=0,"",",""stats"":{")
&amp;IF(LEN(F40)=0,"",""""&amp;G$1&amp;""":"&amp;G40)
&amp;IF(LEN(F40)=0,"",","""&amp;H$1&amp;""":"&amp;H40)
&amp;IF(LEN(F40)=0,"",","""&amp;I$1&amp;""":"&amp;I40)
&amp;IF(LEN(F40)=0,"",","""&amp;J$1&amp;""":"&amp;J40)
&amp;IF(LEN(F40)=0,"",","""&amp;K$1&amp;""":"&amp;K40)
&amp;IF(LEN(F40)=0,"",","""&amp;L$1&amp;""":"&amp;L40)
&amp;IF(LEN(F40)=0,"",","""&amp;M$1&amp;""":"&amp;M40)
&amp;IF(LEN(F40)=0,"",","""&amp;N$1&amp;""":"&amp;N40)
&amp;IF(LEN(F40)=0,"",","""&amp;O$1&amp;""":"&amp;O40)
&amp;IF(LEN(F40)=0,"",","""&amp;P$1&amp;""":"&amp;P40)
&amp;IF(LEN(F40)=0,"",","""&amp;Q$1&amp;""":"&amp;Q40)
&amp;IF(LEN(F40)=0,"",","""&amp;R$1&amp;""":"&amp;R40)
&amp;IF(LEN(F40)=0,"","}")&amp;"}"</f>
        <v>{"dy":19,"sl":2,"id":"Actor0104m","stats":{"tr":3,"trp":6,"str":0,"dex":0,"int":15,"vit":0,"train":0,"wgGr0":0,"wgGr1":0,"wgGr2":0,"wgGr3":18,"wgLk":175}}</v>
      </c>
      <c r="AC40">
        <v>39</v>
      </c>
      <c r="AD40">
        <v>226</v>
      </c>
    </row>
    <row r="41" spans="1:30">
      <c r="A41">
        <v>20</v>
      </c>
      <c r="B41">
        <v>1</v>
      </c>
      <c r="C41" t="str">
        <f ca="1">VLOOKUP(RANDBETWEEN(1,COUNTA(Z:Z)-1),Z:AA,2,0)</f>
        <v>Actor0030m</v>
      </c>
      <c r="D41" t="str">
        <f>IF(ISBLANK(F41),"",
IFERROR(VLOOKUP(F41,[2]ActorTable!$A:$H,MATCH("이름참고",[2]ActorTable!$1:$1,0),0),"캐릭터없음"))</f>
        <v>베이</v>
      </c>
      <c r="E41" t="str">
        <f>IF(AND(B41=1,NOT(ISBLANK(F41))),
IF(F41=F42,"같음",""),"")</f>
        <v/>
      </c>
      <c r="F41" t="s">
        <v>344</v>
      </c>
      <c r="G41">
        <v>3</v>
      </c>
      <c r="H41">
        <v>6</v>
      </c>
      <c r="I41">
        <v>0</v>
      </c>
      <c r="J41">
        <v>15</v>
      </c>
      <c r="K41">
        <v>0</v>
      </c>
      <c r="L41">
        <v>0</v>
      </c>
      <c r="M41">
        <v>0</v>
      </c>
      <c r="N41">
        <v>0</v>
      </c>
      <c r="O41">
        <v>0</v>
      </c>
      <c r="P41">
        <v>0</v>
      </c>
      <c r="Q41">
        <v>18</v>
      </c>
      <c r="R41">
        <v>205</v>
      </c>
      <c r="S41">
        <f>IFERROR(VLOOKUP(R41,[2]WingLookTable!$A:$A,1,0),"캐릭터없음")</f>
        <v>205</v>
      </c>
      <c r="T41">
        <f ca="1">VLOOKUP(RANDBETWEEN(1,COUNTA(AC:AC)-1),AC:AD,2,0)</f>
        <v>169</v>
      </c>
      <c r="U41"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dy":16,"sl":2,"id":"Actor1141m","stats":{"tr":3,"trp":6,"str":0,"dex":0,"int":15,"vit":0,"train":0,"wgGr0":0,"wgGr1":0,"wgGr2":0,"wgGr3":18,"wgLk":328}},{"dy":17,"sl":1,"id":"Actor1216m","stats":{"tr":3,"trp":6,"str":0,"dex":15,"int":0,"vit":0,"train":0,"wgGr0":0,"wgGr1":0,"wgGr2":0,"wgGr3":18,"wgLk":163}},{"dy":17,"sl":2,"id":"Actor0104m","stats":{"tr":3,"trp":6,"str":0,"dex":0,"int":15,"vit":0,"train":0,"wgGr0":0,"wgGr1":0,"wgGr2":0,"wgGr3":18,"wgLk":148}},{"dy":18,"sl":1,"id":"Actor2238m","stats":{"tr":3,"trp":6,"str":0,"dex":15,"int":0,"vit":0,"train":0,"wgGr0":0,"wgGr1":0,"wgGr2":0,"wgGr3":18,"wgLk":280}},{"dy":18,"sl":2,"id":"Actor3117m","stats":{"tr":3,"trp":6,"str":0,"dex":0,"int":15,"vit":0,"train":0,"wgGr0":0,"wgGr1":0,"wgGr2":0,"wgGr3":18,"wgLk":172}},{"dy":18,"sl":3,"id":"Actor1005m","stats":{"tr":3,"trp":6,"str":0,"dex":15,"int":0,"vit":0,"train":0,"wgGr0":0,"wgGr1":0,"wgGr2":0,"wgGr3":18,"wgLk":268}},{"dy":19,"sl":1,"id":"Actor3117m","stats":{"tr":3,"trp":6,"str":0,"dex":15,"int":0,"vit":0,"train":0,"wgGr0":0,"wgGr1":0,"wgGr2":0,"wgGr3":18,"wgLk":321}},{"dy":19,"sl":2,"id":"Actor0104m","stats":{"tr":3,"trp":6,"str":0,"dex":0,"int":15,"vit":0,"train":0,"wgGr0":0,"wgGr1":0,"wgGr2":0,"wgGr3":18,"wgLk":175}},{"dy":20,"sl":1,"id":"Actor0104m","stats":{"tr":3,"trp":6,"str":0,"dex":15,"int":0,"vit":0,"train":0,"wgGr0":0,"wgGr1":0,"wgGr2":0,"wgGr3":18,"wgLk":205}}</v>
      </c>
      <c r="V41" t="str">
        <f>"{"""&amp;A$1&amp;""":"&amp;A41
&amp;","""&amp;B$1&amp;""":"&amp;B41
&amp;IF(LEN(F41)=0,"",","""&amp;F$1&amp;""":"""&amp;F41&amp;"""")
&amp;IF(LEN(F41)=0,"",",""stats"":{")
&amp;IF(LEN(F41)=0,"",""""&amp;G$1&amp;""":"&amp;G41)
&amp;IF(LEN(F41)=0,"",","""&amp;H$1&amp;""":"&amp;H41)
&amp;IF(LEN(F41)=0,"",","""&amp;I$1&amp;""":"&amp;I41)
&amp;IF(LEN(F41)=0,"",","""&amp;J$1&amp;""":"&amp;J41)
&amp;IF(LEN(F41)=0,"",","""&amp;K$1&amp;""":"&amp;K41)
&amp;IF(LEN(F41)=0,"",","""&amp;L$1&amp;""":"&amp;L41)
&amp;IF(LEN(F41)=0,"",","""&amp;M$1&amp;""":"&amp;M41)
&amp;IF(LEN(F41)=0,"",","""&amp;N$1&amp;""":"&amp;N41)
&amp;IF(LEN(F41)=0,"",","""&amp;O$1&amp;""":"&amp;O41)
&amp;IF(LEN(F41)=0,"",","""&amp;P$1&amp;""":"&amp;P41)
&amp;IF(LEN(F41)=0,"",","""&amp;Q$1&amp;""":"&amp;Q41)
&amp;IF(LEN(F41)=0,"",","""&amp;R$1&amp;""":"&amp;R41)
&amp;IF(LEN(F41)=0,"","}")&amp;"}"</f>
        <v>{"dy":20,"sl":1,"id":"Actor0104m","stats":{"tr":3,"trp":6,"str":0,"dex":15,"int":0,"vit":0,"train":0,"wgGr0":0,"wgGr1":0,"wgGr2":0,"wgGr3":18,"wgLk":205}}</v>
      </c>
      <c r="AC41">
        <v>40</v>
      </c>
      <c r="AD41">
        <v>229</v>
      </c>
    </row>
    <row r="42" spans="1:30">
      <c r="A42">
        <v>20</v>
      </c>
      <c r="B42">
        <v>2</v>
      </c>
      <c r="C42" t="str">
        <f ca="1">VLOOKUP(RANDBETWEEN(1,COUNTA(Z:Z)-1),Z:AA,2,0)</f>
        <v>Actor3019m</v>
      </c>
      <c r="D42" t="str">
        <f>IF(ISBLANK(F42),"",
IFERROR(VLOOKUP(F42,[2]ActorTable!$A:$H,MATCH("이름참고",[2]ActorTable!$1:$1,0),0),"캐릭터없음"))</f>
        <v>슬로니카</v>
      </c>
      <c r="E42" t="str">
        <f>IF(AND(B42=1,NOT(ISBLANK(F42))),
IF(F42=F43,"같음",""),"")</f>
        <v/>
      </c>
      <c r="F42" t="s">
        <v>352</v>
      </c>
      <c r="G42">
        <v>3</v>
      </c>
      <c r="H42">
        <v>6</v>
      </c>
      <c r="I42">
        <v>0</v>
      </c>
      <c r="J42">
        <v>0</v>
      </c>
      <c r="K42">
        <v>15</v>
      </c>
      <c r="L42">
        <v>0</v>
      </c>
      <c r="M42">
        <v>0</v>
      </c>
      <c r="N42">
        <v>0</v>
      </c>
      <c r="O42">
        <v>0</v>
      </c>
      <c r="P42">
        <v>0</v>
      </c>
      <c r="Q42">
        <v>18</v>
      </c>
      <c r="R42">
        <v>294</v>
      </c>
      <c r="S42">
        <f>IFERROR(VLOOKUP(R42,[2]WingLookTable!$A:$A,1,0),"캐릭터없음")</f>
        <v>294</v>
      </c>
      <c r="T42">
        <f ca="1">VLOOKUP(RANDBETWEEN(1,COUNTA(AC:AC)-1),AC:AD,2,0)</f>
        <v>175</v>
      </c>
      <c r="U42"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dy":16,"sl":2,"id":"Actor1141m","stats":{"tr":3,"trp":6,"str":0,"dex":0,"int":15,"vit":0,"train":0,"wgGr0":0,"wgGr1":0,"wgGr2":0,"wgGr3":18,"wgLk":328}},{"dy":17,"sl":1,"id":"Actor1216m","stats":{"tr":3,"trp":6,"str":0,"dex":15,"int":0,"vit":0,"train":0,"wgGr0":0,"wgGr1":0,"wgGr2":0,"wgGr3":18,"wgLk":163}},{"dy":17,"sl":2,"id":"Actor0104m","stats":{"tr":3,"trp":6,"str":0,"dex":0,"int":15,"vit":0,"train":0,"wgGr0":0,"wgGr1":0,"wgGr2":0,"wgGr3":18,"wgLk":148}},{"dy":18,"sl":1,"id":"Actor2238m","stats":{"tr":3,"trp":6,"str":0,"dex":15,"int":0,"vit":0,"train":0,"wgGr0":0,"wgGr1":0,"wgGr2":0,"wgGr3":18,"wgLk":280}},{"dy":18,"sl":2,"id":"Actor3117m","stats":{"tr":3,"trp":6,"str":0,"dex":0,"int":15,"vit":0,"train":0,"wgGr0":0,"wgGr1":0,"wgGr2":0,"wgGr3":18,"wgLk":172}},{"dy":18,"sl":3,"id":"Actor1005m","stats":{"tr":3,"trp":6,"str":0,"dex":15,"int":0,"vit":0,"train":0,"wgGr0":0,"wgGr1":0,"wgGr2":0,"wgGr3":18,"wgLk":268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v>
      </c>
      <c r="V42" t="str">
        <f>"{"""&amp;A$1&amp;""":"&amp;A42
&amp;","""&amp;B$1&amp;""":"&amp;B42
&amp;IF(LEN(F42)=0,"",","""&amp;F$1&amp;""":"""&amp;F42&amp;"""")
&amp;IF(LEN(F42)=0,"",",""stats"":{")
&amp;IF(LEN(F42)=0,"",""""&amp;G$1&amp;""":"&amp;G42)
&amp;IF(LEN(F42)=0,"",","""&amp;H$1&amp;""":"&amp;H42)
&amp;IF(LEN(F42)=0,"",","""&amp;I$1&amp;""":"&amp;I42)
&amp;IF(LEN(F42)=0,"",","""&amp;J$1&amp;""":"&amp;J42)
&amp;IF(LEN(F42)=0,"",","""&amp;K$1&amp;""":"&amp;K42)
&amp;IF(LEN(F42)=0,"",","""&amp;L$1&amp;""":"&amp;L42)
&amp;IF(LEN(F42)=0,"",","""&amp;M$1&amp;""":"&amp;M42)
&amp;IF(LEN(F42)=0,"",","""&amp;N$1&amp;""":"&amp;N42)
&amp;IF(LEN(F42)=0,"",","""&amp;O$1&amp;""":"&amp;O42)
&amp;IF(LEN(F42)=0,"",","""&amp;P$1&amp;""":"&amp;P42)
&amp;IF(LEN(F42)=0,"",","""&amp;Q$1&amp;""":"&amp;Q42)
&amp;IF(LEN(F42)=0,"",","""&amp;R$1&amp;""":"&amp;R42)
&amp;IF(LEN(F42)=0,"","}")&amp;"}"</f>
        <v>{"dy":20,"sl":2,"id":"Actor3114m","stats":{"tr":3,"trp":6,"str":0,"dex":0,"int":15,"vit":0,"train":0,"wgGr0":0,"wgGr1":0,"wgGr2":0,"wgGr3":18,"wgLk":294}}</v>
      </c>
      <c r="AC42">
        <v>41</v>
      </c>
      <c r="AD42">
        <v>232</v>
      </c>
    </row>
    <row r="43" spans="1:30">
      <c r="A43">
        <v>21</v>
      </c>
      <c r="B43">
        <v>1</v>
      </c>
      <c r="C43" t="str">
        <f ca="1">VLOOKUP(RANDBETWEEN(1,COUNTA(Z:Z)-1),Z:AA,2,0)</f>
        <v>Actor0125m</v>
      </c>
      <c r="D43" t="str">
        <f>IF(ISBLANK(F43),"",
IFERROR(VLOOKUP(F43,[2]ActorTable!$A:$H,MATCH("이름참고",[2]ActorTable!$1:$1,0),0),"캐릭터없음"))</f>
        <v>케이저</v>
      </c>
      <c r="E43" t="str">
        <f>IF(AND(B43=1,NOT(ISBLANK(F43))),
IF(F43=F44,"같음",""),"")</f>
        <v/>
      </c>
      <c r="F43" t="s">
        <v>351</v>
      </c>
      <c r="G43">
        <v>3</v>
      </c>
      <c r="H43">
        <v>6</v>
      </c>
      <c r="I43">
        <v>0</v>
      </c>
      <c r="J43">
        <v>15</v>
      </c>
      <c r="K43">
        <v>0</v>
      </c>
      <c r="L43">
        <v>0</v>
      </c>
      <c r="M43">
        <v>0</v>
      </c>
      <c r="N43">
        <v>0</v>
      </c>
      <c r="O43">
        <v>0</v>
      </c>
      <c r="P43">
        <v>0</v>
      </c>
      <c r="Q43">
        <v>18</v>
      </c>
      <c r="R43">
        <v>272</v>
      </c>
      <c r="S43">
        <f>IFERROR(VLOOKUP(R43,[2]WingLookTable!$A:$A,1,0),"캐릭터없음")</f>
        <v>272</v>
      </c>
      <c r="T43">
        <f ca="1">VLOOKUP(RANDBETWEEN(1,COUNTA(AC:AC)-1),AC:AD,2,0)</f>
        <v>113</v>
      </c>
      <c r="U43"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dy":16,"sl":2,"id":"Actor1141m","stats":{"tr":3,"trp":6,"str":0,"dex":0,"int":15,"vit":0,"train":0,"wgGr0":0,"wgGr1":0,"wgGr2":0,"wgGr3":18,"wgLk":328}},{"dy":17,"sl":1,"id":"Actor1216m","stats":{"tr":3,"trp":6,"str":0,"dex":15,"int":0,"vit":0,"train":0,"wgGr0":0,"wgGr1":0,"wgGr2":0,"wgGr3":18,"wgLk":163}},{"dy":17,"sl":2,"id":"Actor0104m","stats":{"tr":3,"trp":6,"str":0,"dex":0,"int":15,"vit":0,"train":0,"wgGr0":0,"wgGr1":0,"wgGr2":0,"wgGr3":18,"wgLk":148}},{"dy":18,"sl":1,"id":"Actor2238m","stats":{"tr":3,"trp":6,"str":0,"dex":15,"int":0,"vit":0,"train":0,"wgGr0":0,"wgGr1":0,"wgGr2":0,"wgGr3":18,"wgLk":280}},{"dy":18,"sl":2,"id":"Actor3117m","stats":{"tr":3,"trp":6,"str":0,"dex":0,"int":15,"vit":0,"train":0,"wgGr0":0,"wgGr1":0,"wgGr2":0,"wgGr3":18,"wgLk":172}},{"dy":18,"sl":3,"id":"Actor1005m","stats":{"tr":3,"trp":6,"str":0,"dex":15,"int":0,"vit":0,"train":0,"wgGr0":0,"wgGr1":0,"wgGr2":0,"wgGr3":18,"wgLk":268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v>
      </c>
      <c r="V43" t="str">
        <f>"{"""&amp;A$1&amp;""":"&amp;A43
&amp;","""&amp;B$1&amp;""":"&amp;B43
&amp;IF(LEN(F43)=0,"",","""&amp;F$1&amp;""":"""&amp;F43&amp;"""")
&amp;IF(LEN(F43)=0,"",",""stats"":{")
&amp;IF(LEN(F43)=0,"",""""&amp;G$1&amp;""":"&amp;G43)
&amp;IF(LEN(F43)=0,"",","""&amp;H$1&amp;""":"&amp;H43)
&amp;IF(LEN(F43)=0,"",","""&amp;I$1&amp;""":"&amp;I43)
&amp;IF(LEN(F43)=0,"",","""&amp;J$1&amp;""":"&amp;J43)
&amp;IF(LEN(F43)=0,"",","""&amp;K$1&amp;""":"&amp;K43)
&amp;IF(LEN(F43)=0,"",","""&amp;L$1&amp;""":"&amp;L43)
&amp;IF(LEN(F43)=0,"",","""&amp;M$1&amp;""":"&amp;M43)
&amp;IF(LEN(F43)=0,"",","""&amp;N$1&amp;""":"&amp;N43)
&amp;IF(LEN(F43)=0,"",","""&amp;O$1&amp;""":"&amp;O43)
&amp;IF(LEN(F43)=0,"",","""&amp;P$1&amp;""":"&amp;P43)
&amp;IF(LEN(F43)=0,"",","""&amp;Q$1&amp;""":"&amp;Q43)
&amp;IF(LEN(F43)=0,"",","""&amp;R$1&amp;""":"&amp;R43)
&amp;IF(LEN(F43)=0,"","}")&amp;"}"</f>
        <v>{"dy":21,"sl":1,"id":"Actor0113m","stats":{"tr":3,"trp":6,"str":0,"dex":15,"int":0,"vit":0,"train":0,"wgGr0":0,"wgGr1":0,"wgGr2":0,"wgGr3":18,"wgLk":272}}</v>
      </c>
      <c r="AC43">
        <v>42</v>
      </c>
      <c r="AD43">
        <v>236</v>
      </c>
    </row>
    <row r="44" spans="1:30">
      <c r="A44">
        <v>21</v>
      </c>
      <c r="B44">
        <v>2</v>
      </c>
      <c r="C44" t="str">
        <f ca="1">VLOOKUP(RANDBETWEEN(1,COUNTA(Z:Z)-1),Z:AA,2,0)</f>
        <v>Actor2128m</v>
      </c>
      <c r="D44" t="str">
        <f>IF(ISBLANK(F44),"",
IFERROR(VLOOKUP(F44,[2]ActorTable!$A:$H,MATCH("이름참고",[2]ActorTable!$1:$1,0),0),"캐릭터없음"))</f>
        <v>에이잭</v>
      </c>
      <c r="E44" t="str">
        <f>IF(AND(B44=1,NOT(ISBLANK(F44))),
IF(F44=F45,"같음",""),"")</f>
        <v/>
      </c>
      <c r="F44" t="s">
        <v>363</v>
      </c>
      <c r="G44">
        <v>3</v>
      </c>
      <c r="H44">
        <v>6</v>
      </c>
      <c r="I44">
        <v>0</v>
      </c>
      <c r="J44">
        <v>0</v>
      </c>
      <c r="K44">
        <v>15</v>
      </c>
      <c r="L44">
        <v>0</v>
      </c>
      <c r="M44">
        <v>0</v>
      </c>
      <c r="N44">
        <v>0</v>
      </c>
      <c r="O44">
        <v>0</v>
      </c>
      <c r="P44">
        <v>0</v>
      </c>
      <c r="Q44">
        <v>18</v>
      </c>
      <c r="R44">
        <v>157</v>
      </c>
      <c r="S44">
        <f>IFERROR(VLOOKUP(R44,[2]WingLookTable!$A:$A,1,0),"캐릭터없음")</f>
        <v>157</v>
      </c>
      <c r="T44">
        <f ca="1">VLOOKUP(RANDBETWEEN(1,COUNTA(AC:AC)-1),AC:AD,2,0)</f>
        <v>328</v>
      </c>
      <c r="U44"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dy":16,"sl":2,"id":"Actor1141m","stats":{"tr":3,"trp":6,"str":0,"dex":0,"int":15,"vit":0,"train":0,"wgGr0":0,"wgGr1":0,"wgGr2":0,"wgGr3":18,"wgLk":328}},{"dy":17,"sl":1,"id":"Actor1216m","stats":{"tr":3,"trp":6,"str":0,"dex":15,"int":0,"vit":0,"train":0,"wgGr0":0,"wgGr1":0,"wgGr2":0,"wgGr3":18,"wgLk":163}},{"dy":17,"sl":2,"id":"Actor0104m","stats":{"tr":3,"trp":6,"str":0,"dex":0,"int":15,"vit":0,"train":0,"wgGr0":0,"wgGr1":0,"wgGr2":0,"wgGr3":18,"wgLk":148}},{"dy":18,"sl":1,"id":"Actor2238m","stats":{"tr":3,"trp":6,"str":0,"dex":15,"int":0,"vit":0,"train":0,"wgGr0":0,"wgGr1":0,"wgGr2":0,"wgGr3":18,"wgLk":280}},{"dy":18,"sl":2,"id":"Actor3117m","stats":{"tr":3,"trp":6,"str":0,"dex":0,"int":15,"vit":0,"train":0,"wgGr0":0,"wgGr1":0,"wgGr2":0,"wgGr3":18,"wgLk":172}},{"dy":18,"sl":3,"id":"Actor1005m","stats":{"tr":3,"trp":6,"str":0,"dex":15,"int":0,"vit":0,"train":0,"wgGr0":0,"wgGr1":0,"wgGr2":0,"wgGr3":18,"wgLk":268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v>
      </c>
      <c r="V44" t="str">
        <f>"{"""&amp;A$1&amp;""":"&amp;A44
&amp;","""&amp;B$1&amp;""":"&amp;B44
&amp;IF(LEN(F44)=0,"",","""&amp;F$1&amp;""":"""&amp;F44&amp;"""")
&amp;IF(LEN(F44)=0,"",",""stats"":{")
&amp;IF(LEN(F44)=0,"",""""&amp;G$1&amp;""":"&amp;G44)
&amp;IF(LEN(F44)=0,"",","""&amp;H$1&amp;""":"&amp;H44)
&amp;IF(LEN(F44)=0,"",","""&amp;I$1&amp;""":"&amp;I44)
&amp;IF(LEN(F44)=0,"",","""&amp;J$1&amp;""":"&amp;J44)
&amp;IF(LEN(F44)=0,"",","""&amp;K$1&amp;""":"&amp;K44)
&amp;IF(LEN(F44)=0,"",","""&amp;L$1&amp;""":"&amp;L44)
&amp;IF(LEN(F44)=0,"",","""&amp;M$1&amp;""":"&amp;M44)
&amp;IF(LEN(F44)=0,"",","""&amp;N$1&amp;""":"&amp;N44)
&amp;IF(LEN(F44)=0,"",","""&amp;O$1&amp;""":"&amp;O44)
&amp;IF(LEN(F44)=0,"",","""&amp;P$1&amp;""":"&amp;P44)
&amp;IF(LEN(F44)=0,"",","""&amp;Q$1&amp;""":"&amp;Q44)
&amp;IF(LEN(F44)=0,"",","""&amp;R$1&amp;""":"&amp;R44)
&amp;IF(LEN(F44)=0,"","}")&amp;"}"</f>
        <v>{"dy":21,"sl":2,"id":"Actor1029m","stats":{"tr":3,"trp":6,"str":0,"dex":0,"int":15,"vit":0,"train":0,"wgGr0":0,"wgGr1":0,"wgGr2":0,"wgGr3":18,"wgLk":157}}</v>
      </c>
      <c r="AC44">
        <v>43</v>
      </c>
      <c r="AD44">
        <v>240</v>
      </c>
    </row>
    <row r="45" spans="1:30">
      <c r="A45">
        <v>22</v>
      </c>
      <c r="B45">
        <v>1</v>
      </c>
      <c r="C45" t="str">
        <f ca="1">VLOOKUP(RANDBETWEEN(1,COUNTA(Z:Z)-1),Z:AA,2,0)</f>
        <v>Actor1039m</v>
      </c>
      <c r="D45" t="str">
        <f>IF(ISBLANK(F45),"",
IFERROR(VLOOKUP(F45,[2]ActorTable!$A:$H,MATCH("이름참고",[2]ActorTable!$1:$1,0),0),"캐릭터없음"))</f>
        <v>그루퍼스</v>
      </c>
      <c r="E45" t="str">
        <f>IF(AND(B45=1,NOT(ISBLANK(F45))),
IF(F45=F46,"같음",""),"")</f>
        <v/>
      </c>
      <c r="F45" t="s">
        <v>349</v>
      </c>
      <c r="G45">
        <v>3</v>
      </c>
      <c r="H45">
        <v>6</v>
      </c>
      <c r="I45">
        <v>0</v>
      </c>
      <c r="J45">
        <v>15</v>
      </c>
      <c r="K45">
        <v>0</v>
      </c>
      <c r="L45">
        <v>0</v>
      </c>
      <c r="M45">
        <v>0</v>
      </c>
      <c r="N45">
        <v>0</v>
      </c>
      <c r="O45">
        <v>0</v>
      </c>
      <c r="P45">
        <v>0</v>
      </c>
      <c r="Q45">
        <v>18</v>
      </c>
      <c r="R45">
        <v>145</v>
      </c>
      <c r="S45">
        <f>IFERROR(VLOOKUP(R45,[2]WingLookTable!$A:$A,1,0),"캐릭터없음")</f>
        <v>145</v>
      </c>
      <c r="T45">
        <f ca="1">VLOOKUP(RANDBETWEEN(1,COUNTA(AC:AC)-1),AC:AD,2,0)</f>
        <v>352</v>
      </c>
      <c r="U45"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dy":16,"sl":2,"id":"Actor1141m","stats":{"tr":3,"trp":6,"str":0,"dex":0,"int":15,"vit":0,"train":0,"wgGr0":0,"wgGr1":0,"wgGr2":0,"wgGr3":18,"wgLk":328}},{"dy":17,"sl":1,"id":"Actor1216m","stats":{"tr":3,"trp":6,"str":0,"dex":15,"int":0,"vit":0,"train":0,"wgGr0":0,"wgGr1":0,"wgGr2":0,"wgGr3":18,"wgLk":163}},{"dy":17,"sl":2,"id":"Actor0104m","stats":{"tr":3,"trp":6,"str":0,"dex":0,"int":15,"vit":0,"train":0,"wgGr0":0,"wgGr1":0,"wgGr2":0,"wgGr3":18,"wgLk":148}},{"dy":18,"sl":1,"id":"Actor2238m","stats":{"tr":3,"trp":6,"str":0,"dex":15,"int":0,"vit":0,"train":0,"wgGr0":0,"wgGr1":0,"wgGr2":0,"wgGr3":18,"wgLk":280}},{"dy":18,"sl":2,"id":"Actor3117m","stats":{"tr":3,"trp":6,"str":0,"dex":0,"int":15,"vit":0,"train":0,"wgGr0":0,"wgGr1":0,"wgGr2":0,"wgGr3":18,"wgLk":172}},{"dy":18,"sl":3,"id":"Actor1005m","stats":{"tr":3,"trp":6,"str":0,"dex":15,"int":0,"vit":0,"train":0,"wgGr0":0,"wgGr1":0,"wgGr2":0,"wgGr3":18,"wgLk":268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v>
      </c>
      <c r="V45" t="str">
        <f>"{"""&amp;A$1&amp;""":"&amp;A45
&amp;","""&amp;B$1&amp;""":"&amp;B45
&amp;IF(LEN(F45)=0,"",","""&amp;F$1&amp;""":"""&amp;F45&amp;"""")
&amp;IF(LEN(F45)=0,"",",""stats"":{")
&amp;IF(LEN(F45)=0,"",""""&amp;G$1&amp;""":"&amp;G45)
&amp;IF(LEN(F45)=0,"",","""&amp;H$1&amp;""":"&amp;H45)
&amp;IF(LEN(F45)=0,"",","""&amp;I$1&amp;""":"&amp;I45)
&amp;IF(LEN(F45)=0,"",","""&amp;J$1&amp;""":"&amp;J45)
&amp;IF(LEN(F45)=0,"",","""&amp;K$1&amp;""":"&amp;K45)
&amp;IF(LEN(F45)=0,"",","""&amp;L$1&amp;""":"&amp;L45)
&amp;IF(LEN(F45)=0,"",","""&amp;M$1&amp;""":"&amp;M45)
&amp;IF(LEN(F45)=0,"",","""&amp;N$1&amp;""":"&amp;N45)
&amp;IF(LEN(F45)=0,"",","""&amp;O$1&amp;""":"&amp;O45)
&amp;IF(LEN(F45)=0,"",","""&amp;P$1&amp;""":"&amp;P45)
&amp;IF(LEN(F45)=0,"",","""&amp;Q$1&amp;""":"&amp;Q45)
&amp;IF(LEN(F45)=0,"",","""&amp;R$1&amp;""":"&amp;R45)
&amp;IF(LEN(F45)=0,"","}")&amp;"}"</f>
        <v>{"dy":22,"sl":1,"id":"Actor2010m","stats":{"tr":3,"trp":6,"str":0,"dex":15,"int":0,"vit":0,"train":0,"wgGr0":0,"wgGr1":0,"wgGr2":0,"wgGr3":18,"wgLk":145}}</v>
      </c>
      <c r="AC45">
        <v>44</v>
      </c>
      <c r="AD45">
        <v>244</v>
      </c>
    </row>
    <row r="46" spans="1:30">
      <c r="A46">
        <v>22</v>
      </c>
      <c r="B46">
        <v>2</v>
      </c>
      <c r="C46" t="str">
        <f ca="1">VLOOKUP(RANDBETWEEN(1,COUNTA(Z:Z)-1),Z:AA,2,0)</f>
        <v>Actor3019m</v>
      </c>
      <c r="D46" t="str">
        <f>IF(ISBLANK(F46),"",
IFERROR(VLOOKUP(F46,[2]ActorTable!$A:$H,MATCH("이름참고",[2]ActorTable!$1:$1,0),0),"캐릭터없음"))</f>
        <v>도스로프</v>
      </c>
      <c r="E46" t="str">
        <f>IF(AND(B46=1,NOT(ISBLANK(F46))),
IF(F46=F47,"같음",""),"")</f>
        <v/>
      </c>
      <c r="F46" t="s">
        <v>364</v>
      </c>
      <c r="G46">
        <v>3</v>
      </c>
      <c r="H46">
        <v>6</v>
      </c>
      <c r="I46">
        <v>0</v>
      </c>
      <c r="J46">
        <v>0</v>
      </c>
      <c r="K46">
        <v>15</v>
      </c>
      <c r="L46">
        <v>0</v>
      </c>
      <c r="M46">
        <v>0</v>
      </c>
      <c r="N46">
        <v>0</v>
      </c>
      <c r="O46">
        <v>0</v>
      </c>
      <c r="P46">
        <v>0</v>
      </c>
      <c r="Q46">
        <v>18</v>
      </c>
      <c r="R46">
        <v>344</v>
      </c>
      <c r="S46">
        <f>IFERROR(VLOOKUP(R46,[2]WingLookTable!$A:$A,1,0),"캐릭터없음")</f>
        <v>344</v>
      </c>
      <c r="T46">
        <f ca="1">VLOOKUP(RANDBETWEEN(1,COUNTA(AC:AC)-1),AC:AD,2,0)</f>
        <v>309</v>
      </c>
      <c r="U46"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dy":16,"sl":2,"id":"Actor1141m","stats":{"tr":3,"trp":6,"str":0,"dex":0,"int":15,"vit":0,"train":0,"wgGr0":0,"wgGr1":0,"wgGr2":0,"wgGr3":18,"wgLk":328}},{"dy":17,"sl":1,"id":"Actor1216m","stats":{"tr":3,"trp":6,"str":0,"dex":15,"int":0,"vit":0,"train":0,"wgGr0":0,"wgGr1":0,"wgGr2":0,"wgGr3":18,"wgLk":163}},{"dy":17,"sl":2,"id":"Actor0104m","stats":{"tr":3,"trp":6,"str":0,"dex":0,"int":15,"vit":0,"train":0,"wgGr0":0,"wgGr1":0,"wgGr2":0,"wgGr3":18,"wgLk":148}},{"dy":18,"sl":1,"id":"Actor2238m","stats":{"tr":3,"trp":6,"str":0,"dex":15,"int":0,"vit":0,"train":0,"wgGr0":0,"wgGr1":0,"wgGr2":0,"wgGr3":18,"wgLk":280}},{"dy":18,"sl":2,"id":"Actor3117m","stats":{"tr":3,"trp":6,"str":0,"dex":0,"int":15,"vit":0,"train":0,"wgGr0":0,"wgGr1":0,"wgGr2":0,"wgGr3":18,"wgLk":172}},{"dy":18,"sl":3,"id":"Actor1005m","stats":{"tr":3,"trp":6,"str":0,"dex":15,"int":0,"vit":0,"train":0,"wgGr0":0,"wgGr1":0,"wgGr2":0,"wgGr3":18,"wgLk":268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v>
      </c>
      <c r="V46" t="str">
        <f>"{"""&amp;A$1&amp;""":"&amp;A46
&amp;","""&amp;B$1&amp;""":"&amp;B46
&amp;IF(LEN(F46)=0,"",","""&amp;F$1&amp;""":"""&amp;F46&amp;"""")
&amp;IF(LEN(F46)=0,"",",""stats"":{")
&amp;IF(LEN(F46)=0,"",""""&amp;G$1&amp;""":"&amp;G46)
&amp;IF(LEN(F46)=0,"",","""&amp;H$1&amp;""":"&amp;H46)
&amp;IF(LEN(F46)=0,"",","""&amp;I$1&amp;""":"&amp;I46)
&amp;IF(LEN(F46)=0,"",","""&amp;J$1&amp;""":"&amp;J46)
&amp;IF(LEN(F46)=0,"",","""&amp;K$1&amp;""":"&amp;K46)
&amp;IF(LEN(F46)=0,"",","""&amp;L$1&amp;""":"&amp;L46)
&amp;IF(LEN(F46)=0,"",","""&amp;M$1&amp;""":"&amp;M46)
&amp;IF(LEN(F46)=0,"",","""&amp;N$1&amp;""":"&amp;N46)
&amp;IF(LEN(F46)=0,"",","""&amp;O$1&amp;""":"&amp;O46)
&amp;IF(LEN(F46)=0,"",","""&amp;P$1&amp;""":"&amp;P46)
&amp;IF(LEN(F46)=0,"",","""&amp;Q$1&amp;""":"&amp;Q46)
&amp;IF(LEN(F46)=0,"",","""&amp;R$1&amp;""":"&amp;R46)
&amp;IF(LEN(F46)=0,"","}")&amp;"}"</f>
        <v>{"dy":22,"sl":2,"id":"Actor0030m","stats":{"tr":3,"trp":6,"str":0,"dex":0,"int":15,"vit":0,"train":0,"wgGr0":0,"wgGr1":0,"wgGr2":0,"wgGr3":18,"wgLk":344}}</v>
      </c>
      <c r="AC46">
        <v>45</v>
      </c>
      <c r="AD46">
        <v>248</v>
      </c>
    </row>
    <row r="47" spans="1:30">
      <c r="A47">
        <v>23</v>
      </c>
      <c r="B47">
        <v>1</v>
      </c>
      <c r="C47" t="str">
        <f ca="1">VLOOKUP(RANDBETWEEN(1,COUNTA(Z:Z)-1),Z:AA,2,0)</f>
        <v>Actor0201m</v>
      </c>
      <c r="D47" t="str">
        <f>IF(ISBLANK(F47),"",
IFERROR(VLOOKUP(F47,[2]ActorTable!$A:$H,MATCH("이름참고",[2]ActorTable!$1:$1,0),0),"캐릭터없음"))</f>
        <v>프리스</v>
      </c>
      <c r="E47" t="str">
        <f>IF(AND(B47=1,NOT(ISBLANK(F47))),
IF(F47=F48,"같음",""),"")</f>
        <v/>
      </c>
      <c r="F47" t="s">
        <v>361</v>
      </c>
      <c r="G47">
        <v>3</v>
      </c>
      <c r="H47">
        <v>6</v>
      </c>
      <c r="I47">
        <v>0</v>
      </c>
      <c r="J47">
        <v>15</v>
      </c>
      <c r="K47">
        <v>0</v>
      </c>
      <c r="L47">
        <v>0</v>
      </c>
      <c r="M47">
        <v>0</v>
      </c>
      <c r="N47">
        <v>0</v>
      </c>
      <c r="O47">
        <v>0</v>
      </c>
      <c r="P47">
        <v>0</v>
      </c>
      <c r="Q47">
        <v>18</v>
      </c>
      <c r="R47">
        <v>199</v>
      </c>
      <c r="S47">
        <f>IFERROR(VLOOKUP(R47,[2]WingLookTable!$A:$A,1,0),"캐릭터없음")</f>
        <v>199</v>
      </c>
      <c r="T47">
        <f ca="1">VLOOKUP(RANDBETWEEN(1,COUNTA(AC:AC)-1),AC:AD,2,0)</f>
        <v>336</v>
      </c>
      <c r="U47"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dy":16,"sl":2,"id":"Actor1141m","stats":{"tr":3,"trp":6,"str":0,"dex":0,"int":15,"vit":0,"train":0,"wgGr0":0,"wgGr1":0,"wgGr2":0,"wgGr3":18,"wgLk":328}},{"dy":17,"sl":1,"id":"Actor1216m","stats":{"tr":3,"trp":6,"str":0,"dex":15,"int":0,"vit":0,"train":0,"wgGr0":0,"wgGr1":0,"wgGr2":0,"wgGr3":18,"wgLk":163}},{"dy":17,"sl":2,"id":"Actor0104m","stats":{"tr":3,"trp":6,"str":0,"dex":0,"int":15,"vit":0,"train":0,"wgGr0":0,"wgGr1":0,"wgGr2":0,"wgGr3":18,"wgLk":148}},{"dy":18,"sl":1,"id":"Actor2238m","stats":{"tr":3,"trp":6,"str":0,"dex":15,"int":0,"vit":0,"train":0,"wgGr0":0,"wgGr1":0,"wgGr2":0,"wgGr3":18,"wgLk":280}},{"dy":18,"sl":2,"id":"Actor3117m","stats":{"tr":3,"trp":6,"str":0,"dex":0,"int":15,"vit":0,"train":0,"wgGr0":0,"wgGr1":0,"wgGr2":0,"wgGr3":18,"wgLk":172}},{"dy":18,"sl":3,"id":"Actor1005m","stats":{"tr":3,"trp":6,"str":0,"dex":15,"int":0,"vit":0,"train":0,"wgGr0":0,"wgGr1":0,"wgGr2":0,"wgGr3":18,"wgLk":268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v>
      </c>
      <c r="V47" t="str">
        <f>"{"""&amp;A$1&amp;""":"&amp;A47
&amp;","""&amp;B$1&amp;""":"&amp;B47
&amp;IF(LEN(F47)=0,"",","""&amp;F$1&amp;""":"""&amp;F47&amp;"""")
&amp;IF(LEN(F47)=0,"",",""stats"":{")
&amp;IF(LEN(F47)=0,"",""""&amp;G$1&amp;""":"&amp;G47)
&amp;IF(LEN(F47)=0,"",","""&amp;H$1&amp;""":"&amp;H47)
&amp;IF(LEN(F47)=0,"",","""&amp;I$1&amp;""":"&amp;I47)
&amp;IF(LEN(F47)=0,"",","""&amp;J$1&amp;""":"&amp;J47)
&amp;IF(LEN(F47)=0,"",","""&amp;K$1&amp;""":"&amp;K47)
&amp;IF(LEN(F47)=0,"",","""&amp;L$1&amp;""":"&amp;L47)
&amp;IF(LEN(F47)=0,"",","""&amp;M$1&amp;""":"&amp;M47)
&amp;IF(LEN(F47)=0,"",","""&amp;N$1&amp;""":"&amp;N47)
&amp;IF(LEN(F47)=0,"",","""&amp;O$1&amp;""":"&amp;O47)
&amp;IF(LEN(F47)=0,"",","""&amp;P$1&amp;""":"&amp;P47)
&amp;IF(LEN(F47)=0,"",","""&amp;Q$1&amp;""":"&amp;Q47)
&amp;IF(LEN(F47)=0,"",","""&amp;R$1&amp;""":"&amp;R47)
&amp;IF(LEN(F47)=0,"","}")&amp;"}"</f>
        <v>{"dy":23,"sl":1,"id":"Actor0125m","stats":{"tr":3,"trp":6,"str":0,"dex":15,"int":0,"vit":0,"train":0,"wgGr0":0,"wgGr1":0,"wgGr2":0,"wgGr3":18,"wgLk":199}}</v>
      </c>
      <c r="AC47">
        <v>46</v>
      </c>
      <c r="AD47">
        <v>252</v>
      </c>
    </row>
    <row r="48" spans="1:30">
      <c r="A48">
        <v>23</v>
      </c>
      <c r="B48">
        <v>2</v>
      </c>
      <c r="C48" t="str">
        <f ca="1">VLOOKUP(RANDBETWEEN(1,COUNTA(Z:Z)-1),Z:AA,2,0)</f>
        <v>Actor3019m</v>
      </c>
      <c r="D48" t="str">
        <f>IF(ISBLANK(F48),"",
IFERROR(VLOOKUP(F48,[2]ActorTable!$A:$H,MATCH("이름참고",[2]ActorTable!$1:$1,0),0),"캐릭터없음"))</f>
        <v>소하</v>
      </c>
      <c r="E48" t="str">
        <f>IF(AND(B48=1,NOT(ISBLANK(F48))),
IF(F48=F49,"같음",""),"")</f>
        <v/>
      </c>
      <c r="F48" t="s">
        <v>342</v>
      </c>
      <c r="G48">
        <v>3</v>
      </c>
      <c r="H48">
        <v>6</v>
      </c>
      <c r="I48">
        <v>0</v>
      </c>
      <c r="J48">
        <v>0</v>
      </c>
      <c r="K48">
        <v>15</v>
      </c>
      <c r="L48">
        <v>0</v>
      </c>
      <c r="M48">
        <v>0</v>
      </c>
      <c r="N48">
        <v>0</v>
      </c>
      <c r="O48">
        <v>0</v>
      </c>
      <c r="P48">
        <v>0</v>
      </c>
      <c r="Q48">
        <v>18</v>
      </c>
      <c r="R48">
        <v>157</v>
      </c>
      <c r="S48">
        <f>IFERROR(VLOOKUP(R48,[2]WingLookTable!$A:$A,1,0),"캐릭터없음")</f>
        <v>157</v>
      </c>
      <c r="T48">
        <f ca="1">VLOOKUP(RANDBETWEEN(1,COUNTA(AC:AC)-1),AC:AD,2,0)</f>
        <v>348</v>
      </c>
      <c r="U48"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dy":16,"sl":2,"id":"Actor1141m","stats":{"tr":3,"trp":6,"str":0,"dex":0,"int":15,"vit":0,"train":0,"wgGr0":0,"wgGr1":0,"wgGr2":0,"wgGr3":18,"wgLk":328}},{"dy":17,"sl":1,"id":"Actor1216m","stats":{"tr":3,"trp":6,"str":0,"dex":15,"int":0,"vit":0,"train":0,"wgGr0":0,"wgGr1":0,"wgGr2":0,"wgGr3":18,"wgLk":163}},{"dy":17,"sl":2,"id":"Actor0104m","stats":{"tr":3,"trp":6,"str":0,"dex":0,"int":15,"vit":0,"train":0,"wgGr0":0,"wgGr1":0,"wgGr2":0,"wgGr3":18,"wgLk":148}},{"dy":18,"sl":1,"id":"Actor2238m","stats":{"tr":3,"trp":6,"str":0,"dex":15,"int":0,"vit":0,"train":0,"wgGr0":0,"wgGr1":0,"wgGr2":0,"wgGr3":18,"wgLk":280}},{"dy":18,"sl":2,"id":"Actor3117m","stats":{"tr":3,"trp":6,"str":0,"dex":0,"int":15,"vit":0,"train":0,"wgGr0":0,"wgGr1":0,"wgGr2":0,"wgGr3":18,"wgLk":172}},{"dy":18,"sl":3,"id":"Actor1005m","stats":{"tr":3,"trp":6,"str":0,"dex":15,"int":0,"vit":0,"train":0,"wgGr0":0,"wgGr1":0,"wgGr2":0,"wgGr3":18,"wgLk":268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v>
      </c>
      <c r="V48" t="str">
        <f>"{"""&amp;A$1&amp;""":"&amp;A48
&amp;","""&amp;B$1&amp;""":"&amp;B48
&amp;IF(LEN(F48)=0,"",","""&amp;F$1&amp;""":"""&amp;F48&amp;"""")
&amp;IF(LEN(F48)=0,"",",""stats"":{")
&amp;IF(LEN(F48)=0,"",""""&amp;G$1&amp;""":"&amp;G48)
&amp;IF(LEN(F48)=0,"",","""&amp;H$1&amp;""":"&amp;H48)
&amp;IF(LEN(F48)=0,"",","""&amp;I$1&amp;""":"&amp;I48)
&amp;IF(LEN(F48)=0,"",","""&amp;J$1&amp;""":"&amp;J48)
&amp;IF(LEN(F48)=0,"",","""&amp;K$1&amp;""":"&amp;K48)
&amp;IF(LEN(F48)=0,"",","""&amp;L$1&amp;""":"&amp;L48)
&amp;IF(LEN(F48)=0,"",","""&amp;M$1&amp;""":"&amp;M48)
&amp;IF(LEN(F48)=0,"",","""&amp;N$1&amp;""":"&amp;N48)
&amp;IF(LEN(F48)=0,"",","""&amp;O$1&amp;""":"&amp;O48)
&amp;IF(LEN(F48)=0,"",","""&amp;P$1&amp;""":"&amp;P48)
&amp;IF(LEN(F48)=0,"",","""&amp;Q$1&amp;""":"&amp;Q48)
&amp;IF(LEN(F48)=0,"",","""&amp;R$1&amp;""":"&amp;R48)
&amp;IF(LEN(F48)=0,"","}")&amp;"}"</f>
        <v>{"dy":23,"sl":2,"id":"Actor1002m","stats":{"tr":3,"trp":6,"str":0,"dex":0,"int":15,"vit":0,"train":0,"wgGr0":0,"wgGr1":0,"wgGr2":0,"wgGr3":18,"wgLk":157}}</v>
      </c>
      <c r="AC48">
        <v>47</v>
      </c>
      <c r="AD48">
        <v>256</v>
      </c>
    </row>
    <row r="49" spans="1:30">
      <c r="A49">
        <v>24</v>
      </c>
      <c r="B49">
        <v>1</v>
      </c>
      <c r="C49" t="str">
        <f ca="1">VLOOKUP(RANDBETWEEN(1,COUNTA(Z:Z)-1),Z:AA,2,0)</f>
        <v>Actor2011m</v>
      </c>
      <c r="D49" t="str">
        <f>IF(ISBLANK(F49),"",
IFERROR(VLOOKUP(F49,[2]ActorTable!$A:$H,MATCH("이름참고",[2]ActorTable!$1:$1,0),0),"캐릭터없음"))</f>
        <v>니엘</v>
      </c>
      <c r="E49" t="str">
        <f>IF(AND(B49=1,NOT(ISBLANK(F49))),
IF(F49=F50,"같음",""),"")</f>
        <v/>
      </c>
      <c r="F49" t="s">
        <v>367</v>
      </c>
      <c r="G49">
        <v>3</v>
      </c>
      <c r="H49">
        <v>6</v>
      </c>
      <c r="I49">
        <v>0</v>
      </c>
      <c r="J49">
        <v>15</v>
      </c>
      <c r="K49">
        <v>0</v>
      </c>
      <c r="L49">
        <v>0</v>
      </c>
      <c r="M49">
        <v>0</v>
      </c>
      <c r="N49">
        <v>0</v>
      </c>
      <c r="O49">
        <v>0</v>
      </c>
      <c r="P49">
        <v>0</v>
      </c>
      <c r="Q49">
        <v>18</v>
      </c>
      <c r="R49">
        <v>151</v>
      </c>
      <c r="S49">
        <f>IFERROR(VLOOKUP(R49,[2]WingLookTable!$A:$A,1,0),"캐릭터없음")</f>
        <v>151</v>
      </c>
      <c r="T49">
        <f ca="1">VLOOKUP(RANDBETWEEN(1,COUNTA(AC:AC)-1),AC:AD,2,0)</f>
        <v>208</v>
      </c>
      <c r="U49"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dy":16,"sl":2,"id":"Actor1141m","stats":{"tr":3,"trp":6,"str":0,"dex":0,"int":15,"vit":0,"train":0,"wgGr0":0,"wgGr1":0,"wgGr2":0,"wgGr3":18,"wgLk":328}},{"dy":17,"sl":1,"id":"Actor1216m","stats":{"tr":3,"trp":6,"str":0,"dex":15,"int":0,"vit":0,"train":0,"wgGr0":0,"wgGr1":0,"wgGr2":0,"wgGr3":18,"wgLk":163}},{"dy":17,"sl":2,"id":"Actor0104m","stats":{"tr":3,"trp":6,"str":0,"dex":0,"int":15,"vit":0,"train":0,"wgGr0":0,"wgGr1":0,"wgGr2":0,"wgGr3":18,"wgLk":148}},{"dy":18,"sl":1,"id":"Actor2238m","stats":{"tr":3,"trp":6,"str":0,"dex":15,"int":0,"vit":0,"train":0,"wgGr0":0,"wgGr1":0,"wgGr2":0,"wgGr3":18,"wgLk":280}},{"dy":18,"sl":2,"id":"Actor3117m","stats":{"tr":3,"trp":6,"str":0,"dex":0,"int":15,"vit":0,"train":0,"wgGr0":0,"wgGr1":0,"wgGr2":0,"wgGr3":18,"wgLk":172}},{"dy":18,"sl":3,"id":"Actor1005m","stats":{"tr":3,"trp":6,"str":0,"dex":15,"int":0,"vit":0,"train":0,"wgGr0":0,"wgGr1":0,"wgGr2":0,"wgGr3":18,"wgLk":268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v>
      </c>
      <c r="V49" t="str">
        <f>"{"""&amp;A$1&amp;""":"&amp;A49
&amp;","""&amp;B$1&amp;""":"&amp;B49
&amp;IF(LEN(F49)=0,"",","""&amp;F$1&amp;""":"""&amp;F49&amp;"""")
&amp;IF(LEN(F49)=0,"",",""stats"":{")
&amp;IF(LEN(F49)=0,"",""""&amp;G$1&amp;""":"&amp;G49)
&amp;IF(LEN(F49)=0,"",","""&amp;H$1&amp;""":"&amp;H49)
&amp;IF(LEN(F49)=0,"",","""&amp;I$1&amp;""":"&amp;I49)
&amp;IF(LEN(F49)=0,"",","""&amp;J$1&amp;""":"&amp;J49)
&amp;IF(LEN(F49)=0,"",","""&amp;K$1&amp;""":"&amp;K49)
&amp;IF(LEN(F49)=0,"",","""&amp;L$1&amp;""":"&amp;L49)
&amp;IF(LEN(F49)=0,"",","""&amp;M$1&amp;""":"&amp;M49)
&amp;IF(LEN(F49)=0,"",","""&amp;N$1&amp;""":"&amp;N49)
&amp;IF(LEN(F49)=0,"",","""&amp;O$1&amp;""":"&amp;O49)
&amp;IF(LEN(F49)=0,"",","""&amp;P$1&amp;""":"&amp;P49)
&amp;IF(LEN(F49)=0,"",","""&amp;Q$1&amp;""":"&amp;Q49)
&amp;IF(LEN(F49)=0,"",","""&amp;R$1&amp;""":"&amp;R49)
&amp;IF(LEN(F49)=0,"","}")&amp;"}"</f>
        <v>{"dy":24,"sl":1,"id":"Actor2238m","stats":{"tr":3,"trp":6,"str":0,"dex":15,"int":0,"vit":0,"train":0,"wgGr0":0,"wgGr1":0,"wgGr2":0,"wgGr3":18,"wgLk":151}}</v>
      </c>
      <c r="AC49">
        <v>48</v>
      </c>
      <c r="AD49">
        <v>260</v>
      </c>
    </row>
    <row r="50" spans="1:30">
      <c r="A50">
        <v>24</v>
      </c>
      <c r="B50">
        <v>2</v>
      </c>
      <c r="C50" t="str">
        <f ca="1">VLOOKUP(RANDBETWEEN(1,COUNTA(Z:Z)-1),Z:AA,2,0)</f>
        <v>Actor1109m</v>
      </c>
      <c r="D50" t="str">
        <f>IF(ISBLANK(F50),"",
IFERROR(VLOOKUP(F50,[2]ActorTable!$A:$H,MATCH("이름참고",[2]ActorTable!$1:$1,0),0),"캐릭터없음"))</f>
        <v>간파울</v>
      </c>
      <c r="E50" t="str">
        <f>IF(AND(B50=1,NOT(ISBLANK(F50))),
IF(F50=F51,"같음",""),"")</f>
        <v/>
      </c>
      <c r="F50" t="s">
        <v>341</v>
      </c>
      <c r="G50">
        <v>3</v>
      </c>
      <c r="H50">
        <v>6</v>
      </c>
      <c r="I50">
        <v>0</v>
      </c>
      <c r="J50">
        <v>0</v>
      </c>
      <c r="K50">
        <v>15</v>
      </c>
      <c r="L50">
        <v>0</v>
      </c>
      <c r="M50">
        <v>0</v>
      </c>
      <c r="N50">
        <v>0</v>
      </c>
      <c r="O50">
        <v>0</v>
      </c>
      <c r="P50">
        <v>0</v>
      </c>
      <c r="Q50">
        <v>18</v>
      </c>
      <c r="R50">
        <v>348</v>
      </c>
      <c r="S50">
        <f>IFERROR(VLOOKUP(R50,[2]WingLookTable!$A:$A,1,0),"캐릭터없음")</f>
        <v>348</v>
      </c>
      <c r="T50">
        <f ca="1">VLOOKUP(RANDBETWEEN(1,COUNTA(AC:AC)-1),AC:AD,2,0)</f>
        <v>205</v>
      </c>
      <c r="U50"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dy":16,"sl":2,"id":"Actor1141m","stats":{"tr":3,"trp":6,"str":0,"dex":0,"int":15,"vit":0,"train":0,"wgGr0":0,"wgGr1":0,"wgGr2":0,"wgGr3":18,"wgLk":328}},{"dy":17,"sl":1,"id":"Actor1216m","stats":{"tr":3,"trp":6,"str":0,"dex":15,"int":0,"vit":0,"train":0,"wgGr0":0,"wgGr1":0,"wgGr2":0,"wgGr3":18,"wgLk":163}},{"dy":17,"sl":2,"id":"Actor0104m","stats":{"tr":3,"trp":6,"str":0,"dex":0,"int":15,"vit":0,"train":0,"wgGr0":0,"wgGr1":0,"wgGr2":0,"wgGr3":18,"wgLk":148}},{"dy":18,"sl":1,"id":"Actor2238m","stats":{"tr":3,"trp":6,"str":0,"dex":15,"int":0,"vit":0,"train":0,"wgGr0":0,"wgGr1":0,"wgGr2":0,"wgGr3":18,"wgLk":280}},{"dy":18,"sl":2,"id":"Actor3117m","stats":{"tr":3,"trp":6,"str":0,"dex":0,"int":15,"vit":0,"train":0,"wgGr0":0,"wgGr1":0,"wgGr2":0,"wgGr3":18,"wgLk":172}},{"dy":18,"sl":3,"id":"Actor1005m","stats":{"tr":3,"trp":6,"str":0,"dex":15,"int":0,"vit":0,"train":0,"wgGr0":0,"wgGr1":0,"wgGr2":0,"wgGr3":18,"wgLk":268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dy":24,"sl":2,"id":"Actor0201m","stats":{"tr":3,"trp":6,"str":0,"dex":0,"int":15,"vit":0,"train":0,"wgGr0":0,"wgGr1":0,"wgGr2":0,"wgGr3":18,"wgLk":348}}</v>
      </c>
      <c r="V50" t="str">
        <f>"{"""&amp;A$1&amp;""":"&amp;A50
&amp;","""&amp;B$1&amp;""":"&amp;B50
&amp;IF(LEN(F50)=0,"",","""&amp;F$1&amp;""":"""&amp;F50&amp;"""")
&amp;IF(LEN(F50)=0,"",",""stats"":{")
&amp;IF(LEN(F50)=0,"",""""&amp;G$1&amp;""":"&amp;G50)
&amp;IF(LEN(F50)=0,"",","""&amp;H$1&amp;""":"&amp;H50)
&amp;IF(LEN(F50)=0,"",","""&amp;I$1&amp;""":"&amp;I50)
&amp;IF(LEN(F50)=0,"",","""&amp;J$1&amp;""":"&amp;J50)
&amp;IF(LEN(F50)=0,"",","""&amp;K$1&amp;""":"&amp;K50)
&amp;IF(LEN(F50)=0,"",","""&amp;L$1&amp;""":"&amp;L50)
&amp;IF(LEN(F50)=0,"",","""&amp;M$1&amp;""":"&amp;M50)
&amp;IF(LEN(F50)=0,"",","""&amp;N$1&amp;""":"&amp;N50)
&amp;IF(LEN(F50)=0,"",","""&amp;O$1&amp;""":"&amp;O50)
&amp;IF(LEN(F50)=0,"",","""&amp;P$1&amp;""":"&amp;P50)
&amp;IF(LEN(F50)=0,"",","""&amp;Q$1&amp;""":"&amp;Q50)
&amp;IF(LEN(F50)=0,"",","""&amp;R$1&amp;""":"&amp;R50)
&amp;IF(LEN(F50)=0,"","}")&amp;"}"</f>
        <v>{"dy":24,"sl":2,"id":"Actor0201m","stats":{"tr":3,"trp":6,"str":0,"dex":0,"int":15,"vit":0,"train":0,"wgGr0":0,"wgGr1":0,"wgGr2":0,"wgGr3":18,"wgLk":348}}</v>
      </c>
      <c r="AC50">
        <v>49</v>
      </c>
      <c r="AD50">
        <v>264</v>
      </c>
    </row>
    <row r="51" spans="1:30">
      <c r="A51">
        <v>25</v>
      </c>
      <c r="B51">
        <v>1</v>
      </c>
      <c r="C51" t="str">
        <f ca="1">VLOOKUP(RANDBETWEEN(1,COUNTA(Z:Z)-1),Z:AA,2,0)</f>
        <v>Actor3022m</v>
      </c>
      <c r="D51" t="str">
        <f>IF(ISBLANK(F51),"",
IFERROR(VLOOKUP(F51,[2]ActorTable!$A:$H,MATCH("이름참고",[2]ActorTable!$1:$1,0),0),"캐릭터없음"))</f>
        <v>도스로프</v>
      </c>
      <c r="E51" t="str">
        <f>IF(AND(B51=1,NOT(ISBLANK(F51))),
IF(F51=F52,"같음",""),"")</f>
        <v/>
      </c>
      <c r="F51" t="s">
        <v>364</v>
      </c>
      <c r="G51">
        <v>3</v>
      </c>
      <c r="H51">
        <v>6</v>
      </c>
      <c r="I51">
        <v>0</v>
      </c>
      <c r="J51">
        <v>15</v>
      </c>
      <c r="K51">
        <v>0</v>
      </c>
      <c r="L51">
        <v>0</v>
      </c>
      <c r="M51">
        <v>0</v>
      </c>
      <c r="N51">
        <v>0</v>
      </c>
      <c r="O51">
        <v>0</v>
      </c>
      <c r="P51">
        <v>0</v>
      </c>
      <c r="Q51">
        <v>18</v>
      </c>
      <c r="R51">
        <v>154</v>
      </c>
      <c r="S51">
        <f>IFERROR(VLOOKUP(R51,[2]WingLookTable!$A:$A,1,0),"캐릭터없음")</f>
        <v>154</v>
      </c>
      <c r="T51">
        <f ca="1">VLOOKUP(RANDBETWEEN(1,COUNTA(AC:AC)-1),AC:AD,2,0)</f>
        <v>196</v>
      </c>
      <c r="U51"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dy":16,"sl":2,"id":"Actor1141m","stats":{"tr":3,"trp":6,"str":0,"dex":0,"int":15,"vit":0,"train":0,"wgGr0":0,"wgGr1":0,"wgGr2":0,"wgGr3":18,"wgLk":328}},{"dy":17,"sl":1,"id":"Actor1216m","stats":{"tr":3,"trp":6,"str":0,"dex":15,"int":0,"vit":0,"train":0,"wgGr0":0,"wgGr1":0,"wgGr2":0,"wgGr3":18,"wgLk":163}},{"dy":17,"sl":2,"id":"Actor0104m","stats":{"tr":3,"trp":6,"str":0,"dex":0,"int":15,"vit":0,"train":0,"wgGr0":0,"wgGr1":0,"wgGr2":0,"wgGr3":18,"wgLk":148}},{"dy":18,"sl":1,"id":"Actor2238m","stats":{"tr":3,"trp":6,"str":0,"dex":15,"int":0,"vit":0,"train":0,"wgGr0":0,"wgGr1":0,"wgGr2":0,"wgGr3":18,"wgLk":280}},{"dy":18,"sl":2,"id":"Actor3117m","stats":{"tr":3,"trp":6,"str":0,"dex":0,"int":15,"vit":0,"train":0,"wgGr0":0,"wgGr1":0,"wgGr2":0,"wgGr3":18,"wgLk":172}},{"dy":18,"sl":3,"id":"Actor1005m","stats":{"tr":3,"trp":6,"str":0,"dex":15,"int":0,"vit":0,"train":0,"wgGr0":0,"wgGr1":0,"wgGr2":0,"wgGr3":18,"wgLk":268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dy":24,"sl":2,"id":"Actor0201m","stats":{"tr":3,"trp":6,"str":0,"dex":0,"int":15,"vit":0,"train":0,"wgGr0":0,"wgGr1":0,"wgGr2":0,"wgGr3":18,"wgLk":348}},{"dy":25,"sl":1,"id":"Actor0030m","stats":{"tr":3,"trp":6,"str":0,"dex":15,"int":0,"vit":0,"train":0,"wgGr0":0,"wgGr1":0,"wgGr2":0,"wgGr3":18,"wgLk":154}}</v>
      </c>
      <c r="V51" t="str">
        <f>"{"""&amp;A$1&amp;""":"&amp;A51
&amp;","""&amp;B$1&amp;""":"&amp;B51
&amp;IF(LEN(F51)=0,"",","""&amp;F$1&amp;""":"""&amp;F51&amp;"""")
&amp;IF(LEN(F51)=0,"",",""stats"":{")
&amp;IF(LEN(F51)=0,"",""""&amp;G$1&amp;""":"&amp;G51)
&amp;IF(LEN(F51)=0,"",","""&amp;H$1&amp;""":"&amp;H51)
&amp;IF(LEN(F51)=0,"",","""&amp;I$1&amp;""":"&amp;I51)
&amp;IF(LEN(F51)=0,"",","""&amp;J$1&amp;""":"&amp;J51)
&amp;IF(LEN(F51)=0,"",","""&amp;K$1&amp;""":"&amp;K51)
&amp;IF(LEN(F51)=0,"",","""&amp;L$1&amp;""":"&amp;L51)
&amp;IF(LEN(F51)=0,"",","""&amp;M$1&amp;""":"&amp;M51)
&amp;IF(LEN(F51)=0,"",","""&amp;N$1&amp;""":"&amp;N51)
&amp;IF(LEN(F51)=0,"",","""&amp;O$1&amp;""":"&amp;O51)
&amp;IF(LEN(F51)=0,"",","""&amp;P$1&amp;""":"&amp;P51)
&amp;IF(LEN(F51)=0,"",","""&amp;Q$1&amp;""":"&amp;Q51)
&amp;IF(LEN(F51)=0,"",","""&amp;R$1&amp;""":"&amp;R51)
&amp;IF(LEN(F51)=0,"","}")&amp;"}"</f>
        <v>{"dy":25,"sl":1,"id":"Actor0030m","stats":{"tr":3,"trp":6,"str":0,"dex":15,"int":0,"vit":0,"train":0,"wgGr0":0,"wgGr1":0,"wgGr2":0,"wgGr3":18,"wgLk":154}}</v>
      </c>
      <c r="AC51">
        <v>50</v>
      </c>
      <c r="AD51">
        <v>268</v>
      </c>
    </row>
    <row r="52" spans="1:30">
      <c r="A52">
        <v>25</v>
      </c>
      <c r="B52">
        <v>2</v>
      </c>
      <c r="C52" t="str">
        <f ca="1">VLOOKUP(RANDBETWEEN(1,COUNTA(Z:Z)-1),Z:AA,2,0)</f>
        <v>Actor0125m</v>
      </c>
      <c r="D52" t="str">
        <f>IF(ISBLANK(F52),"",
IFERROR(VLOOKUP(F52,[2]ActorTable!$A:$H,MATCH("이름참고",[2]ActorTable!$1:$1,0),0),"캐릭터없음"))</f>
        <v>그루퍼스</v>
      </c>
      <c r="E52" t="str">
        <f>IF(AND(B52=1,NOT(ISBLANK(F52))),
IF(F52=F53,"같음",""),"")</f>
        <v/>
      </c>
      <c r="F52" t="s">
        <v>349</v>
      </c>
      <c r="G52">
        <v>3</v>
      </c>
      <c r="H52">
        <v>6</v>
      </c>
      <c r="I52">
        <v>0</v>
      </c>
      <c r="J52">
        <v>0</v>
      </c>
      <c r="K52">
        <v>15</v>
      </c>
      <c r="L52">
        <v>0</v>
      </c>
      <c r="M52">
        <v>0</v>
      </c>
      <c r="N52">
        <v>0</v>
      </c>
      <c r="O52">
        <v>0</v>
      </c>
      <c r="P52">
        <v>0</v>
      </c>
      <c r="Q52">
        <v>18</v>
      </c>
      <c r="R52">
        <v>217</v>
      </c>
      <c r="S52">
        <f>IFERROR(VLOOKUP(R52,[2]WingLookTable!$A:$A,1,0),"캐릭터없음")</f>
        <v>217</v>
      </c>
      <c r="T52">
        <f ca="1">VLOOKUP(RANDBETWEEN(1,COUNTA(AC:AC)-1),AC:AD,2,0)</f>
        <v>288</v>
      </c>
      <c r="U52"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dy":16,"sl":2,"id":"Actor1141m","stats":{"tr":3,"trp":6,"str":0,"dex":0,"int":15,"vit":0,"train":0,"wgGr0":0,"wgGr1":0,"wgGr2":0,"wgGr3":18,"wgLk":328}},{"dy":17,"sl":1,"id":"Actor1216m","stats":{"tr":3,"trp":6,"str":0,"dex":15,"int":0,"vit":0,"train":0,"wgGr0":0,"wgGr1":0,"wgGr2":0,"wgGr3":18,"wgLk":163}},{"dy":17,"sl":2,"id":"Actor0104m","stats":{"tr":3,"trp":6,"str":0,"dex":0,"int":15,"vit":0,"train":0,"wgGr0":0,"wgGr1":0,"wgGr2":0,"wgGr3":18,"wgLk":148}},{"dy":18,"sl":1,"id":"Actor2238m","stats":{"tr":3,"trp":6,"str":0,"dex":15,"int":0,"vit":0,"train":0,"wgGr0":0,"wgGr1":0,"wgGr2":0,"wgGr3":18,"wgLk":280}},{"dy":18,"sl":2,"id":"Actor3117m","stats":{"tr":3,"trp":6,"str":0,"dex":0,"int":15,"vit":0,"train":0,"wgGr0":0,"wgGr1":0,"wgGr2":0,"wgGr3":18,"wgLk":172}},{"dy":18,"sl":3,"id":"Actor1005m","stats":{"tr":3,"trp":6,"str":0,"dex":15,"int":0,"vit":0,"train":0,"wgGr0":0,"wgGr1":0,"wgGr2":0,"wgGr3":18,"wgLk":268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dy":24,"sl":2,"id":"Actor0201m","stats":{"tr":3,"trp":6,"str":0,"dex":0,"int":15,"vit":0,"train":0,"wgGr0":0,"wgGr1":0,"wgGr2":0,"wgGr3":18,"wgLk":348}},{"dy":25,"sl":1,"id":"Actor0030m","stats":{"tr":3,"trp":6,"str":0,"dex":15,"int":0,"vit":0,"train":0,"wgGr0":0,"wgGr1":0,"wgGr2":0,"wgGr3":18,"wgLk":154}},{"dy":25,"sl":2,"id":"Actor2010m","stats":{"tr":3,"trp":6,"str":0,"dex":0,"int":15,"vit":0,"train":0,"wgGr0":0,"wgGr1":0,"wgGr2":0,"wgGr3":18,"wgLk":217}}</v>
      </c>
      <c r="V52" t="str">
        <f>"{"""&amp;A$1&amp;""":"&amp;A52
&amp;","""&amp;B$1&amp;""":"&amp;B52
&amp;IF(LEN(F52)=0,"",","""&amp;F$1&amp;""":"""&amp;F52&amp;"""")
&amp;IF(LEN(F52)=0,"",",""stats"":{")
&amp;IF(LEN(F52)=0,"",""""&amp;G$1&amp;""":"&amp;G52)
&amp;IF(LEN(F52)=0,"",","""&amp;H$1&amp;""":"&amp;H52)
&amp;IF(LEN(F52)=0,"",","""&amp;I$1&amp;""":"&amp;I52)
&amp;IF(LEN(F52)=0,"",","""&amp;J$1&amp;""":"&amp;J52)
&amp;IF(LEN(F52)=0,"",","""&amp;K$1&amp;""":"&amp;K52)
&amp;IF(LEN(F52)=0,"",","""&amp;L$1&amp;""":"&amp;L52)
&amp;IF(LEN(F52)=0,"",","""&amp;M$1&amp;""":"&amp;M52)
&amp;IF(LEN(F52)=0,"",","""&amp;N$1&amp;""":"&amp;N52)
&amp;IF(LEN(F52)=0,"",","""&amp;O$1&amp;""":"&amp;O52)
&amp;IF(LEN(F52)=0,"",","""&amp;P$1&amp;""":"&amp;P52)
&amp;IF(LEN(F52)=0,"",","""&amp;Q$1&amp;""":"&amp;Q52)
&amp;IF(LEN(F52)=0,"",","""&amp;R$1&amp;""":"&amp;R52)
&amp;IF(LEN(F52)=0,"","}")&amp;"}"</f>
        <v>{"dy":25,"sl":2,"id":"Actor2010m","stats":{"tr":3,"trp":6,"str":0,"dex":0,"int":15,"vit":0,"train":0,"wgGr0":0,"wgGr1":0,"wgGr2":0,"wgGr3":18,"wgLk":217}}</v>
      </c>
      <c r="AC52">
        <v>51</v>
      </c>
      <c r="AD52">
        <v>272</v>
      </c>
    </row>
    <row r="53" spans="1:30">
      <c r="A53">
        <v>26</v>
      </c>
      <c r="B53">
        <v>1</v>
      </c>
      <c r="C53" t="str">
        <f ca="1">VLOOKUP(RANDBETWEEN(1,COUNTA(Z:Z)-1),Z:AA,2,0)</f>
        <v>Actor2015m</v>
      </c>
      <c r="D53" t="str">
        <f>IF(ISBLANK(F53),"",
IFERROR(VLOOKUP(F53,[2]ActorTable!$A:$H,MATCH("이름참고",[2]ActorTable!$1:$1,0),0),"캐릭터없음"))</f>
        <v>슬로니카</v>
      </c>
      <c r="E53" t="str">
        <f>IF(AND(B53=1,NOT(ISBLANK(F53))),
IF(F53=F54,"같음",""),"")</f>
        <v/>
      </c>
      <c r="F53" t="s">
        <v>352</v>
      </c>
      <c r="G53">
        <v>3</v>
      </c>
      <c r="H53">
        <v>6</v>
      </c>
      <c r="I53">
        <v>0</v>
      </c>
      <c r="J53">
        <v>15</v>
      </c>
      <c r="K53">
        <v>0</v>
      </c>
      <c r="L53">
        <v>0</v>
      </c>
      <c r="M53">
        <v>0</v>
      </c>
      <c r="N53">
        <v>0</v>
      </c>
      <c r="O53">
        <v>0</v>
      </c>
      <c r="P53">
        <v>0</v>
      </c>
      <c r="Q53">
        <v>18</v>
      </c>
      <c r="R53">
        <v>211</v>
      </c>
      <c r="S53">
        <f>IFERROR(VLOOKUP(R53,[2]WingLookTable!$A:$A,1,0),"캐릭터없음")</f>
        <v>211</v>
      </c>
      <c r="T53">
        <f ca="1">VLOOKUP(RANDBETWEEN(1,COUNTA(AC:AC)-1),AC:AD,2,0)</f>
        <v>129</v>
      </c>
      <c r="U53"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dy":16,"sl":2,"id":"Actor1141m","stats":{"tr":3,"trp":6,"str":0,"dex":0,"int":15,"vit":0,"train":0,"wgGr0":0,"wgGr1":0,"wgGr2":0,"wgGr3":18,"wgLk":328}},{"dy":17,"sl":1,"id":"Actor1216m","stats":{"tr":3,"trp":6,"str":0,"dex":15,"int":0,"vit":0,"train":0,"wgGr0":0,"wgGr1":0,"wgGr2":0,"wgGr3":18,"wgLk":163}},{"dy":17,"sl":2,"id":"Actor0104m","stats":{"tr":3,"trp":6,"str":0,"dex":0,"int":15,"vit":0,"train":0,"wgGr0":0,"wgGr1":0,"wgGr2":0,"wgGr3":18,"wgLk":148}},{"dy":18,"sl":1,"id":"Actor2238m","stats":{"tr":3,"trp":6,"str":0,"dex":15,"int":0,"vit":0,"train":0,"wgGr0":0,"wgGr1":0,"wgGr2":0,"wgGr3":18,"wgLk":280}},{"dy":18,"sl":2,"id":"Actor3117m","stats":{"tr":3,"trp":6,"str":0,"dex":0,"int":15,"vit":0,"train":0,"wgGr0":0,"wgGr1":0,"wgGr2":0,"wgGr3":18,"wgLk":172}},{"dy":18,"sl":3,"id":"Actor1005m","stats":{"tr":3,"trp":6,"str":0,"dex":15,"int":0,"vit":0,"train":0,"wgGr0":0,"wgGr1":0,"wgGr2":0,"wgGr3":18,"wgLk":268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dy":24,"sl":2,"id":"Actor0201m","stats":{"tr":3,"trp":6,"str":0,"dex":0,"int":15,"vit":0,"train":0,"wgGr0":0,"wgGr1":0,"wgGr2":0,"wgGr3":18,"wgLk":348}},{"dy":25,"sl":1,"id":"Actor0030m","stats":{"tr":3,"trp":6,"str":0,"dex":15,"int":0,"vit":0,"train":0,"wgGr0":0,"wgGr1":0,"wgGr2":0,"wgGr3":18,"wgLk":154}},{"dy":25,"sl":2,"id":"Actor2010m","stats":{"tr":3,"trp":6,"str":0,"dex":0,"int":15,"vit":0,"train":0,"wgGr0":0,"wgGr1":0,"wgGr2":0,"wgGr3":18,"wgLk":217}},{"dy":26,"sl":1,"id":"Actor3114m","stats":{"tr":3,"trp":6,"str":0,"dex":15,"int":0,"vit":0,"train":0,"wgGr0":0,"wgGr1":0,"wgGr2":0,"wgGr3":18,"wgLk":211}}</v>
      </c>
      <c r="V53" t="str">
        <f>"{"""&amp;A$1&amp;""":"&amp;A53
&amp;","""&amp;B$1&amp;""":"&amp;B53
&amp;IF(LEN(F53)=0,"",","""&amp;F$1&amp;""":"""&amp;F53&amp;"""")
&amp;IF(LEN(F53)=0,"",",""stats"":{")
&amp;IF(LEN(F53)=0,"",""""&amp;G$1&amp;""":"&amp;G53)
&amp;IF(LEN(F53)=0,"",","""&amp;H$1&amp;""":"&amp;H53)
&amp;IF(LEN(F53)=0,"",","""&amp;I$1&amp;""":"&amp;I53)
&amp;IF(LEN(F53)=0,"",","""&amp;J$1&amp;""":"&amp;J53)
&amp;IF(LEN(F53)=0,"",","""&amp;K$1&amp;""":"&amp;K53)
&amp;IF(LEN(F53)=0,"",","""&amp;L$1&amp;""":"&amp;L53)
&amp;IF(LEN(F53)=0,"",","""&amp;M$1&amp;""":"&amp;M53)
&amp;IF(LEN(F53)=0,"",","""&amp;N$1&amp;""":"&amp;N53)
&amp;IF(LEN(F53)=0,"",","""&amp;O$1&amp;""":"&amp;O53)
&amp;IF(LEN(F53)=0,"",","""&amp;P$1&amp;""":"&amp;P53)
&amp;IF(LEN(F53)=0,"",","""&amp;Q$1&amp;""":"&amp;Q53)
&amp;IF(LEN(F53)=0,"",","""&amp;R$1&amp;""":"&amp;R53)
&amp;IF(LEN(F53)=0,"","}")&amp;"}"</f>
        <v>{"dy":26,"sl":1,"id":"Actor3114m","stats":{"tr":3,"trp":6,"str":0,"dex":15,"int":0,"vit":0,"train":0,"wgGr0":0,"wgGr1":0,"wgGr2":0,"wgGr3":18,"wgLk":211}}</v>
      </c>
      <c r="AC53">
        <v>52</v>
      </c>
      <c r="AD53">
        <v>276</v>
      </c>
    </row>
    <row r="54" spans="1:30">
      <c r="A54">
        <v>26</v>
      </c>
      <c r="B54">
        <v>2</v>
      </c>
      <c r="C54" t="str">
        <f ca="1">VLOOKUP(RANDBETWEEN(1,COUNTA(Z:Z)-1),Z:AA,2,0)</f>
        <v>Actor1039m</v>
      </c>
      <c r="D54" t="str">
        <f>IF(ISBLANK(F54),"",
IFERROR(VLOOKUP(F54,[2]ActorTable!$A:$H,MATCH("이름참고",[2]ActorTable!$1:$1,0),0),"캐릭터없음"))</f>
        <v>미네락</v>
      </c>
      <c r="E54" t="str">
        <f>IF(AND(B54=1,NOT(ISBLANK(F54))),
IF(F54=F55,"같음",""),"")</f>
        <v/>
      </c>
      <c r="F54" t="s">
        <v>357</v>
      </c>
      <c r="G54">
        <v>3</v>
      </c>
      <c r="H54">
        <v>6</v>
      </c>
      <c r="I54">
        <v>0</v>
      </c>
      <c r="J54">
        <v>0</v>
      </c>
      <c r="K54">
        <v>15</v>
      </c>
      <c r="L54">
        <v>0</v>
      </c>
      <c r="M54">
        <v>0</v>
      </c>
      <c r="N54">
        <v>0</v>
      </c>
      <c r="O54">
        <v>0</v>
      </c>
      <c r="P54">
        <v>0</v>
      </c>
      <c r="Q54">
        <v>18</v>
      </c>
      <c r="R54">
        <v>272</v>
      </c>
      <c r="S54">
        <f>IFERROR(VLOOKUP(R54,[2]WingLookTable!$A:$A,1,0),"캐릭터없음")</f>
        <v>272</v>
      </c>
      <c r="T54">
        <f ca="1">VLOOKUP(RANDBETWEEN(1,COUNTA(AC:AC)-1),AC:AD,2,0)</f>
        <v>240</v>
      </c>
      <c r="U54"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dy":16,"sl":2,"id":"Actor1141m","stats":{"tr":3,"trp":6,"str":0,"dex":0,"int":15,"vit":0,"train":0,"wgGr0":0,"wgGr1":0,"wgGr2":0,"wgGr3":18,"wgLk":328}},{"dy":17,"sl":1,"id":"Actor1216m","stats":{"tr":3,"trp":6,"str":0,"dex":15,"int":0,"vit":0,"train":0,"wgGr0":0,"wgGr1":0,"wgGr2":0,"wgGr3":18,"wgLk":163}},{"dy":17,"sl":2,"id":"Actor0104m","stats":{"tr":3,"trp":6,"str":0,"dex":0,"int":15,"vit":0,"train":0,"wgGr0":0,"wgGr1":0,"wgGr2":0,"wgGr3":18,"wgLk":148}},{"dy":18,"sl":1,"id":"Actor2238m","stats":{"tr":3,"trp":6,"str":0,"dex":15,"int":0,"vit":0,"train":0,"wgGr0":0,"wgGr1":0,"wgGr2":0,"wgGr3":18,"wgLk":280}},{"dy":18,"sl":2,"id":"Actor3117m","stats":{"tr":3,"trp":6,"str":0,"dex":0,"int":15,"vit":0,"train":0,"wgGr0":0,"wgGr1":0,"wgGr2":0,"wgGr3":18,"wgLk":172}},{"dy":18,"sl":3,"id":"Actor1005m","stats":{"tr":3,"trp":6,"str":0,"dex":15,"int":0,"vit":0,"train":0,"wgGr0":0,"wgGr1":0,"wgGr2":0,"wgGr3":18,"wgLk":268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dy":24,"sl":2,"id":"Actor0201m","stats":{"tr":3,"trp":6,"str":0,"dex":0,"int":15,"vit":0,"train":0,"wgGr0":0,"wgGr1":0,"wgGr2":0,"wgGr3":18,"wgLk":348}},{"dy":25,"sl":1,"id":"Actor0030m","stats":{"tr":3,"trp":6,"str":0,"dex":15,"int":0,"vit":0,"train":0,"wgGr0":0,"wgGr1":0,"wgGr2":0,"wgGr3":18,"wgLk":154}},{"dy":25,"sl":2,"id":"Actor2010m","stats":{"tr":3,"trp":6,"str":0,"dex":0,"int":15,"vit":0,"train":0,"wgGr0":0,"wgGr1":0,"wgGr2":0,"wgGr3":18,"wgLk":217}},{"dy":26,"sl":1,"id":"Actor3114m","stats":{"tr":3,"trp":6,"str":0,"dex":15,"int":0,"vit":0,"train":0,"wgGr0":0,"wgGr1":0,"wgGr2":0,"wgGr3":18,"wgLk":211}},{"dy":26,"sl":2,"id":"Actor2120m","stats":{"tr":3,"trp":6,"str":0,"dex":0,"int":15,"vit":0,"train":0,"wgGr0":0,"wgGr1":0,"wgGr2":0,"wgGr3":18,"wgLk":272}}</v>
      </c>
      <c r="V54" t="str">
        <f>"{"""&amp;A$1&amp;""":"&amp;A54
&amp;","""&amp;B$1&amp;""":"&amp;B54
&amp;IF(LEN(F54)=0,"",","""&amp;F$1&amp;""":"""&amp;F54&amp;"""")
&amp;IF(LEN(F54)=0,"",",""stats"":{")
&amp;IF(LEN(F54)=0,"",""""&amp;G$1&amp;""":"&amp;G54)
&amp;IF(LEN(F54)=0,"",","""&amp;H$1&amp;""":"&amp;H54)
&amp;IF(LEN(F54)=0,"",","""&amp;I$1&amp;""":"&amp;I54)
&amp;IF(LEN(F54)=0,"",","""&amp;J$1&amp;""":"&amp;J54)
&amp;IF(LEN(F54)=0,"",","""&amp;K$1&amp;""":"&amp;K54)
&amp;IF(LEN(F54)=0,"",","""&amp;L$1&amp;""":"&amp;L54)
&amp;IF(LEN(F54)=0,"",","""&amp;M$1&amp;""":"&amp;M54)
&amp;IF(LEN(F54)=0,"",","""&amp;N$1&amp;""":"&amp;N54)
&amp;IF(LEN(F54)=0,"",","""&amp;O$1&amp;""":"&amp;O54)
&amp;IF(LEN(F54)=0,"",","""&amp;P$1&amp;""":"&amp;P54)
&amp;IF(LEN(F54)=0,"",","""&amp;Q$1&amp;""":"&amp;Q54)
&amp;IF(LEN(F54)=0,"",","""&amp;R$1&amp;""":"&amp;R54)
&amp;IF(LEN(F54)=0,"","}")&amp;"}"</f>
        <v>{"dy":26,"sl":2,"id":"Actor2120m","stats":{"tr":3,"trp":6,"str":0,"dex":0,"int":15,"vit":0,"train":0,"wgGr0":0,"wgGr1":0,"wgGr2":0,"wgGr3":18,"wgLk":272}}</v>
      </c>
      <c r="AC54">
        <v>53</v>
      </c>
      <c r="AD54">
        <v>280</v>
      </c>
    </row>
    <row r="55" spans="1:30">
      <c r="A55">
        <v>27</v>
      </c>
      <c r="B55">
        <v>1</v>
      </c>
      <c r="C55" t="str">
        <f ca="1">VLOOKUP(RANDBETWEEN(1,COUNTA(Z:Z)-1),Z:AA,2,0)</f>
        <v>Actor3022m</v>
      </c>
      <c r="D55" t="str">
        <f>IF(ISBLANK(F55),"",
IFERROR(VLOOKUP(F55,[2]ActorTable!$A:$H,MATCH("이름참고",[2]ActorTable!$1:$1,0),0),"캐릭터없음"))</f>
        <v>롤라</v>
      </c>
      <c r="E55" t="str">
        <f>IF(AND(B55=1,NOT(ISBLANK(F55))),
IF(F55=F56,"같음",""),"")</f>
        <v/>
      </c>
      <c r="F55" t="s">
        <v>356</v>
      </c>
      <c r="G55">
        <v>3</v>
      </c>
      <c r="H55">
        <v>6</v>
      </c>
      <c r="I55">
        <v>0</v>
      </c>
      <c r="J55">
        <v>15</v>
      </c>
      <c r="K55">
        <v>0</v>
      </c>
      <c r="L55">
        <v>0</v>
      </c>
      <c r="M55">
        <v>0</v>
      </c>
      <c r="N55">
        <v>0</v>
      </c>
      <c r="O55">
        <v>0</v>
      </c>
      <c r="P55">
        <v>0</v>
      </c>
      <c r="Q55">
        <v>18</v>
      </c>
      <c r="R55">
        <v>172</v>
      </c>
      <c r="S55">
        <f>IFERROR(VLOOKUP(R55,[2]WingLookTable!$A:$A,1,0),"캐릭터없음")</f>
        <v>172</v>
      </c>
      <c r="T55">
        <f ca="1">VLOOKUP(RANDBETWEEN(1,COUNTA(AC:AC)-1),AC:AD,2,0)</f>
        <v>169</v>
      </c>
      <c r="U55"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dy":16,"sl":2,"id":"Actor1141m","stats":{"tr":3,"trp":6,"str":0,"dex":0,"int":15,"vit":0,"train":0,"wgGr0":0,"wgGr1":0,"wgGr2":0,"wgGr3":18,"wgLk":328}},{"dy":17,"sl":1,"id":"Actor1216m","stats":{"tr":3,"trp":6,"str":0,"dex":15,"int":0,"vit":0,"train":0,"wgGr0":0,"wgGr1":0,"wgGr2":0,"wgGr3":18,"wgLk":163}},{"dy":17,"sl":2,"id":"Actor0104m","stats":{"tr":3,"trp":6,"str":0,"dex":0,"int":15,"vit":0,"train":0,"wgGr0":0,"wgGr1":0,"wgGr2":0,"wgGr3":18,"wgLk":148}},{"dy":18,"sl":1,"id":"Actor2238m","stats":{"tr":3,"trp":6,"str":0,"dex":15,"int":0,"vit":0,"train":0,"wgGr0":0,"wgGr1":0,"wgGr2":0,"wgGr3":18,"wgLk":280}},{"dy":18,"sl":2,"id":"Actor3117m","stats":{"tr":3,"trp":6,"str":0,"dex":0,"int":15,"vit":0,"train":0,"wgGr0":0,"wgGr1":0,"wgGr2":0,"wgGr3":18,"wgLk":172}},{"dy":18,"sl":3,"id":"Actor1005m","stats":{"tr":3,"trp":6,"str":0,"dex":15,"int":0,"vit":0,"train":0,"wgGr0":0,"wgGr1":0,"wgGr2":0,"wgGr3":18,"wgLk":268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dy":24,"sl":2,"id":"Actor0201m","stats":{"tr":3,"trp":6,"str":0,"dex":0,"int":15,"vit":0,"train":0,"wgGr0":0,"wgGr1":0,"wgGr2":0,"wgGr3":18,"wgLk":348}},{"dy":25,"sl":1,"id":"Actor0030m","stats":{"tr":3,"trp":6,"str":0,"dex":15,"int":0,"vit":0,"train":0,"wgGr0":0,"wgGr1":0,"wgGr2":0,"wgGr3":18,"wgLk":154}},{"dy":25,"sl":2,"id":"Actor2010m","stats":{"tr":3,"trp":6,"str":0,"dex":0,"int":15,"vit":0,"train":0,"wgGr0":0,"wgGr1":0,"wgGr2":0,"wgGr3":18,"wgLk":217}},{"dy":26,"sl":1,"id":"Actor3114m","stats":{"tr":3,"trp":6,"str":0,"dex":15,"int":0,"vit":0,"train":0,"wgGr0":0,"wgGr1":0,"wgGr2":0,"wgGr3":18,"wgLk":211}},{"dy":26,"sl":2,"id":"Actor2120m","stats":{"tr":3,"trp":6,"str":0,"dex":0,"int":15,"vit":0,"train":0,"wgGr0":0,"wgGr1":0,"wgGr2":0,"wgGr3":18,"wgLk":272}},{"dy":27,"sl":1,"id":"Actor3019m","stats":{"tr":3,"trp":6,"str":0,"dex":15,"int":0,"vit":0,"train":0,"wgGr0":0,"wgGr1":0,"wgGr2":0,"wgGr3":18,"wgLk":172}}</v>
      </c>
      <c r="V55" t="str">
        <f>"{"""&amp;A$1&amp;""":"&amp;A55
&amp;","""&amp;B$1&amp;""":"&amp;B55
&amp;IF(LEN(F55)=0,"",","""&amp;F$1&amp;""":"""&amp;F55&amp;"""")
&amp;IF(LEN(F55)=0,"",",""stats"":{")
&amp;IF(LEN(F55)=0,"",""""&amp;G$1&amp;""":"&amp;G55)
&amp;IF(LEN(F55)=0,"",","""&amp;H$1&amp;""":"&amp;H55)
&amp;IF(LEN(F55)=0,"",","""&amp;I$1&amp;""":"&amp;I55)
&amp;IF(LEN(F55)=0,"",","""&amp;J$1&amp;""":"&amp;J55)
&amp;IF(LEN(F55)=0,"",","""&amp;K$1&amp;""":"&amp;K55)
&amp;IF(LEN(F55)=0,"",","""&amp;L$1&amp;""":"&amp;L55)
&amp;IF(LEN(F55)=0,"",","""&amp;M$1&amp;""":"&amp;M55)
&amp;IF(LEN(F55)=0,"",","""&amp;N$1&amp;""":"&amp;N55)
&amp;IF(LEN(F55)=0,"",","""&amp;O$1&amp;""":"&amp;O55)
&amp;IF(LEN(F55)=0,"",","""&amp;P$1&amp;""":"&amp;P55)
&amp;IF(LEN(F55)=0,"",","""&amp;Q$1&amp;""":"&amp;Q55)
&amp;IF(LEN(F55)=0,"",","""&amp;R$1&amp;""":"&amp;R55)
&amp;IF(LEN(F55)=0,"","}")&amp;"}"</f>
        <v>{"dy":27,"sl":1,"id":"Actor3019m","stats":{"tr":3,"trp":6,"str":0,"dex":15,"int":0,"vit":0,"train":0,"wgGr0":0,"wgGr1":0,"wgGr2":0,"wgGr3":18,"wgLk":172}}</v>
      </c>
      <c r="AC55">
        <v>54</v>
      </c>
      <c r="AD55">
        <v>284</v>
      </c>
    </row>
    <row r="56" spans="1:30">
      <c r="A56">
        <v>27</v>
      </c>
      <c r="B56">
        <v>2</v>
      </c>
      <c r="C56" t="str">
        <f ca="1">VLOOKUP(RANDBETWEEN(1,COUNTA(Z:Z)-1),Z:AA,2,0)</f>
        <v>Actor1216m</v>
      </c>
      <c r="D56" t="str">
        <f>IF(ISBLANK(F56),"",
IFERROR(VLOOKUP(F56,[2]ActorTable!$A:$H,MATCH("이름참고",[2]ActorTable!$1:$1,0),0),"캐릭터없음"))</f>
        <v>도스로프</v>
      </c>
      <c r="E56" t="str">
        <f>IF(AND(B56=1,NOT(ISBLANK(F56))),
IF(F56=F57,"같음",""),"")</f>
        <v/>
      </c>
      <c r="F56" t="s">
        <v>364</v>
      </c>
      <c r="G56">
        <v>3</v>
      </c>
      <c r="H56">
        <v>6</v>
      </c>
      <c r="I56">
        <v>0</v>
      </c>
      <c r="J56">
        <v>0</v>
      </c>
      <c r="K56">
        <v>15</v>
      </c>
      <c r="L56">
        <v>0</v>
      </c>
      <c r="M56">
        <v>0</v>
      </c>
      <c r="N56">
        <v>0</v>
      </c>
      <c r="O56">
        <v>0</v>
      </c>
      <c r="P56">
        <v>0</v>
      </c>
      <c r="Q56">
        <v>18</v>
      </c>
      <c r="R56">
        <v>208</v>
      </c>
      <c r="S56">
        <f>IFERROR(VLOOKUP(R56,[2]WingLookTable!$A:$A,1,0),"캐릭터없음")</f>
        <v>208</v>
      </c>
      <c r="T56">
        <f ca="1">VLOOKUP(RANDBETWEEN(1,COUNTA(AC:AC)-1),AC:AD,2,0)</f>
        <v>244</v>
      </c>
      <c r="U56"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dy":16,"sl":2,"id":"Actor1141m","stats":{"tr":3,"trp":6,"str":0,"dex":0,"int":15,"vit":0,"train":0,"wgGr0":0,"wgGr1":0,"wgGr2":0,"wgGr3":18,"wgLk":328}},{"dy":17,"sl":1,"id":"Actor1216m","stats":{"tr":3,"trp":6,"str":0,"dex":15,"int":0,"vit":0,"train":0,"wgGr0":0,"wgGr1":0,"wgGr2":0,"wgGr3":18,"wgLk":163}},{"dy":17,"sl":2,"id":"Actor0104m","stats":{"tr":3,"trp":6,"str":0,"dex":0,"int":15,"vit":0,"train":0,"wgGr0":0,"wgGr1":0,"wgGr2":0,"wgGr3":18,"wgLk":148}},{"dy":18,"sl":1,"id":"Actor2238m","stats":{"tr":3,"trp":6,"str":0,"dex":15,"int":0,"vit":0,"train":0,"wgGr0":0,"wgGr1":0,"wgGr2":0,"wgGr3":18,"wgLk":280}},{"dy":18,"sl":2,"id":"Actor3117m","stats":{"tr":3,"trp":6,"str":0,"dex":0,"int":15,"vit":0,"train":0,"wgGr0":0,"wgGr1":0,"wgGr2":0,"wgGr3":18,"wgLk":172}},{"dy":18,"sl":3,"id":"Actor1005m","stats":{"tr":3,"trp":6,"str":0,"dex":15,"int":0,"vit":0,"train":0,"wgGr0":0,"wgGr1":0,"wgGr2":0,"wgGr3":18,"wgLk":268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dy":24,"sl":2,"id":"Actor0201m","stats":{"tr":3,"trp":6,"str":0,"dex":0,"int":15,"vit":0,"train":0,"wgGr0":0,"wgGr1":0,"wgGr2":0,"wgGr3":18,"wgLk":348}},{"dy":25,"sl":1,"id":"Actor0030m","stats":{"tr":3,"trp":6,"str":0,"dex":15,"int":0,"vit":0,"train":0,"wgGr0":0,"wgGr1":0,"wgGr2":0,"wgGr3":18,"wgLk":154}},{"dy":25,"sl":2,"id":"Actor2010m","stats":{"tr":3,"trp":6,"str":0,"dex":0,"int":15,"vit":0,"train":0,"wgGr0":0,"wgGr1":0,"wgGr2":0,"wgGr3":18,"wgLk":217}},{"dy":26,"sl":1,"id":"Actor3114m","stats":{"tr":3,"trp":6,"str":0,"dex":15,"int":0,"vit":0,"train":0,"wgGr0":0,"wgGr1":0,"wgGr2":0,"wgGr3":18,"wgLk":211}},{"dy":26,"sl":2,"id":"Actor2120m","stats":{"tr":3,"trp":6,"str":0,"dex":0,"int":15,"vit":0,"train":0,"wgGr0":0,"wgGr1":0,"wgGr2":0,"wgGr3":18,"wgLk":272}},{"dy":27,"sl":1,"id":"Actor3019m","stats":{"tr":3,"trp":6,"str":0,"dex":15,"int":0,"vit":0,"train":0,"wgGr0":0,"wgGr1":0,"wgGr2":0,"wgGr3":18,"wgLk":172}},{"dy":27,"sl":2,"id":"Actor0030m","stats":{"tr":3,"trp":6,"str":0,"dex":0,"int":15,"vit":0,"train":0,"wgGr0":0,"wgGr1":0,"wgGr2":0,"wgGr3":18,"wgLk":208}}</v>
      </c>
      <c r="V56" t="str">
        <f>"{"""&amp;A$1&amp;""":"&amp;A56
&amp;","""&amp;B$1&amp;""":"&amp;B56
&amp;IF(LEN(F56)=0,"",","""&amp;F$1&amp;""":"""&amp;F56&amp;"""")
&amp;IF(LEN(F56)=0,"",",""stats"":{")
&amp;IF(LEN(F56)=0,"",""""&amp;G$1&amp;""":"&amp;G56)
&amp;IF(LEN(F56)=0,"",","""&amp;H$1&amp;""":"&amp;H56)
&amp;IF(LEN(F56)=0,"",","""&amp;I$1&amp;""":"&amp;I56)
&amp;IF(LEN(F56)=0,"",","""&amp;J$1&amp;""":"&amp;J56)
&amp;IF(LEN(F56)=0,"",","""&amp;K$1&amp;""":"&amp;K56)
&amp;IF(LEN(F56)=0,"",","""&amp;L$1&amp;""":"&amp;L56)
&amp;IF(LEN(F56)=0,"",","""&amp;M$1&amp;""":"&amp;M56)
&amp;IF(LEN(F56)=0,"",","""&amp;N$1&amp;""":"&amp;N56)
&amp;IF(LEN(F56)=0,"",","""&amp;O$1&amp;""":"&amp;O56)
&amp;IF(LEN(F56)=0,"",","""&amp;P$1&amp;""":"&amp;P56)
&amp;IF(LEN(F56)=0,"",","""&amp;Q$1&amp;""":"&amp;Q56)
&amp;IF(LEN(F56)=0,"",","""&amp;R$1&amp;""":"&amp;R56)
&amp;IF(LEN(F56)=0,"","}")&amp;"}"</f>
        <v>{"dy":27,"sl":2,"id":"Actor0030m","stats":{"tr":3,"trp":6,"str":0,"dex":0,"int":15,"vit":0,"train":0,"wgGr0":0,"wgGr1":0,"wgGr2":0,"wgGr3":18,"wgLk":208}}</v>
      </c>
      <c r="AC56">
        <v>55</v>
      </c>
      <c r="AD56">
        <v>288</v>
      </c>
    </row>
    <row r="57" spans="1:30">
      <c r="A57">
        <v>28</v>
      </c>
      <c r="B57">
        <v>1</v>
      </c>
      <c r="C57" t="str">
        <f ca="1">VLOOKUP(RANDBETWEEN(1,COUNTA(Z:Z)-1),Z:AA,2,0)</f>
        <v>Actor1141m</v>
      </c>
      <c r="D57" t="str">
        <f>IF(ISBLANK(F57),"",
IFERROR(VLOOKUP(F57,[2]ActorTable!$A:$H,MATCH("이름참고",[2]ActorTable!$1:$1,0),0),"캐릭터없음"))</f>
        <v>클레타</v>
      </c>
      <c r="E57" t="str">
        <f>IF(AND(B57=1,NOT(ISBLANK(F57))),
IF(F57=F58,"같음",""),"")</f>
        <v/>
      </c>
      <c r="F57" t="s">
        <v>369</v>
      </c>
      <c r="G57">
        <v>3</v>
      </c>
      <c r="H57">
        <v>6</v>
      </c>
      <c r="I57">
        <v>0</v>
      </c>
      <c r="J57">
        <v>15</v>
      </c>
      <c r="K57">
        <v>0</v>
      </c>
      <c r="L57">
        <v>0</v>
      </c>
      <c r="M57">
        <v>0</v>
      </c>
      <c r="N57">
        <v>0</v>
      </c>
      <c r="O57">
        <v>0</v>
      </c>
      <c r="P57">
        <v>0</v>
      </c>
      <c r="Q57">
        <v>18</v>
      </c>
      <c r="R57">
        <v>157</v>
      </c>
      <c r="S57">
        <f>IFERROR(VLOOKUP(R57,[2]WingLookTable!$A:$A,1,0),"캐릭터없음")</f>
        <v>157</v>
      </c>
      <c r="T57">
        <f ca="1">VLOOKUP(RANDBETWEEN(1,COUNTA(AC:AC)-1),AC:AD,2,0)</f>
        <v>248</v>
      </c>
      <c r="U57"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dy":16,"sl":2,"id":"Actor1141m","stats":{"tr":3,"trp":6,"str":0,"dex":0,"int":15,"vit":0,"train":0,"wgGr0":0,"wgGr1":0,"wgGr2":0,"wgGr3":18,"wgLk":328}},{"dy":17,"sl":1,"id":"Actor1216m","stats":{"tr":3,"trp":6,"str":0,"dex":15,"int":0,"vit":0,"train":0,"wgGr0":0,"wgGr1":0,"wgGr2":0,"wgGr3":18,"wgLk":163}},{"dy":17,"sl":2,"id":"Actor0104m","stats":{"tr":3,"trp":6,"str":0,"dex":0,"int":15,"vit":0,"train":0,"wgGr0":0,"wgGr1":0,"wgGr2":0,"wgGr3":18,"wgLk":148}},{"dy":18,"sl":1,"id":"Actor2238m","stats":{"tr":3,"trp":6,"str":0,"dex":15,"int":0,"vit":0,"train":0,"wgGr0":0,"wgGr1":0,"wgGr2":0,"wgGr3":18,"wgLk":280}},{"dy":18,"sl":2,"id":"Actor3117m","stats":{"tr":3,"trp":6,"str":0,"dex":0,"int":15,"vit":0,"train":0,"wgGr0":0,"wgGr1":0,"wgGr2":0,"wgGr3":18,"wgLk":172}},{"dy":18,"sl":3,"id":"Actor1005m","stats":{"tr":3,"trp":6,"str":0,"dex":15,"int":0,"vit":0,"train":0,"wgGr0":0,"wgGr1":0,"wgGr2":0,"wgGr3":18,"wgLk":268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dy":24,"sl":2,"id":"Actor0201m","stats":{"tr":3,"trp":6,"str":0,"dex":0,"int":15,"vit":0,"train":0,"wgGr0":0,"wgGr1":0,"wgGr2":0,"wgGr3":18,"wgLk":348}},{"dy":25,"sl":1,"id":"Actor0030m","stats":{"tr":3,"trp":6,"str":0,"dex":15,"int":0,"vit":0,"train":0,"wgGr0":0,"wgGr1":0,"wgGr2":0,"wgGr3":18,"wgLk":154}},{"dy":25,"sl":2,"id":"Actor2010m","stats":{"tr":3,"trp":6,"str":0,"dex":0,"int":15,"vit":0,"train":0,"wgGr0":0,"wgGr1":0,"wgGr2":0,"wgGr3":18,"wgLk":217}},{"dy":26,"sl":1,"id":"Actor3114m","stats":{"tr":3,"trp":6,"str":0,"dex":15,"int":0,"vit":0,"train":0,"wgGr0":0,"wgGr1":0,"wgGr2":0,"wgGr3":18,"wgLk":211}},{"dy":26,"sl":2,"id":"Actor2120m","stats":{"tr":3,"trp":6,"str":0,"dex":0,"int":15,"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v>
      </c>
      <c r="V57" t="str">
        <f>"{"""&amp;A$1&amp;""":"&amp;A57
&amp;","""&amp;B$1&amp;""":"&amp;B57
&amp;IF(LEN(F57)=0,"",","""&amp;F$1&amp;""":"""&amp;F57&amp;"""")
&amp;IF(LEN(F57)=0,"",",""stats"":{")
&amp;IF(LEN(F57)=0,"",""""&amp;G$1&amp;""":"&amp;G57)
&amp;IF(LEN(F57)=0,"",","""&amp;H$1&amp;""":"&amp;H57)
&amp;IF(LEN(F57)=0,"",","""&amp;I$1&amp;""":"&amp;I57)
&amp;IF(LEN(F57)=0,"",","""&amp;J$1&amp;""":"&amp;J57)
&amp;IF(LEN(F57)=0,"",","""&amp;K$1&amp;""":"&amp;K57)
&amp;IF(LEN(F57)=0,"",","""&amp;L$1&amp;""":"&amp;L57)
&amp;IF(LEN(F57)=0,"",","""&amp;M$1&amp;""":"&amp;M57)
&amp;IF(LEN(F57)=0,"",","""&amp;N$1&amp;""":"&amp;N57)
&amp;IF(LEN(F57)=0,"",","""&amp;O$1&amp;""":"&amp;O57)
&amp;IF(LEN(F57)=0,"",","""&amp;P$1&amp;""":"&amp;P57)
&amp;IF(LEN(F57)=0,"",","""&amp;Q$1&amp;""":"&amp;Q57)
&amp;IF(LEN(F57)=0,"",","""&amp;R$1&amp;""":"&amp;R57)
&amp;IF(LEN(F57)=0,"","}")&amp;"}"</f>
        <v>{"dy":28,"sl":1,"id":"Actor0240m","stats":{"tr":3,"trp":6,"str":0,"dex":15,"int":0,"vit":0,"train":0,"wgGr0":0,"wgGr1":0,"wgGr2":0,"wgGr3":18,"wgLk":157}}</v>
      </c>
      <c r="AC57">
        <v>56</v>
      </c>
      <c r="AD57">
        <v>291</v>
      </c>
    </row>
    <row r="58" spans="1:30">
      <c r="A58">
        <v>28</v>
      </c>
      <c r="B58">
        <v>2</v>
      </c>
      <c r="C58" t="str">
        <f ca="1">VLOOKUP(RANDBETWEEN(1,COUNTA(Z:Z)-1),Z:AA,2,0)</f>
        <v>Actor3019m</v>
      </c>
      <c r="D58" t="str">
        <f>IF(ISBLANK(F58),"",
IFERROR(VLOOKUP(F58,[2]ActorTable!$A:$H,MATCH("이름참고",[2]ActorTable!$1:$1,0),0),"캐릭터없음"))</f>
        <v>테이슨</v>
      </c>
      <c r="E58" t="str">
        <f>IF(AND(B58=1,NOT(ISBLANK(F58))),
IF(F58=F59,"같음",""),"")</f>
        <v/>
      </c>
      <c r="F58" t="s">
        <v>347</v>
      </c>
      <c r="G58">
        <v>3</v>
      </c>
      <c r="H58">
        <v>6</v>
      </c>
      <c r="I58">
        <v>0</v>
      </c>
      <c r="J58">
        <v>0</v>
      </c>
      <c r="K58">
        <v>15</v>
      </c>
      <c r="L58">
        <v>0</v>
      </c>
      <c r="M58">
        <v>0</v>
      </c>
      <c r="N58">
        <v>0</v>
      </c>
      <c r="O58">
        <v>0</v>
      </c>
      <c r="P58">
        <v>0</v>
      </c>
      <c r="Q58">
        <v>18</v>
      </c>
      <c r="R58">
        <v>202</v>
      </c>
      <c r="S58">
        <f>IFERROR(VLOOKUP(R58,[2]WingLookTable!$A:$A,1,0),"캐릭터없음")</f>
        <v>202</v>
      </c>
      <c r="T58">
        <f ca="1">VLOOKUP(RANDBETWEEN(1,COUNTA(AC:AC)-1),AC:AD,2,0)</f>
        <v>133</v>
      </c>
      <c r="U58"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dy":16,"sl":2,"id":"Actor1141m","stats":{"tr":3,"trp":6,"str":0,"dex":0,"int":15,"vit":0,"train":0,"wgGr0":0,"wgGr1":0,"wgGr2":0,"wgGr3":18,"wgLk":328}},{"dy":17,"sl":1,"id":"Actor1216m","stats":{"tr":3,"trp":6,"str":0,"dex":15,"int":0,"vit":0,"train":0,"wgGr0":0,"wgGr1":0,"wgGr2":0,"wgGr3":18,"wgLk":163}},{"dy":17,"sl":2,"id":"Actor0104m","stats":{"tr":3,"trp":6,"str":0,"dex":0,"int":15,"vit":0,"train":0,"wgGr0":0,"wgGr1":0,"wgGr2":0,"wgGr3":18,"wgLk":148}},{"dy":18,"sl":1,"id":"Actor2238m","stats":{"tr":3,"trp":6,"str":0,"dex":15,"int":0,"vit":0,"train":0,"wgGr0":0,"wgGr1":0,"wgGr2":0,"wgGr3":18,"wgLk":280}},{"dy":18,"sl":2,"id":"Actor3117m","stats":{"tr":3,"trp":6,"str":0,"dex":0,"int":15,"vit":0,"train":0,"wgGr0":0,"wgGr1":0,"wgGr2":0,"wgGr3":18,"wgLk":172}},{"dy":18,"sl":3,"id":"Actor1005m","stats":{"tr":3,"trp":6,"str":0,"dex":15,"int":0,"vit":0,"train":0,"wgGr0":0,"wgGr1":0,"wgGr2":0,"wgGr3":18,"wgLk":268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dy":24,"sl":2,"id":"Actor0201m","stats":{"tr":3,"trp":6,"str":0,"dex":0,"int":15,"vit":0,"train":0,"wgGr0":0,"wgGr1":0,"wgGr2":0,"wgGr3":18,"wgLk":348}},{"dy":25,"sl":1,"id":"Actor0030m","stats":{"tr":3,"trp":6,"str":0,"dex":15,"int":0,"vit":0,"train":0,"wgGr0":0,"wgGr1":0,"wgGr2":0,"wgGr3":18,"wgLk":154}},{"dy":25,"sl":2,"id":"Actor2010m","stats":{"tr":3,"trp":6,"str":0,"dex":0,"int":15,"vit":0,"train":0,"wgGr0":0,"wgGr1":0,"wgGr2":0,"wgGr3":18,"wgLk":217}},{"dy":26,"sl":1,"id":"Actor3114m","stats":{"tr":3,"trp":6,"str":0,"dex":15,"int":0,"vit":0,"train":0,"wgGr0":0,"wgGr1":0,"wgGr2":0,"wgGr3":18,"wgLk":211}},{"dy":26,"sl":2,"id":"Actor2120m","stats":{"tr":3,"trp":6,"str":0,"dex":0,"int":15,"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v>
      </c>
      <c r="V58" t="str">
        <f>"{"""&amp;A$1&amp;""":"&amp;A58
&amp;","""&amp;B$1&amp;""":"&amp;B58
&amp;IF(LEN(F58)=0,"",","""&amp;F$1&amp;""":"""&amp;F58&amp;"""")
&amp;IF(LEN(F58)=0,"",",""stats"":{")
&amp;IF(LEN(F58)=0,"",""""&amp;G$1&amp;""":"&amp;G58)
&amp;IF(LEN(F58)=0,"",","""&amp;H$1&amp;""":"&amp;H58)
&amp;IF(LEN(F58)=0,"",","""&amp;I$1&amp;""":"&amp;I58)
&amp;IF(LEN(F58)=0,"",","""&amp;J$1&amp;""":"&amp;J58)
&amp;IF(LEN(F58)=0,"",","""&amp;K$1&amp;""":"&amp;K58)
&amp;IF(LEN(F58)=0,"",","""&amp;L$1&amp;""":"&amp;L58)
&amp;IF(LEN(F58)=0,"",","""&amp;M$1&amp;""":"&amp;M58)
&amp;IF(LEN(F58)=0,"",","""&amp;N$1&amp;""":"&amp;N58)
&amp;IF(LEN(F58)=0,"",","""&amp;O$1&amp;""":"&amp;O58)
&amp;IF(LEN(F58)=0,"",","""&amp;P$1&amp;""":"&amp;P58)
&amp;IF(LEN(F58)=0,"",","""&amp;Q$1&amp;""":"&amp;Q58)
&amp;IF(LEN(F58)=0,"",","""&amp;R$1&amp;""":"&amp;R58)
&amp;IF(LEN(F58)=0,"","}")&amp;"}"</f>
        <v>{"dy":28,"sl":2,"id":"Actor1108m","stats":{"tr":3,"trp":6,"str":0,"dex":0,"int":15,"vit":0,"train":0,"wgGr0":0,"wgGr1":0,"wgGr2":0,"wgGr3":18,"wgLk":202}}</v>
      </c>
      <c r="AC58">
        <v>57</v>
      </c>
      <c r="AD58">
        <v>294</v>
      </c>
    </row>
    <row r="59" spans="1:30">
      <c r="A59">
        <v>29</v>
      </c>
      <c r="B59">
        <v>1</v>
      </c>
      <c r="C59" t="str">
        <f ca="1">VLOOKUP(RANDBETWEEN(1,COUNTA(Z:Z)-1),Z:AA,2,0)</f>
        <v>Actor2015m</v>
      </c>
      <c r="D59" t="str">
        <f>IF(ISBLANK(F59),"",
IFERROR(VLOOKUP(F59,[2]ActorTable!$A:$H,MATCH("이름참고",[2]ActorTable!$1:$1,0),0),"캐릭터없음"))</f>
        <v>튤린</v>
      </c>
      <c r="E59" t="str">
        <f>IF(AND(B59=1,NOT(ISBLANK(F59))),
IF(F59=F60,"같음",""),"")</f>
        <v/>
      </c>
      <c r="F59" t="s">
        <v>366</v>
      </c>
      <c r="G59">
        <v>3</v>
      </c>
      <c r="H59">
        <v>6</v>
      </c>
      <c r="I59">
        <v>0</v>
      </c>
      <c r="J59">
        <v>15</v>
      </c>
      <c r="K59">
        <v>0</v>
      </c>
      <c r="L59">
        <v>0</v>
      </c>
      <c r="M59">
        <v>0</v>
      </c>
      <c r="N59">
        <v>0</v>
      </c>
      <c r="O59">
        <v>0</v>
      </c>
      <c r="P59">
        <v>0</v>
      </c>
      <c r="Q59">
        <v>18</v>
      </c>
      <c r="R59">
        <v>309</v>
      </c>
      <c r="S59">
        <f>IFERROR(VLOOKUP(R59,[2]WingLookTable!$A:$A,1,0),"캐릭터없음")</f>
        <v>309</v>
      </c>
      <c r="T59">
        <f ca="1">VLOOKUP(RANDBETWEEN(1,COUNTA(AC:AC)-1),AC:AD,2,0)</f>
        <v>280</v>
      </c>
      <c r="U59"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dy":16,"sl":2,"id":"Actor1141m","stats":{"tr":3,"trp":6,"str":0,"dex":0,"int":15,"vit":0,"train":0,"wgGr0":0,"wgGr1":0,"wgGr2":0,"wgGr3":18,"wgLk":328}},{"dy":17,"sl":1,"id":"Actor1216m","stats":{"tr":3,"trp":6,"str":0,"dex":15,"int":0,"vit":0,"train":0,"wgGr0":0,"wgGr1":0,"wgGr2":0,"wgGr3":18,"wgLk":163}},{"dy":17,"sl":2,"id":"Actor0104m","stats":{"tr":3,"trp":6,"str":0,"dex":0,"int":15,"vit":0,"train":0,"wgGr0":0,"wgGr1":0,"wgGr2":0,"wgGr3":18,"wgLk":148}},{"dy":18,"sl":1,"id":"Actor2238m","stats":{"tr":3,"trp":6,"str":0,"dex":15,"int":0,"vit":0,"train":0,"wgGr0":0,"wgGr1":0,"wgGr2":0,"wgGr3":18,"wgLk":280}},{"dy":18,"sl":2,"id":"Actor3117m","stats":{"tr":3,"trp":6,"str":0,"dex":0,"int":15,"vit":0,"train":0,"wgGr0":0,"wgGr1":0,"wgGr2":0,"wgGr3":18,"wgLk":172}},{"dy":18,"sl":3,"id":"Actor1005m","stats":{"tr":3,"trp":6,"str":0,"dex":15,"int":0,"vit":0,"train":0,"wgGr0":0,"wgGr1":0,"wgGr2":0,"wgGr3":18,"wgLk":268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dy":24,"sl":2,"id":"Actor0201m","stats":{"tr":3,"trp":6,"str":0,"dex":0,"int":15,"vit":0,"train":0,"wgGr0":0,"wgGr1":0,"wgGr2":0,"wgGr3":18,"wgLk":348}},{"dy":25,"sl":1,"id":"Actor0030m","stats":{"tr":3,"trp":6,"str":0,"dex":15,"int":0,"vit":0,"train":0,"wgGr0":0,"wgGr1":0,"wgGr2":0,"wgGr3":18,"wgLk":154}},{"dy":25,"sl":2,"id":"Actor2010m","stats":{"tr":3,"trp":6,"str":0,"dex":0,"int":15,"vit":0,"train":0,"wgGr0":0,"wgGr1":0,"wgGr2":0,"wgGr3":18,"wgLk":217}},{"dy":26,"sl":1,"id":"Actor3114m","stats":{"tr":3,"trp":6,"str":0,"dex":15,"int":0,"vit":0,"train":0,"wgGr0":0,"wgGr1":0,"wgGr2":0,"wgGr3":18,"wgLk":211}},{"dy":26,"sl":2,"id":"Actor2120m","stats":{"tr":3,"trp":6,"str":0,"dex":0,"int":15,"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v>
      </c>
      <c r="V59" t="str">
        <f>"{"""&amp;A$1&amp;""":"&amp;A59
&amp;","""&amp;B$1&amp;""":"&amp;B59
&amp;IF(LEN(F59)=0,"",","""&amp;F$1&amp;""":"""&amp;F59&amp;"""")
&amp;IF(LEN(F59)=0,"",",""stats"":{")
&amp;IF(LEN(F59)=0,"",""""&amp;G$1&amp;""":"&amp;G59)
&amp;IF(LEN(F59)=0,"",","""&amp;H$1&amp;""":"&amp;H59)
&amp;IF(LEN(F59)=0,"",","""&amp;I$1&amp;""":"&amp;I59)
&amp;IF(LEN(F59)=0,"",","""&amp;J$1&amp;""":"&amp;J59)
&amp;IF(LEN(F59)=0,"",","""&amp;K$1&amp;""":"&amp;K59)
&amp;IF(LEN(F59)=0,"",","""&amp;L$1&amp;""":"&amp;L59)
&amp;IF(LEN(F59)=0,"",","""&amp;M$1&amp;""":"&amp;M59)
&amp;IF(LEN(F59)=0,"",","""&amp;N$1&amp;""":"&amp;N59)
&amp;IF(LEN(F59)=0,"",","""&amp;O$1&amp;""":"&amp;O59)
&amp;IF(LEN(F59)=0,"",","""&amp;P$1&amp;""":"&amp;P59)
&amp;IF(LEN(F59)=0,"",","""&amp;Q$1&amp;""":"&amp;Q59)
&amp;IF(LEN(F59)=0,"",","""&amp;R$1&amp;""":"&amp;R59)
&amp;IF(LEN(F59)=0,"","}")&amp;"}"</f>
        <v>{"dy":29,"sl":1,"id":"Actor0037m","stats":{"tr":3,"trp":6,"str":0,"dex":15,"int":0,"vit":0,"train":0,"wgGr0":0,"wgGr1":0,"wgGr2":0,"wgGr3":18,"wgLk":309}}</v>
      </c>
      <c r="AC59">
        <v>58</v>
      </c>
      <c r="AD59">
        <v>297</v>
      </c>
    </row>
    <row r="60" spans="1:30">
      <c r="A60">
        <v>29</v>
      </c>
      <c r="B60">
        <v>2</v>
      </c>
      <c r="C60" t="str">
        <f ca="1">VLOOKUP(RANDBETWEEN(1,COUNTA(Z:Z)-1),Z:AA,2,0)</f>
        <v>Actor2015m</v>
      </c>
      <c r="D60" t="str">
        <f>IF(ISBLANK(F60),"",
IFERROR(VLOOKUP(F60,[2]ActorTable!$A:$H,MATCH("이름참고",[2]ActorTable!$1:$1,0),0),"캐릭터없음"))</f>
        <v>클레타</v>
      </c>
      <c r="E60" t="str">
        <f>IF(AND(B60=1,NOT(ISBLANK(F60))),
IF(F60=F61,"같음",""),"")</f>
        <v/>
      </c>
      <c r="F60" t="s">
        <v>369</v>
      </c>
      <c r="G60">
        <v>3</v>
      </c>
      <c r="H60">
        <v>6</v>
      </c>
      <c r="I60">
        <v>0</v>
      </c>
      <c r="J60">
        <v>0</v>
      </c>
      <c r="K60">
        <v>15</v>
      </c>
      <c r="L60">
        <v>0</v>
      </c>
      <c r="M60">
        <v>0</v>
      </c>
      <c r="N60">
        <v>0</v>
      </c>
      <c r="O60">
        <v>0</v>
      </c>
      <c r="P60">
        <v>0</v>
      </c>
      <c r="Q60">
        <v>18</v>
      </c>
      <c r="R60">
        <v>101</v>
      </c>
      <c r="S60">
        <f>IFERROR(VLOOKUP(R60,[2]WingLookTable!$A:$A,1,0),"캐릭터없음")</f>
        <v>101</v>
      </c>
      <c r="T60">
        <f ca="1">VLOOKUP(RANDBETWEEN(1,COUNTA(AC:AC)-1),AC:AD,2,0)</f>
        <v>193</v>
      </c>
      <c r="U60"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dy":16,"sl":2,"id":"Actor1141m","stats":{"tr":3,"trp":6,"str":0,"dex":0,"int":15,"vit":0,"train":0,"wgGr0":0,"wgGr1":0,"wgGr2":0,"wgGr3":18,"wgLk":328}},{"dy":17,"sl":1,"id":"Actor1216m","stats":{"tr":3,"trp":6,"str":0,"dex":15,"int":0,"vit":0,"train":0,"wgGr0":0,"wgGr1":0,"wgGr2":0,"wgGr3":18,"wgLk":163}},{"dy":17,"sl":2,"id":"Actor0104m","stats":{"tr":3,"trp":6,"str":0,"dex":0,"int":15,"vit":0,"train":0,"wgGr0":0,"wgGr1":0,"wgGr2":0,"wgGr3":18,"wgLk":148}},{"dy":18,"sl":1,"id":"Actor2238m","stats":{"tr":3,"trp":6,"str":0,"dex":15,"int":0,"vit":0,"train":0,"wgGr0":0,"wgGr1":0,"wgGr2":0,"wgGr3":18,"wgLk":280}},{"dy":18,"sl":2,"id":"Actor3117m","stats":{"tr":3,"trp":6,"str":0,"dex":0,"int":15,"vit":0,"train":0,"wgGr0":0,"wgGr1":0,"wgGr2":0,"wgGr3":18,"wgLk":172}},{"dy":18,"sl":3,"id":"Actor1005m","stats":{"tr":3,"trp":6,"str":0,"dex":15,"int":0,"vit":0,"train":0,"wgGr0":0,"wgGr1":0,"wgGr2":0,"wgGr3":18,"wgLk":268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dy":24,"sl":2,"id":"Actor0201m","stats":{"tr":3,"trp":6,"str":0,"dex":0,"int":15,"vit":0,"train":0,"wgGr0":0,"wgGr1":0,"wgGr2":0,"wgGr3":18,"wgLk":348}},{"dy":25,"sl":1,"id":"Actor0030m","stats":{"tr":3,"trp":6,"str":0,"dex":15,"int":0,"vit":0,"train":0,"wgGr0":0,"wgGr1":0,"wgGr2":0,"wgGr3":18,"wgLk":154}},{"dy":25,"sl":2,"id":"Actor2010m","stats":{"tr":3,"trp":6,"str":0,"dex":0,"int":15,"vit":0,"train":0,"wgGr0":0,"wgGr1":0,"wgGr2":0,"wgGr3":18,"wgLk":217}},{"dy":26,"sl":1,"id":"Actor3114m","stats":{"tr":3,"trp":6,"str":0,"dex":15,"int":0,"vit":0,"train":0,"wgGr0":0,"wgGr1":0,"wgGr2":0,"wgGr3":18,"wgLk":211}},{"dy":26,"sl":2,"id":"Actor2120m","stats":{"tr":3,"trp":6,"str":0,"dex":0,"int":15,"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v>
      </c>
      <c r="V60" t="str">
        <f>"{"""&amp;A$1&amp;""":"&amp;A60
&amp;","""&amp;B$1&amp;""":"&amp;B60
&amp;IF(LEN(F60)=0,"",","""&amp;F$1&amp;""":"""&amp;F60&amp;"""")
&amp;IF(LEN(F60)=0,"",",""stats"":{")
&amp;IF(LEN(F60)=0,"",""""&amp;G$1&amp;""":"&amp;G60)
&amp;IF(LEN(F60)=0,"",","""&amp;H$1&amp;""":"&amp;H60)
&amp;IF(LEN(F60)=0,"",","""&amp;I$1&amp;""":"&amp;I60)
&amp;IF(LEN(F60)=0,"",","""&amp;J$1&amp;""":"&amp;J60)
&amp;IF(LEN(F60)=0,"",","""&amp;K$1&amp;""":"&amp;K60)
&amp;IF(LEN(F60)=0,"",","""&amp;L$1&amp;""":"&amp;L60)
&amp;IF(LEN(F60)=0,"",","""&amp;M$1&amp;""":"&amp;M60)
&amp;IF(LEN(F60)=0,"",","""&amp;N$1&amp;""":"&amp;N60)
&amp;IF(LEN(F60)=0,"",","""&amp;O$1&amp;""":"&amp;O60)
&amp;IF(LEN(F60)=0,"",","""&amp;P$1&amp;""":"&amp;P60)
&amp;IF(LEN(F60)=0,"",","""&amp;Q$1&amp;""":"&amp;Q60)
&amp;IF(LEN(F60)=0,"",","""&amp;R$1&amp;""":"&amp;R60)
&amp;IF(LEN(F60)=0,"","}")&amp;"}"</f>
        <v>{"dy":29,"sl":2,"id":"Actor0240m","stats":{"tr":3,"trp":6,"str":0,"dex":0,"int":15,"vit":0,"train":0,"wgGr0":0,"wgGr1":0,"wgGr2":0,"wgGr3":18,"wgLk":101}}</v>
      </c>
      <c r="AC60">
        <v>59</v>
      </c>
      <c r="AD60">
        <v>300</v>
      </c>
    </row>
    <row r="61" spans="1:30">
      <c r="A61">
        <v>30</v>
      </c>
      <c r="B61">
        <v>1</v>
      </c>
      <c r="C61" t="str">
        <f ca="1">VLOOKUP(RANDBETWEEN(1,COUNTA(Z:Z)-1),Z:AA,2,0)</f>
        <v>Actor3117m</v>
      </c>
      <c r="D61" t="str">
        <f>IF(ISBLANK(F61),"",
IFERROR(VLOOKUP(F61,[2]ActorTable!$A:$H,MATCH("이름참고",[2]ActorTable!$1:$1,0),0),"캐릭터없음"))</f>
        <v>도스로프</v>
      </c>
      <c r="E61" t="str">
        <f>IF(AND(B61=1,NOT(ISBLANK(F61))),
IF(F61=F62,"같음",""),"")</f>
        <v/>
      </c>
      <c r="F61" t="s">
        <v>364</v>
      </c>
      <c r="G61">
        <v>3</v>
      </c>
      <c r="H61">
        <v>6</v>
      </c>
      <c r="I61">
        <v>0</v>
      </c>
      <c r="J61">
        <v>15</v>
      </c>
      <c r="K61">
        <v>0</v>
      </c>
      <c r="L61">
        <v>0</v>
      </c>
      <c r="M61">
        <v>0</v>
      </c>
      <c r="N61">
        <v>0</v>
      </c>
      <c r="O61">
        <v>0</v>
      </c>
      <c r="P61">
        <v>0</v>
      </c>
      <c r="Q61">
        <v>18</v>
      </c>
      <c r="R61">
        <v>125</v>
      </c>
      <c r="S61">
        <f>IFERROR(VLOOKUP(R61,[2]WingLookTable!$A:$A,1,0),"캐릭터없음")</f>
        <v>125</v>
      </c>
      <c r="T61">
        <f ca="1">VLOOKUP(RANDBETWEEN(1,COUNTA(AC:AC)-1),AC:AD,2,0)</f>
        <v>184</v>
      </c>
      <c r="U61"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dy":16,"sl":2,"id":"Actor1141m","stats":{"tr":3,"trp":6,"str":0,"dex":0,"int":15,"vit":0,"train":0,"wgGr0":0,"wgGr1":0,"wgGr2":0,"wgGr3":18,"wgLk":328}},{"dy":17,"sl":1,"id":"Actor1216m","stats":{"tr":3,"trp":6,"str":0,"dex":15,"int":0,"vit":0,"train":0,"wgGr0":0,"wgGr1":0,"wgGr2":0,"wgGr3":18,"wgLk":163}},{"dy":17,"sl":2,"id":"Actor0104m","stats":{"tr":3,"trp":6,"str":0,"dex":0,"int":15,"vit":0,"train":0,"wgGr0":0,"wgGr1":0,"wgGr2":0,"wgGr3":18,"wgLk":148}},{"dy":18,"sl":1,"id":"Actor2238m","stats":{"tr":3,"trp":6,"str":0,"dex":15,"int":0,"vit":0,"train":0,"wgGr0":0,"wgGr1":0,"wgGr2":0,"wgGr3":18,"wgLk":280}},{"dy":18,"sl":2,"id":"Actor3117m","stats":{"tr":3,"trp":6,"str":0,"dex":0,"int":15,"vit":0,"train":0,"wgGr0":0,"wgGr1":0,"wgGr2":0,"wgGr3":18,"wgLk":172}},{"dy":18,"sl":3,"id":"Actor1005m","stats":{"tr":3,"trp":6,"str":0,"dex":15,"int":0,"vit":0,"train":0,"wgGr0":0,"wgGr1":0,"wgGr2":0,"wgGr3":18,"wgLk":268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dy":24,"sl":2,"id":"Actor0201m","stats":{"tr":3,"trp":6,"str":0,"dex":0,"int":15,"vit":0,"train":0,"wgGr0":0,"wgGr1":0,"wgGr2":0,"wgGr3":18,"wgLk":348}},{"dy":25,"sl":1,"id":"Actor0030m","stats":{"tr":3,"trp":6,"str":0,"dex":15,"int":0,"vit":0,"train":0,"wgGr0":0,"wgGr1":0,"wgGr2":0,"wgGr3":18,"wgLk":154}},{"dy":25,"sl":2,"id":"Actor2010m","stats":{"tr":3,"trp":6,"str":0,"dex":0,"int":15,"vit":0,"train":0,"wgGr0":0,"wgGr1":0,"wgGr2":0,"wgGr3":18,"wgLk":217}},{"dy":26,"sl":1,"id":"Actor3114m","stats":{"tr":3,"trp":6,"str":0,"dex":15,"int":0,"vit":0,"train":0,"wgGr0":0,"wgGr1":0,"wgGr2":0,"wgGr3":18,"wgLk":211}},{"dy":26,"sl":2,"id":"Actor2120m","stats":{"tr":3,"trp":6,"str":0,"dex":0,"int":15,"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v>
      </c>
      <c r="V61" t="str">
        <f>"{"""&amp;A$1&amp;""":"&amp;A61
&amp;","""&amp;B$1&amp;""":"&amp;B61
&amp;IF(LEN(F61)=0,"",","""&amp;F$1&amp;""":"""&amp;F61&amp;"""")
&amp;IF(LEN(F61)=0,"",",""stats"":{")
&amp;IF(LEN(F61)=0,"",""""&amp;G$1&amp;""":"&amp;G61)
&amp;IF(LEN(F61)=0,"",","""&amp;H$1&amp;""":"&amp;H61)
&amp;IF(LEN(F61)=0,"",","""&amp;I$1&amp;""":"&amp;I61)
&amp;IF(LEN(F61)=0,"",","""&amp;J$1&amp;""":"&amp;J61)
&amp;IF(LEN(F61)=0,"",","""&amp;K$1&amp;""":"&amp;K61)
&amp;IF(LEN(F61)=0,"",","""&amp;L$1&amp;""":"&amp;L61)
&amp;IF(LEN(F61)=0,"",","""&amp;M$1&amp;""":"&amp;M61)
&amp;IF(LEN(F61)=0,"",","""&amp;N$1&amp;""":"&amp;N61)
&amp;IF(LEN(F61)=0,"",","""&amp;O$1&amp;""":"&amp;O61)
&amp;IF(LEN(F61)=0,"",","""&amp;P$1&amp;""":"&amp;P61)
&amp;IF(LEN(F61)=0,"",","""&amp;Q$1&amp;""":"&amp;Q61)
&amp;IF(LEN(F61)=0,"",","""&amp;R$1&amp;""":"&amp;R61)
&amp;IF(LEN(F61)=0,"","}")&amp;"}"</f>
        <v>{"dy":30,"sl":1,"id":"Actor0030m","stats":{"tr":3,"trp":6,"str":0,"dex":15,"int":0,"vit":0,"train":0,"wgGr0":0,"wgGr1":0,"wgGr2":0,"wgGr3":18,"wgLk":125}}</v>
      </c>
      <c r="AC61">
        <v>60</v>
      </c>
      <c r="AD61">
        <v>303</v>
      </c>
    </row>
    <row r="62" spans="1:30">
      <c r="A62">
        <v>30</v>
      </c>
      <c r="B62">
        <v>2</v>
      </c>
      <c r="C62" t="str">
        <f ca="1">VLOOKUP(RANDBETWEEN(1,COUNTA(Z:Z)-1),Z:AA,2,0)</f>
        <v>Actor3021m</v>
      </c>
      <c r="D62" t="str">
        <f>IF(ISBLANK(F62),"",
IFERROR(VLOOKUP(F62,[2]ActorTable!$A:$H,MATCH("이름참고",[2]ActorTable!$1:$1,0),0),"캐릭터없음"))</f>
        <v>튤린</v>
      </c>
      <c r="E62" t="str">
        <f>IF(AND(B62=1,NOT(ISBLANK(F62))),
IF(F62=F63,"같음",""),"")</f>
        <v/>
      </c>
      <c r="F62" t="s">
        <v>366</v>
      </c>
      <c r="G62">
        <v>3</v>
      </c>
      <c r="H62">
        <v>6</v>
      </c>
      <c r="I62">
        <v>0</v>
      </c>
      <c r="J62">
        <v>0</v>
      </c>
      <c r="K62">
        <v>15</v>
      </c>
      <c r="L62">
        <v>0</v>
      </c>
      <c r="M62">
        <v>0</v>
      </c>
      <c r="N62">
        <v>0</v>
      </c>
      <c r="O62">
        <v>0</v>
      </c>
      <c r="P62">
        <v>0</v>
      </c>
      <c r="Q62">
        <v>18</v>
      </c>
      <c r="R62">
        <v>172</v>
      </c>
      <c r="S62">
        <f>IFERROR(VLOOKUP(R62,[2]WingLookTable!$A:$A,1,0),"캐릭터없음")</f>
        <v>172</v>
      </c>
      <c r="T62">
        <f ca="1">VLOOKUP(RANDBETWEEN(1,COUNTA(AC:AC)-1),AC:AD,2,0)</f>
        <v>121</v>
      </c>
      <c r="U62"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dy":16,"sl":2,"id":"Actor1141m","stats":{"tr":3,"trp":6,"str":0,"dex":0,"int":15,"vit":0,"train":0,"wgGr0":0,"wgGr1":0,"wgGr2":0,"wgGr3":18,"wgLk":328}},{"dy":17,"sl":1,"id":"Actor1216m","stats":{"tr":3,"trp":6,"str":0,"dex":15,"int":0,"vit":0,"train":0,"wgGr0":0,"wgGr1":0,"wgGr2":0,"wgGr3":18,"wgLk":163}},{"dy":17,"sl":2,"id":"Actor0104m","stats":{"tr":3,"trp":6,"str":0,"dex":0,"int":15,"vit":0,"train":0,"wgGr0":0,"wgGr1":0,"wgGr2":0,"wgGr3":18,"wgLk":148}},{"dy":18,"sl":1,"id":"Actor2238m","stats":{"tr":3,"trp":6,"str":0,"dex":15,"int":0,"vit":0,"train":0,"wgGr0":0,"wgGr1":0,"wgGr2":0,"wgGr3":18,"wgLk":280}},{"dy":18,"sl":2,"id":"Actor3117m","stats":{"tr":3,"trp":6,"str":0,"dex":0,"int":15,"vit":0,"train":0,"wgGr0":0,"wgGr1":0,"wgGr2":0,"wgGr3":18,"wgLk":172}},{"dy":18,"sl":3,"id":"Actor1005m","stats":{"tr":3,"trp":6,"str":0,"dex":15,"int":0,"vit":0,"train":0,"wgGr0":0,"wgGr1":0,"wgGr2":0,"wgGr3":18,"wgLk":268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dy":24,"sl":2,"id":"Actor0201m","stats":{"tr":3,"trp":6,"str":0,"dex":0,"int":15,"vit":0,"train":0,"wgGr0":0,"wgGr1":0,"wgGr2":0,"wgGr3":18,"wgLk":348}},{"dy":25,"sl":1,"id":"Actor0030m","stats":{"tr":3,"trp":6,"str":0,"dex":15,"int":0,"vit":0,"train":0,"wgGr0":0,"wgGr1":0,"wgGr2":0,"wgGr3":18,"wgLk":154}},{"dy":25,"sl":2,"id":"Actor2010m","stats":{"tr":3,"trp":6,"str":0,"dex":0,"int":15,"vit":0,"train":0,"wgGr0":0,"wgGr1":0,"wgGr2":0,"wgGr3":18,"wgLk":217}},{"dy":26,"sl":1,"id":"Actor3114m","stats":{"tr":3,"trp":6,"str":0,"dex":15,"int":0,"vit":0,"train":0,"wgGr0":0,"wgGr1":0,"wgGr2":0,"wgGr3":18,"wgLk":211}},{"dy":26,"sl":2,"id":"Actor2120m","stats":{"tr":3,"trp":6,"str":0,"dex":0,"int":15,"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dy":30,"sl":2,"id":"Actor0037m","stats":{"tr":3,"trp":6,"str":0,"dex":0,"int":15,"vit":0,"train":0,"wgGr0":0,"wgGr1":0,"wgGr2":0,"wgGr3":18,"wgLk":172}}</v>
      </c>
      <c r="V62" t="str">
        <f>"{"""&amp;A$1&amp;""":"&amp;A62
&amp;","""&amp;B$1&amp;""":"&amp;B62
&amp;IF(LEN(F62)=0,"",","""&amp;F$1&amp;""":"""&amp;F62&amp;"""")
&amp;IF(LEN(F62)=0,"",",""stats"":{")
&amp;IF(LEN(F62)=0,"",""""&amp;G$1&amp;""":"&amp;G62)
&amp;IF(LEN(F62)=0,"",","""&amp;H$1&amp;""":"&amp;H62)
&amp;IF(LEN(F62)=0,"",","""&amp;I$1&amp;""":"&amp;I62)
&amp;IF(LEN(F62)=0,"",","""&amp;J$1&amp;""":"&amp;J62)
&amp;IF(LEN(F62)=0,"",","""&amp;K$1&amp;""":"&amp;K62)
&amp;IF(LEN(F62)=0,"",","""&amp;L$1&amp;""":"&amp;L62)
&amp;IF(LEN(F62)=0,"",","""&amp;M$1&amp;""":"&amp;M62)
&amp;IF(LEN(F62)=0,"",","""&amp;N$1&amp;""":"&amp;N62)
&amp;IF(LEN(F62)=0,"",","""&amp;O$1&amp;""":"&amp;O62)
&amp;IF(LEN(F62)=0,"",","""&amp;P$1&amp;""":"&amp;P62)
&amp;IF(LEN(F62)=0,"",","""&amp;Q$1&amp;""":"&amp;Q62)
&amp;IF(LEN(F62)=0,"",","""&amp;R$1&amp;""":"&amp;R62)
&amp;IF(LEN(F62)=0,"","}")&amp;"}"</f>
        <v>{"dy":30,"sl":2,"id":"Actor0037m","stats":{"tr":3,"trp":6,"str":0,"dex":0,"int":15,"vit":0,"train":0,"wgGr0":0,"wgGr1":0,"wgGr2":0,"wgGr3":18,"wgLk":172}}</v>
      </c>
      <c r="AC62">
        <v>61</v>
      </c>
      <c r="AD62">
        <v>306</v>
      </c>
    </row>
    <row r="63" spans="1:30">
      <c r="A63">
        <v>31</v>
      </c>
      <c r="B63">
        <v>1</v>
      </c>
      <c r="C63" t="str">
        <f ca="1">VLOOKUP(RANDBETWEEN(1,COUNTA(Z:Z)-1),Z:AA,2,0)</f>
        <v>Actor0201m</v>
      </c>
      <c r="D63" t="str">
        <f>IF(ISBLANK(F63),"",
IFERROR(VLOOKUP(F63,[2]ActorTable!$A:$H,MATCH("이름참고",[2]ActorTable!$1:$1,0),0),"캐릭터없음"))</f>
        <v>무테이</v>
      </c>
      <c r="E63" t="str">
        <f>IF(AND(B63=1,NOT(ISBLANK(F63))),
IF(F63=F64,"같음",""),"")</f>
        <v/>
      </c>
      <c r="F63" t="s">
        <v>358</v>
      </c>
      <c r="G63">
        <v>3</v>
      </c>
      <c r="H63">
        <v>6</v>
      </c>
      <c r="I63">
        <v>0</v>
      </c>
      <c r="J63">
        <v>15</v>
      </c>
      <c r="K63">
        <v>0</v>
      </c>
      <c r="L63">
        <v>0</v>
      </c>
      <c r="M63">
        <v>0</v>
      </c>
      <c r="N63">
        <v>0</v>
      </c>
      <c r="O63">
        <v>0</v>
      </c>
      <c r="P63">
        <v>0</v>
      </c>
      <c r="Q63">
        <v>18</v>
      </c>
      <c r="R63">
        <v>166</v>
      </c>
      <c r="S63">
        <f>IFERROR(VLOOKUP(R63,[2]WingLookTable!$A:$A,1,0),"캐릭터없음")</f>
        <v>166</v>
      </c>
      <c r="T63">
        <f ca="1">VLOOKUP(RANDBETWEEN(1,COUNTA(AC:AC)-1),AC:AD,2,0)</f>
        <v>145</v>
      </c>
      <c r="U63"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dy":16,"sl":2,"id":"Actor1141m","stats":{"tr":3,"trp":6,"str":0,"dex":0,"int":15,"vit":0,"train":0,"wgGr0":0,"wgGr1":0,"wgGr2":0,"wgGr3":18,"wgLk":328}},{"dy":17,"sl":1,"id":"Actor1216m","stats":{"tr":3,"trp":6,"str":0,"dex":15,"int":0,"vit":0,"train":0,"wgGr0":0,"wgGr1":0,"wgGr2":0,"wgGr3":18,"wgLk":163}},{"dy":17,"sl":2,"id":"Actor0104m","stats":{"tr":3,"trp":6,"str":0,"dex":0,"int":15,"vit":0,"train":0,"wgGr0":0,"wgGr1":0,"wgGr2":0,"wgGr3":18,"wgLk":148}},{"dy":18,"sl":1,"id":"Actor2238m","stats":{"tr":3,"trp":6,"str":0,"dex":15,"int":0,"vit":0,"train":0,"wgGr0":0,"wgGr1":0,"wgGr2":0,"wgGr3":18,"wgLk":280}},{"dy":18,"sl":2,"id":"Actor3117m","stats":{"tr":3,"trp":6,"str":0,"dex":0,"int":15,"vit":0,"train":0,"wgGr0":0,"wgGr1":0,"wgGr2":0,"wgGr3":18,"wgLk":172}},{"dy":18,"sl":3,"id":"Actor1005m","stats":{"tr":3,"trp":6,"str":0,"dex":15,"int":0,"vit":0,"train":0,"wgGr0":0,"wgGr1":0,"wgGr2":0,"wgGr3":18,"wgLk":268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dy":24,"sl":2,"id":"Actor0201m","stats":{"tr":3,"trp":6,"str":0,"dex":0,"int":15,"vit":0,"train":0,"wgGr0":0,"wgGr1":0,"wgGr2":0,"wgGr3":18,"wgLk":348}},{"dy":25,"sl":1,"id":"Actor0030m","stats":{"tr":3,"trp":6,"str":0,"dex":15,"int":0,"vit":0,"train":0,"wgGr0":0,"wgGr1":0,"wgGr2":0,"wgGr3":18,"wgLk":154}},{"dy":25,"sl":2,"id":"Actor2010m","stats":{"tr":3,"trp":6,"str":0,"dex":0,"int":15,"vit":0,"train":0,"wgGr0":0,"wgGr1":0,"wgGr2":0,"wgGr3":18,"wgLk":217}},{"dy":26,"sl":1,"id":"Actor3114m","stats":{"tr":3,"trp":6,"str":0,"dex":15,"int":0,"vit":0,"train":0,"wgGr0":0,"wgGr1":0,"wgGr2":0,"wgGr3":18,"wgLk":211}},{"dy":26,"sl":2,"id":"Actor2120m","stats":{"tr":3,"trp":6,"str":0,"dex":0,"int":15,"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dy":30,"sl":2,"id":"Actor0037m","stats":{"tr":3,"trp":6,"str":0,"dex":0,"int":15,"vit":0,"train":0,"wgGr0":0,"wgGr1":0,"wgGr2":0,"wgGr3":18,"wgLk":172}},{"dy":31,"sl":1,"id":"Actor3021m","stats":{"tr":3,"trp":6,"str":0,"dex":15,"int":0,"vit":0,"train":0,"wgGr0":0,"wgGr1":0,"wgGr2":0,"wgGr3":18,"wgLk":166}}</v>
      </c>
      <c r="V63" t="str">
        <f>"{"""&amp;A$1&amp;""":"&amp;A63
&amp;","""&amp;B$1&amp;""":"&amp;B63
&amp;IF(LEN(F63)=0,"",","""&amp;F$1&amp;""":"""&amp;F63&amp;"""")
&amp;IF(LEN(F63)=0,"",",""stats"":{")
&amp;IF(LEN(F63)=0,"",""""&amp;G$1&amp;""":"&amp;G63)
&amp;IF(LEN(F63)=0,"",","""&amp;H$1&amp;""":"&amp;H63)
&amp;IF(LEN(F63)=0,"",","""&amp;I$1&amp;""":"&amp;I63)
&amp;IF(LEN(F63)=0,"",","""&amp;J$1&amp;""":"&amp;J63)
&amp;IF(LEN(F63)=0,"",","""&amp;K$1&amp;""":"&amp;K63)
&amp;IF(LEN(F63)=0,"",","""&amp;L$1&amp;""":"&amp;L63)
&amp;IF(LEN(F63)=0,"",","""&amp;M$1&amp;""":"&amp;M63)
&amp;IF(LEN(F63)=0,"",","""&amp;N$1&amp;""":"&amp;N63)
&amp;IF(LEN(F63)=0,"",","""&amp;O$1&amp;""":"&amp;O63)
&amp;IF(LEN(F63)=0,"",","""&amp;P$1&amp;""":"&amp;P63)
&amp;IF(LEN(F63)=0,"",","""&amp;Q$1&amp;""":"&amp;Q63)
&amp;IF(LEN(F63)=0,"",","""&amp;R$1&amp;""":"&amp;R63)
&amp;IF(LEN(F63)=0,"","}")&amp;"}"</f>
        <v>{"dy":31,"sl":1,"id":"Actor3021m","stats":{"tr":3,"trp":6,"str":0,"dex":15,"int":0,"vit":0,"train":0,"wgGr0":0,"wgGr1":0,"wgGr2":0,"wgGr3":18,"wgLk":166}}</v>
      </c>
      <c r="AC63">
        <v>62</v>
      </c>
      <c r="AD63">
        <v>309</v>
      </c>
    </row>
    <row r="64" spans="1:30">
      <c r="A64">
        <v>31</v>
      </c>
      <c r="B64">
        <v>2</v>
      </c>
      <c r="C64" t="str">
        <f ca="1">VLOOKUP(RANDBETWEEN(1,COUNTA(Z:Z)-1),Z:AA,2,0)</f>
        <v>Actor3022m</v>
      </c>
      <c r="D64" t="str">
        <f>IF(ISBLANK(F64),"",
IFERROR(VLOOKUP(F64,[2]ActorTable!$A:$H,MATCH("이름참고",[2]ActorTable!$1:$1,0),0),"캐릭터없음"))</f>
        <v>딘즈</v>
      </c>
      <c r="E64" t="str">
        <f>IF(AND(B64=1,NOT(ISBLANK(F64))),
IF(F64=F65,"같음",""),"")</f>
        <v/>
      </c>
      <c r="F64" t="s">
        <v>359</v>
      </c>
      <c r="G64">
        <v>3</v>
      </c>
      <c r="H64">
        <v>6</v>
      </c>
      <c r="I64">
        <v>0</v>
      </c>
      <c r="J64">
        <v>0</v>
      </c>
      <c r="K64">
        <v>15</v>
      </c>
      <c r="L64">
        <v>0</v>
      </c>
      <c r="M64">
        <v>0</v>
      </c>
      <c r="N64">
        <v>0</v>
      </c>
      <c r="O64">
        <v>0</v>
      </c>
      <c r="P64">
        <v>0</v>
      </c>
      <c r="Q64">
        <v>18</v>
      </c>
      <c r="R64">
        <v>272</v>
      </c>
      <c r="S64">
        <f>IFERROR(VLOOKUP(R64,[2]WingLookTable!$A:$A,1,0),"캐릭터없음")</f>
        <v>272</v>
      </c>
      <c r="T64">
        <f ca="1">VLOOKUP(RANDBETWEEN(1,COUNTA(AC:AC)-1),AC:AD,2,0)</f>
        <v>324</v>
      </c>
      <c r="U64" t="str">
        <f t="shared" ca="1" si="0"/>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324}},{"dy":14,"sl":2,"id":"Actor1108m","stats":{"tr":3,"trp":6,"str":0,"dex":15,"int":0,"vit":0,"train":0,"wgGr0":0,"wgGr1":0,"wgGr2":0,"wgGr3":18,"wgLk":125}},{"dy":15,"sl":1,"id":"Actor3231m","stats":{"tr":3,"trp":6,"str":0,"dex":0,"int":15,"vit":0,"train":0,"wgGr0":0,"wgGr1":0,"wgGr2":0,"wgGr3":18,"wgLk":344}},{"dy":15,"sl":2,"id":"Actor3114m","stats":{"tr":3,"trp":6,"str":0,"dex":0,"int":15,"vit":0,"train":0,"wgGr0":0,"wgGr1":0,"wgGr2":0,"wgGr3":18,"wgLk":356}},{"dy":16,"sl":1,"id":"Actor0201m","stats":{"tr":3,"trp":6,"str":0,"dex":15,"int":0,"vit":0,"train":0,"wgGr0":0,"wgGr1":0,"wgGr2":0,"wgGr3":18,"wgLk":196}},{"dy":16,"sl":2,"id":"Actor1141m","stats":{"tr":3,"trp":6,"str":0,"dex":0,"int":15,"vit":0,"train":0,"wgGr0":0,"wgGr1":0,"wgGr2":0,"wgGr3":18,"wgLk":328}},{"dy":17,"sl":1,"id":"Actor1216m","stats":{"tr":3,"trp":6,"str":0,"dex":15,"int":0,"vit":0,"train":0,"wgGr0":0,"wgGr1":0,"wgGr2":0,"wgGr3":18,"wgLk":163}},{"dy":17,"sl":2,"id":"Actor0104m","stats":{"tr":3,"trp":6,"str":0,"dex":0,"int":15,"vit":0,"train":0,"wgGr0":0,"wgGr1":0,"wgGr2":0,"wgGr3":18,"wgLk":148}},{"dy":18,"sl":1,"id":"Actor2238m","stats":{"tr":3,"trp":6,"str":0,"dex":15,"int":0,"vit":0,"train":0,"wgGr0":0,"wgGr1":0,"wgGr2":0,"wgGr3":18,"wgLk":280}},{"dy":18,"sl":2,"id":"Actor3117m","stats":{"tr":3,"trp":6,"str":0,"dex":0,"int":15,"vit":0,"train":0,"wgGr0":0,"wgGr1":0,"wgGr2":0,"wgGr3":18,"wgLk":172}},{"dy":18,"sl":3,"id":"Actor1005m","stats":{"tr":3,"trp":6,"str":0,"dex":15,"int":0,"vit":0,"train":0,"wgGr0":0,"wgGr1":0,"wgGr2":0,"wgGr3":18,"wgLk":268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dy":24,"sl":2,"id":"Actor0201m","stats":{"tr":3,"trp":6,"str":0,"dex":0,"int":15,"vit":0,"train":0,"wgGr0":0,"wgGr1":0,"wgGr2":0,"wgGr3":18,"wgLk":348}},{"dy":25,"sl":1,"id":"Actor0030m","stats":{"tr":3,"trp":6,"str":0,"dex":15,"int":0,"vit":0,"train":0,"wgGr0":0,"wgGr1":0,"wgGr2":0,"wgGr3":18,"wgLk":154}},{"dy":25,"sl":2,"id":"Actor2010m","stats":{"tr":3,"trp":6,"str":0,"dex":0,"int":15,"vit":0,"train":0,"wgGr0":0,"wgGr1":0,"wgGr2":0,"wgGr3":18,"wgLk":217}},{"dy":26,"sl":1,"id":"Actor3114m","stats":{"tr":3,"trp":6,"str":0,"dex":15,"int":0,"vit":0,"train":0,"wgGr0":0,"wgGr1":0,"wgGr2":0,"wgGr3":18,"wgLk":211}},{"dy":26,"sl":2,"id":"Actor2120m","stats":{"tr":3,"trp":6,"str":0,"dex":0,"int":15,"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dy":30,"sl":2,"id":"Actor0037m","stats":{"tr":3,"trp":6,"str":0,"dex":0,"int":15,"vit":0,"train":0,"wgGr0":0,"wgGr1":0,"wgGr2":0,"wgGr3":18,"wgLk":172}},{"dy":31,"sl":1,"id":"Actor3021m","stats":{"tr":3,"trp":6,"str":0,"dex":15,"int":0,"vit":0,"train":0,"wgGr0":0,"wgGr1":0,"wgGr2":0,"wgGr3":18,"wgLk":166}},{"dy":31,"sl":2,"id":"Actor3022m","stats":{"tr":3,"trp":6,"str":0,"dex":0,"int":15,"vit":0,"train":0,"wgGr0":0,"wgGr1":0,"wgGr2":0,"wgGr3":18,"wgLk":272}}</v>
      </c>
      <c r="V64" t="str">
        <f>"{"""&amp;A$1&amp;""":"&amp;A64
&amp;","""&amp;B$1&amp;""":"&amp;B64
&amp;IF(LEN(F64)=0,"",","""&amp;F$1&amp;""":"""&amp;F64&amp;"""")
&amp;IF(LEN(F64)=0,"",",""stats"":{")
&amp;IF(LEN(F64)=0,"",""""&amp;G$1&amp;""":"&amp;G64)
&amp;IF(LEN(F64)=0,"",","""&amp;H$1&amp;""":"&amp;H64)
&amp;IF(LEN(F64)=0,"",","""&amp;I$1&amp;""":"&amp;I64)
&amp;IF(LEN(F64)=0,"",","""&amp;J$1&amp;""":"&amp;J64)
&amp;IF(LEN(F64)=0,"",","""&amp;K$1&amp;""":"&amp;K64)
&amp;IF(LEN(F64)=0,"",","""&amp;L$1&amp;""":"&amp;L64)
&amp;IF(LEN(F64)=0,"",","""&amp;M$1&amp;""":"&amp;M64)
&amp;IF(LEN(F64)=0,"",","""&amp;N$1&amp;""":"&amp;N64)
&amp;IF(LEN(F64)=0,"",","""&amp;O$1&amp;""":"&amp;O64)
&amp;IF(LEN(F64)=0,"",","""&amp;P$1&amp;""":"&amp;P64)
&amp;IF(LEN(F64)=0,"",","""&amp;Q$1&amp;""":"&amp;Q64)
&amp;IF(LEN(F64)=0,"",","""&amp;R$1&amp;""":"&amp;R64)
&amp;IF(LEN(F64)=0,"","}")&amp;"}"</f>
        <v>{"dy":31,"sl":2,"id":"Actor3022m","stats":{"tr":3,"trp":6,"str":0,"dex":0,"int":15,"vit":0,"train":0,"wgGr0":0,"wgGr1":0,"wgGr2":0,"wgGr3":18,"wgLk":272}}</v>
      </c>
      <c r="AC64">
        <v>63</v>
      </c>
      <c r="AD64">
        <v>312</v>
      </c>
    </row>
    <row r="65" spans="29:30">
      <c r="AC65">
        <v>64</v>
      </c>
      <c r="AD65">
        <v>315</v>
      </c>
    </row>
    <row r="66" spans="29:30">
      <c r="AC66">
        <v>65</v>
      </c>
      <c r="AD66">
        <v>318</v>
      </c>
    </row>
    <row r="67" spans="29:30">
      <c r="AC67">
        <v>66</v>
      </c>
      <c r="AD67">
        <v>321</v>
      </c>
    </row>
    <row r="68" spans="29:30">
      <c r="AC68">
        <v>67</v>
      </c>
      <c r="AD68">
        <v>324</v>
      </c>
    </row>
    <row r="69" spans="29:30">
      <c r="AC69">
        <v>68</v>
      </c>
      <c r="AD69">
        <v>328</v>
      </c>
    </row>
    <row r="70" spans="29:30">
      <c r="AC70">
        <v>69</v>
      </c>
      <c r="AD70">
        <v>332</v>
      </c>
    </row>
    <row r="71" spans="29:30">
      <c r="AC71">
        <v>70</v>
      </c>
      <c r="AD71">
        <v>336</v>
      </c>
    </row>
    <row r="72" spans="29:30">
      <c r="AC72">
        <v>71</v>
      </c>
      <c r="AD72">
        <v>340</v>
      </c>
    </row>
    <row r="73" spans="29:30">
      <c r="AC73">
        <v>72</v>
      </c>
      <c r="AD73">
        <v>344</v>
      </c>
    </row>
    <row r="74" spans="29:30">
      <c r="AC74">
        <v>73</v>
      </c>
      <c r="AD74">
        <v>348</v>
      </c>
    </row>
    <row r="75" spans="29:30">
      <c r="AC75">
        <v>74</v>
      </c>
      <c r="AD75">
        <v>352</v>
      </c>
    </row>
    <row r="76" spans="29:30">
      <c r="AC76">
        <v>75</v>
      </c>
      <c r="AD76">
        <v>356</v>
      </c>
    </row>
    <row r="77" spans="29:30">
      <c r="AC77">
        <v>76</v>
      </c>
      <c r="AD77">
        <v>360</v>
      </c>
    </row>
    <row r="78" spans="29:30">
      <c r="AC78">
        <v>77</v>
      </c>
      <c r="AD78">
        <v>363</v>
      </c>
    </row>
    <row r="79" spans="29:30">
      <c r="AC79">
        <v>78</v>
      </c>
      <c r="AD79">
        <v>366</v>
      </c>
    </row>
    <row r="80" spans="29:30">
      <c r="AC80">
        <v>79</v>
      </c>
      <c r="AD80">
        <v>369</v>
      </c>
    </row>
    <row r="81" spans="29:30">
      <c r="AC81">
        <v>80</v>
      </c>
      <c r="AD81">
        <v>372</v>
      </c>
    </row>
  </sheetData>
  <sortState xmlns:xlrd2="http://schemas.microsoft.com/office/spreadsheetml/2017/richdata2" ref="Z2:AA31">
    <sortCondition ref="Z2:Z31"/>
  </sortState>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231</v>
      </c>
      <c r="C2" s="1">
        <v>0.99</v>
      </c>
      <c r="D2" s="1">
        <v>1200</v>
      </c>
      <c r="E2">
        <v>15</v>
      </c>
    </row>
    <row r="3" spans="1:6">
      <c r="A3" t="s">
        <v>16</v>
      </c>
      <c r="B3" t="s">
        <v>233</v>
      </c>
      <c r="C3" s="1">
        <v>4.99</v>
      </c>
      <c r="D3" s="1">
        <v>5900</v>
      </c>
      <c r="E3">
        <v>85</v>
      </c>
    </row>
    <row r="4" spans="1:6">
      <c r="A4" t="s">
        <v>17</v>
      </c>
      <c r="B4" t="s">
        <v>235</v>
      </c>
      <c r="C4" s="1">
        <v>9.99</v>
      </c>
      <c r="D4" s="1">
        <v>12000</v>
      </c>
      <c r="E4">
        <v>180</v>
      </c>
      <c r="F4" t="s">
        <v>21</v>
      </c>
    </row>
    <row r="5" spans="1:6">
      <c r="A5" t="s">
        <v>18</v>
      </c>
      <c r="B5" t="s">
        <v>236</v>
      </c>
      <c r="C5" s="1">
        <v>19.989999999999998</v>
      </c>
      <c r="D5" s="1">
        <v>25000</v>
      </c>
      <c r="E5">
        <v>390</v>
      </c>
    </row>
    <row r="6" spans="1:6">
      <c r="A6" t="s">
        <v>19</v>
      </c>
      <c r="B6" t="s">
        <v>232</v>
      </c>
      <c r="C6" s="1">
        <v>49.99</v>
      </c>
      <c r="D6" s="1">
        <v>65000</v>
      </c>
      <c r="E6">
        <v>1050</v>
      </c>
    </row>
    <row r="7" spans="1:6">
      <c r="A7" t="s">
        <v>20</v>
      </c>
      <c r="B7" t="s">
        <v>234</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237</v>
      </c>
      <c r="C2">
        <v>30</v>
      </c>
      <c r="D2">
        <v>9500</v>
      </c>
    </row>
    <row r="3" spans="1:6">
      <c r="A3" t="s">
        <v>7</v>
      </c>
      <c r="B3" t="s">
        <v>238</v>
      </c>
      <c r="C3">
        <v>140</v>
      </c>
      <c r="D3">
        <v>48000</v>
      </c>
      <c r="E3" t="s">
        <v>10</v>
      </c>
      <c r="F3">
        <v>8</v>
      </c>
    </row>
    <row r="4" spans="1:6">
      <c r="A4" t="s">
        <v>8</v>
      </c>
      <c r="B4" t="s">
        <v>239</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282</v>
      </c>
      <c r="B1" s="2" t="s">
        <v>11</v>
      </c>
      <c r="C1" s="4" t="s">
        <v>30</v>
      </c>
      <c r="D1" s="5" t="s">
        <v>29</v>
      </c>
      <c r="E1" s="3" t="s">
        <v>5</v>
      </c>
      <c r="F1" s="3" t="s">
        <v>283</v>
      </c>
    </row>
    <row r="2" spans="1:6">
      <c r="A2" t="s">
        <v>284</v>
      </c>
      <c r="B2" t="s">
        <v>286</v>
      </c>
      <c r="C2" s="1">
        <v>1.99</v>
      </c>
      <c r="D2" s="1">
        <v>2500</v>
      </c>
      <c r="F2">
        <v>1</v>
      </c>
    </row>
    <row r="3" spans="1:6">
      <c r="A3" t="s">
        <v>285</v>
      </c>
      <c r="B3" t="s">
        <v>287</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2021-07-12T08:28:03Z</dcterms:modified>
</cp:coreProperties>
</file>