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D881F2A-DFF4-41BC-9C2D-E93BB33815F4}" xr6:coauthVersionLast="45" xr6:coauthVersionMax="45" xr10:uidLastSave="{00000000-0000-0000-0000-000000000000}"/>
  <bookViews>
    <workbookView xWindow="-28920" yWindow="-120" windowWidth="29040" windowHeight="15840" tabRatio="653" activeTab="3" xr2:uid="{1BFDBDDD-03BC-42BF-BA52-8E4216F92F7B}"/>
  </bookViews>
  <sheets>
    <sheet name="ShopLevelPackageTable" sheetId="6" r:id="rId1"/>
    <sheet name="ShopDailyDiamondTable" sheetId="7" r:id="rId2"/>
    <sheet name="daFre서버" sheetId="8" r:id="rId3"/>
    <sheet name="daShp서버" sheetId="9" r:id="rId4"/>
    <sheet name="DailyShopTypeTable" sheetId="10" r:id="rId5"/>
    <sheet name="ShopBoxTable" sheetId="3" r:id="rId6"/>
    <sheet name="ShopDiamondTable" sheetId="1" r:id="rId7"/>
    <sheet name="ShopGoldTable" sheetId="4" r:id="rId8"/>
  </sheets>
  <externalReferences>
    <externalReference r:id="rId9"/>
    <externalReference r:id="rId10"/>
  </externalReferences>
  <definedNames>
    <definedName name="_xlnm._FilterDatabase" localSheetId="3" hidden="1">daShp서버!$O$1:$O$280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9" l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G2" i="8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" i="8"/>
  <c r="D2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Q280" i="9"/>
  <c r="Q249" i="9"/>
  <c r="Q218" i="9"/>
  <c r="Q217" i="9"/>
  <c r="Q216" i="9"/>
  <c r="Q215" i="9"/>
  <c r="Q214" i="9"/>
  <c r="Q213" i="9"/>
  <c r="Q212" i="9"/>
  <c r="Q279" i="9"/>
  <c r="Q248" i="9"/>
  <c r="Q211" i="9"/>
  <c r="Q210" i="9"/>
  <c r="Q209" i="9"/>
  <c r="Q208" i="9"/>
  <c r="Q207" i="9"/>
  <c r="Q206" i="9"/>
  <c r="Q205" i="9"/>
  <c r="Q278" i="9"/>
  <c r="Q247" i="9"/>
  <c r="Q204" i="9"/>
  <c r="Q203" i="9"/>
  <c r="Q202" i="9"/>
  <c r="Q201" i="9"/>
  <c r="Q200" i="9"/>
  <c r="Q199" i="9"/>
  <c r="Q198" i="9"/>
  <c r="Q277" i="9"/>
  <c r="Q246" i="9"/>
  <c r="Q197" i="9"/>
  <c r="Q196" i="9"/>
  <c r="Q195" i="9"/>
  <c r="Q194" i="9"/>
  <c r="Q193" i="9"/>
  <c r="Q192" i="9"/>
  <c r="Q191" i="9"/>
  <c r="Q276" i="9"/>
  <c r="Q245" i="9"/>
  <c r="Q190" i="9"/>
  <c r="Q189" i="9"/>
  <c r="Q188" i="9"/>
  <c r="Q187" i="9"/>
  <c r="Q186" i="9"/>
  <c r="Q185" i="9"/>
  <c r="Q184" i="9"/>
  <c r="Q275" i="9"/>
  <c r="Q244" i="9"/>
  <c r="Q183" i="9"/>
  <c r="Q182" i="9"/>
  <c r="Q181" i="9"/>
  <c r="Q180" i="9"/>
  <c r="Q179" i="9"/>
  <c r="Q178" i="9"/>
  <c r="Q177" i="9"/>
  <c r="Q274" i="9"/>
  <c r="Q243" i="9"/>
  <c r="Q176" i="9"/>
  <c r="Q175" i="9"/>
  <c r="Q174" i="9"/>
  <c r="Q173" i="9"/>
  <c r="Q172" i="9"/>
  <c r="Q171" i="9"/>
  <c r="Q170" i="9"/>
  <c r="Q273" i="9"/>
  <c r="Q242" i="9"/>
  <c r="Q169" i="9"/>
  <c r="Q168" i="9"/>
  <c r="Q167" i="9"/>
  <c r="Q166" i="9"/>
  <c r="Q165" i="9"/>
  <c r="Q164" i="9"/>
  <c r="Q163" i="9"/>
  <c r="Q272" i="9"/>
  <c r="Q241" i="9"/>
  <c r="Q162" i="9"/>
  <c r="Q161" i="9"/>
  <c r="Q160" i="9"/>
  <c r="Q159" i="9"/>
  <c r="Q158" i="9"/>
  <c r="Q157" i="9"/>
  <c r="Q156" i="9"/>
  <c r="Q271" i="9"/>
  <c r="Q240" i="9"/>
  <c r="Q155" i="9"/>
  <c r="Q154" i="9"/>
  <c r="Q153" i="9"/>
  <c r="Q152" i="9"/>
  <c r="Q151" i="9"/>
  <c r="Q150" i="9"/>
  <c r="Q149" i="9"/>
  <c r="Q270" i="9"/>
  <c r="Q239" i="9"/>
  <c r="Q148" i="9"/>
  <c r="Q147" i="9"/>
  <c r="Q146" i="9"/>
  <c r="Q145" i="9"/>
  <c r="Q144" i="9"/>
  <c r="Q143" i="9"/>
  <c r="Q142" i="9"/>
  <c r="Q269" i="9"/>
  <c r="Q238" i="9"/>
  <c r="Q141" i="9"/>
  <c r="Q140" i="9"/>
  <c r="Q139" i="9"/>
  <c r="Q138" i="9"/>
  <c r="Q137" i="9"/>
  <c r="Q136" i="9"/>
  <c r="Q135" i="9"/>
  <c r="Q268" i="9"/>
  <c r="Q237" i="9"/>
  <c r="Q134" i="9"/>
  <c r="Q133" i="9"/>
  <c r="Q132" i="9"/>
  <c r="Q131" i="9"/>
  <c r="Q130" i="9"/>
  <c r="Q129" i="9"/>
  <c r="Q128" i="9"/>
  <c r="Q267" i="9"/>
  <c r="Q236" i="9"/>
  <c r="Q127" i="9"/>
  <c r="Q126" i="9"/>
  <c r="Q125" i="9"/>
  <c r="Q124" i="9"/>
  <c r="Q123" i="9"/>
  <c r="Q122" i="9"/>
  <c r="Q121" i="9"/>
  <c r="Q266" i="9"/>
  <c r="Q235" i="9"/>
  <c r="Q120" i="9"/>
  <c r="Q119" i="9"/>
  <c r="Q118" i="9"/>
  <c r="Q117" i="9"/>
  <c r="Q116" i="9"/>
  <c r="Q115" i="9"/>
  <c r="Q114" i="9"/>
  <c r="Q265" i="9"/>
  <c r="Q234" i="9"/>
  <c r="Q113" i="9"/>
  <c r="Q112" i="9"/>
  <c r="Q111" i="9"/>
  <c r="Q110" i="9"/>
  <c r="Q109" i="9"/>
  <c r="Q108" i="9"/>
  <c r="Q107" i="9"/>
  <c r="Q264" i="9"/>
  <c r="Q233" i="9"/>
  <c r="Q106" i="9"/>
  <c r="Q105" i="9"/>
  <c r="Q104" i="9"/>
  <c r="Q103" i="9"/>
  <c r="Q102" i="9"/>
  <c r="Q101" i="9"/>
  <c r="Q100" i="9"/>
  <c r="Q263" i="9"/>
  <c r="Q232" i="9"/>
  <c r="Q99" i="9"/>
  <c r="Q98" i="9"/>
  <c r="Q97" i="9"/>
  <c r="Q96" i="9"/>
  <c r="Q95" i="9"/>
  <c r="Q94" i="9"/>
  <c r="Q93" i="9"/>
  <c r="Q262" i="9"/>
  <c r="Q231" i="9"/>
  <c r="Q92" i="9"/>
  <c r="Q91" i="9"/>
  <c r="Q90" i="9"/>
  <c r="Q89" i="9"/>
  <c r="Q88" i="9"/>
  <c r="Q87" i="9"/>
  <c r="Q86" i="9"/>
  <c r="Q258" i="9"/>
  <c r="Q227" i="9"/>
  <c r="Q64" i="9"/>
  <c r="Q63" i="9"/>
  <c r="Q62" i="9"/>
  <c r="Q61" i="9"/>
  <c r="Q60" i="9"/>
  <c r="Q59" i="9"/>
  <c r="Q58" i="9"/>
  <c r="Q257" i="9"/>
  <c r="Q226" i="9"/>
  <c r="Q57" i="9"/>
  <c r="Q56" i="9"/>
  <c r="Q55" i="9"/>
  <c r="Q54" i="9"/>
  <c r="Q53" i="9"/>
  <c r="Q52" i="9"/>
  <c r="Q51" i="9"/>
  <c r="Q256" i="9"/>
  <c r="Q225" i="9"/>
  <c r="Q50" i="9"/>
  <c r="Q49" i="9"/>
  <c r="Q48" i="9"/>
  <c r="Q47" i="9"/>
  <c r="Q46" i="9"/>
  <c r="Q45" i="9"/>
  <c r="Q44" i="9"/>
  <c r="Q255" i="9"/>
  <c r="Q224" i="9"/>
  <c r="Q43" i="9"/>
  <c r="Q42" i="9"/>
  <c r="Q41" i="9"/>
  <c r="Q40" i="9"/>
  <c r="Q39" i="9"/>
  <c r="Q38" i="9"/>
  <c r="Q37" i="9"/>
  <c r="Q254" i="9"/>
  <c r="Q223" i="9"/>
  <c r="Q36" i="9"/>
  <c r="Q35" i="9"/>
  <c r="Q34" i="9"/>
  <c r="Q33" i="9"/>
  <c r="Q32" i="9"/>
  <c r="Q31" i="9"/>
  <c r="Q30" i="9"/>
  <c r="Q253" i="9"/>
  <c r="Q222" i="9"/>
  <c r="Q29" i="9"/>
  <c r="Q28" i="9"/>
  <c r="Q27" i="9"/>
  <c r="Q26" i="9"/>
  <c r="Q25" i="9"/>
  <c r="Q24" i="9"/>
  <c r="Q23" i="9"/>
  <c r="Q252" i="9"/>
  <c r="Q221" i="9"/>
  <c r="Q22" i="9"/>
  <c r="Q21" i="9"/>
  <c r="Q20" i="9"/>
  <c r="Q19" i="9"/>
  <c r="Q18" i="9"/>
  <c r="Q17" i="9"/>
  <c r="Q16" i="9"/>
  <c r="Q251" i="9"/>
  <c r="Q220" i="9"/>
  <c r="Q15" i="9"/>
  <c r="Q14" i="9"/>
  <c r="Q13" i="9"/>
  <c r="Q12" i="9"/>
  <c r="Q11" i="9"/>
  <c r="Q10" i="9"/>
  <c r="Q9" i="9"/>
  <c r="Q250" i="9"/>
  <c r="Q219" i="9"/>
  <c r="Q8" i="9"/>
  <c r="Q7" i="9"/>
  <c r="Q6" i="9"/>
  <c r="Q5" i="9"/>
  <c r="Q4" i="9"/>
  <c r="Q3" i="9"/>
  <c r="H261" i="9" l="1"/>
  <c r="H230" i="9"/>
  <c r="H85" i="9"/>
  <c r="H84" i="9"/>
  <c r="H83" i="9"/>
  <c r="H82" i="9"/>
  <c r="H81" i="9"/>
  <c r="H80" i="9"/>
  <c r="H79" i="9"/>
  <c r="H260" i="9"/>
  <c r="H229" i="9"/>
  <c r="H78" i="9"/>
  <c r="H77" i="9"/>
  <c r="H76" i="9"/>
  <c r="H75" i="9"/>
  <c r="H74" i="9"/>
  <c r="H73" i="9"/>
  <c r="H72" i="9"/>
  <c r="H259" i="9"/>
  <c r="H228" i="9"/>
  <c r="H71" i="9"/>
  <c r="H70" i="9"/>
  <c r="H69" i="9"/>
  <c r="H67" i="9"/>
  <c r="H66" i="9"/>
  <c r="H65" i="9"/>
  <c r="H68" i="9"/>
  <c r="I1" i="9" l="1" a="1"/>
  <c r="I1" i="9" s="1"/>
  <c r="F261" i="9"/>
  <c r="F230" i="9"/>
  <c r="F85" i="9"/>
  <c r="F84" i="9"/>
  <c r="F83" i="9"/>
  <c r="F82" i="9"/>
  <c r="F81" i="9"/>
  <c r="F80" i="9"/>
  <c r="F79" i="9"/>
  <c r="F260" i="9"/>
  <c r="F229" i="9"/>
  <c r="F78" i="9"/>
  <c r="J4" i="8" l="1"/>
  <c r="J3" i="8"/>
  <c r="J2" i="8"/>
  <c r="K4" i="8"/>
  <c r="K3" i="8"/>
  <c r="K2" i="8"/>
  <c r="F280" i="9"/>
  <c r="F249" i="9"/>
  <c r="F218" i="9"/>
  <c r="F217" i="9"/>
  <c r="F216" i="9"/>
  <c r="F215" i="9"/>
  <c r="F214" i="9"/>
  <c r="F213" i="9"/>
  <c r="F212" i="9"/>
  <c r="F279" i="9"/>
  <c r="F248" i="9"/>
  <c r="F211" i="9"/>
  <c r="F210" i="9"/>
  <c r="F209" i="9"/>
  <c r="F208" i="9"/>
  <c r="F207" i="9"/>
  <c r="F206" i="9"/>
  <c r="F205" i="9"/>
  <c r="F278" i="9"/>
  <c r="F247" i="9"/>
  <c r="F204" i="9"/>
  <c r="F203" i="9"/>
  <c r="F202" i="9"/>
  <c r="F201" i="9"/>
  <c r="F200" i="9"/>
  <c r="F199" i="9"/>
  <c r="F198" i="9"/>
  <c r="F277" i="9"/>
  <c r="F246" i="9"/>
  <c r="F197" i="9"/>
  <c r="F196" i="9"/>
  <c r="F195" i="9"/>
  <c r="F194" i="9"/>
  <c r="F193" i="9"/>
  <c r="F192" i="9"/>
  <c r="F191" i="9"/>
  <c r="F276" i="9"/>
  <c r="F245" i="9"/>
  <c r="F190" i="9"/>
  <c r="F189" i="9"/>
  <c r="F188" i="9"/>
  <c r="F187" i="9"/>
  <c r="F186" i="9"/>
  <c r="F185" i="9"/>
  <c r="F184" i="9"/>
  <c r="F275" i="9"/>
  <c r="F244" i="9"/>
  <c r="F183" i="9"/>
  <c r="F182" i="9"/>
  <c r="F181" i="9"/>
  <c r="F180" i="9"/>
  <c r="F179" i="9"/>
  <c r="F178" i="9"/>
  <c r="F177" i="9"/>
  <c r="F274" i="9"/>
  <c r="F243" i="9"/>
  <c r="F176" i="9"/>
  <c r="F175" i="9"/>
  <c r="F174" i="9"/>
  <c r="F173" i="9"/>
  <c r="F172" i="9"/>
  <c r="F171" i="9"/>
  <c r="F170" i="9"/>
  <c r="F273" i="9"/>
  <c r="F242" i="9"/>
  <c r="F169" i="9"/>
  <c r="F168" i="9"/>
  <c r="F167" i="9"/>
  <c r="F166" i="9"/>
  <c r="F165" i="9"/>
  <c r="F164" i="9"/>
  <c r="F163" i="9"/>
  <c r="F272" i="9"/>
  <c r="F241" i="9"/>
  <c r="F162" i="9"/>
  <c r="F161" i="9"/>
  <c r="F160" i="9"/>
  <c r="F159" i="9"/>
  <c r="F158" i="9"/>
  <c r="F157" i="9"/>
  <c r="F156" i="9"/>
  <c r="F271" i="9"/>
  <c r="F240" i="9"/>
  <c r="F155" i="9"/>
  <c r="F154" i="9"/>
  <c r="F153" i="9"/>
  <c r="F152" i="9"/>
  <c r="F151" i="9"/>
  <c r="F150" i="9"/>
  <c r="F149" i="9"/>
  <c r="F270" i="9"/>
  <c r="F239" i="9"/>
  <c r="F148" i="9"/>
  <c r="F147" i="9"/>
  <c r="F146" i="9"/>
  <c r="F145" i="9"/>
  <c r="F144" i="9"/>
  <c r="F143" i="9"/>
  <c r="F142" i="9"/>
  <c r="F269" i="9"/>
  <c r="F238" i="9"/>
  <c r="F141" i="9"/>
  <c r="F140" i="9"/>
  <c r="F139" i="9"/>
  <c r="F138" i="9"/>
  <c r="F137" i="9"/>
  <c r="F136" i="9"/>
  <c r="F135" i="9"/>
  <c r="F268" i="9"/>
  <c r="F237" i="9"/>
  <c r="F134" i="9"/>
  <c r="F133" i="9"/>
  <c r="F132" i="9"/>
  <c r="F131" i="9"/>
  <c r="F130" i="9"/>
  <c r="F129" i="9"/>
  <c r="F128" i="9"/>
  <c r="F267" i="9"/>
  <c r="F236" i="9"/>
  <c r="F127" i="9"/>
  <c r="F126" i="9"/>
  <c r="F125" i="9"/>
  <c r="F124" i="9"/>
  <c r="F123" i="9"/>
  <c r="F122" i="9"/>
  <c r="F121" i="9"/>
  <c r="F266" i="9"/>
  <c r="F235" i="9"/>
  <c r="F120" i="9"/>
  <c r="F119" i="9"/>
  <c r="F118" i="9"/>
  <c r="F117" i="9"/>
  <c r="F116" i="9"/>
  <c r="F115" i="9"/>
  <c r="F114" i="9"/>
  <c r="F265" i="9"/>
  <c r="F234" i="9"/>
  <c r="F113" i="9"/>
  <c r="F112" i="9"/>
  <c r="F111" i="9"/>
  <c r="F110" i="9"/>
  <c r="F109" i="9"/>
  <c r="F108" i="9"/>
  <c r="F107" i="9"/>
  <c r="F264" i="9"/>
  <c r="F233" i="9"/>
  <c r="F106" i="9"/>
  <c r="F105" i="9"/>
  <c r="F104" i="9"/>
  <c r="F103" i="9"/>
  <c r="F102" i="9"/>
  <c r="F101" i="9"/>
  <c r="F100" i="9"/>
  <c r="F263" i="9"/>
  <c r="F232" i="9"/>
  <c r="F99" i="9"/>
  <c r="F98" i="9"/>
  <c r="F97" i="9"/>
  <c r="F96" i="9"/>
  <c r="F95" i="9"/>
  <c r="F94" i="9"/>
  <c r="F93" i="9"/>
  <c r="F262" i="9"/>
  <c r="F231" i="9"/>
  <c r="F92" i="9"/>
  <c r="F91" i="9"/>
  <c r="F90" i="9"/>
  <c r="F89" i="9"/>
  <c r="F88" i="9"/>
  <c r="F87" i="9"/>
  <c r="F86" i="9"/>
  <c r="F77" i="9"/>
  <c r="F76" i="9"/>
  <c r="F75" i="9"/>
  <c r="F74" i="9"/>
  <c r="F73" i="9"/>
  <c r="F72" i="9"/>
  <c r="F71" i="9"/>
  <c r="F70" i="9"/>
  <c r="F259" i="9"/>
  <c r="F228" i="9"/>
  <c r="F69" i="9"/>
  <c r="F68" i="9"/>
  <c r="F67" i="9"/>
  <c r="F66" i="9"/>
  <c r="F65" i="9"/>
  <c r="F258" i="9"/>
  <c r="F227" i="9"/>
  <c r="F64" i="9"/>
  <c r="F63" i="9"/>
  <c r="F62" i="9"/>
  <c r="F61" i="9"/>
  <c r="F60" i="9"/>
  <c r="F59" i="9"/>
  <c r="F58" i="9"/>
  <c r="F257" i="9"/>
  <c r="F226" i="9"/>
  <c r="F57" i="9"/>
  <c r="F56" i="9"/>
  <c r="F55" i="9"/>
  <c r="F54" i="9"/>
  <c r="F53" i="9"/>
  <c r="F52" i="9"/>
  <c r="F51" i="9"/>
  <c r="F256" i="9"/>
  <c r="F225" i="9"/>
  <c r="F50" i="9"/>
  <c r="F49" i="9"/>
  <c r="F48" i="9"/>
  <c r="F47" i="9"/>
  <c r="F46" i="9"/>
  <c r="F45" i="9"/>
  <c r="F44" i="9"/>
  <c r="F255" i="9"/>
  <c r="F224" i="9"/>
  <c r="F43" i="9"/>
  <c r="F42" i="9"/>
  <c r="F41" i="9"/>
  <c r="F40" i="9"/>
  <c r="F39" i="9"/>
  <c r="F38" i="9"/>
  <c r="F37" i="9"/>
  <c r="F254" i="9"/>
  <c r="F223" i="9"/>
  <c r="F36" i="9"/>
  <c r="F35" i="9"/>
  <c r="F34" i="9"/>
  <c r="F33" i="9"/>
  <c r="F32" i="9"/>
  <c r="F31" i="9"/>
  <c r="F30" i="9"/>
  <c r="F253" i="9"/>
  <c r="F222" i="9"/>
  <c r="F29" i="9"/>
  <c r="F28" i="9"/>
  <c r="F27" i="9"/>
  <c r="F26" i="9"/>
  <c r="F25" i="9"/>
  <c r="F24" i="9"/>
  <c r="F23" i="9"/>
  <c r="F252" i="9"/>
  <c r="F221" i="9"/>
  <c r="F22" i="9"/>
  <c r="F21" i="9"/>
  <c r="F20" i="9"/>
  <c r="F19" i="9"/>
  <c r="F18" i="9"/>
  <c r="F17" i="9"/>
  <c r="F16" i="9"/>
  <c r="F251" i="9"/>
  <c r="F220" i="9"/>
  <c r="F15" i="9"/>
  <c r="F14" i="9"/>
  <c r="F13" i="9"/>
  <c r="F12" i="9"/>
  <c r="F11" i="9"/>
  <c r="F10" i="9"/>
  <c r="F9" i="9"/>
  <c r="F250" i="9"/>
  <c r="F219" i="9"/>
  <c r="F8" i="9"/>
  <c r="F7" i="9"/>
  <c r="F6" i="9"/>
  <c r="F5" i="9"/>
  <c r="F4" i="9"/>
  <c r="F3" i="9"/>
  <c r="F2" i="9"/>
  <c r="E249" i="9"/>
  <c r="E218" i="9"/>
  <c r="E217" i="9"/>
  <c r="E216" i="9"/>
  <c r="E215" i="9"/>
  <c r="E214" i="9"/>
  <c r="E213" i="9"/>
  <c r="E212" i="9"/>
  <c r="E279" i="9"/>
  <c r="E248" i="9"/>
  <c r="E211" i="9"/>
  <c r="E210" i="9"/>
  <c r="E209" i="9"/>
  <c r="E208" i="9"/>
  <c r="E207" i="9"/>
  <c r="E206" i="9"/>
  <c r="E205" i="9"/>
  <c r="E278" i="9"/>
  <c r="E247" i="9"/>
  <c r="E204" i="9"/>
  <c r="E203" i="9"/>
  <c r="E202" i="9"/>
  <c r="E201" i="9"/>
  <c r="E200" i="9"/>
  <c r="E199" i="9"/>
  <c r="E198" i="9"/>
  <c r="E277" i="9"/>
  <c r="E246" i="9"/>
  <c r="E197" i="9"/>
  <c r="E196" i="9"/>
  <c r="E195" i="9"/>
  <c r="E194" i="9"/>
  <c r="E193" i="9"/>
  <c r="E192" i="9"/>
  <c r="E191" i="9"/>
  <c r="E276" i="9"/>
  <c r="E245" i="9"/>
  <c r="E190" i="9"/>
  <c r="E189" i="9"/>
  <c r="E188" i="9"/>
  <c r="E187" i="9"/>
  <c r="E186" i="9"/>
  <c r="E185" i="9"/>
  <c r="E184" i="9"/>
  <c r="E275" i="9"/>
  <c r="E244" i="9"/>
  <c r="E183" i="9"/>
  <c r="E182" i="9"/>
  <c r="E181" i="9"/>
  <c r="E180" i="9"/>
  <c r="E179" i="9"/>
  <c r="E178" i="9"/>
  <c r="E177" i="9"/>
  <c r="E274" i="9"/>
  <c r="E243" i="9"/>
  <c r="E176" i="9"/>
  <c r="E175" i="9"/>
  <c r="E174" i="9"/>
  <c r="E173" i="9"/>
  <c r="E172" i="9"/>
  <c r="E171" i="9"/>
  <c r="E170" i="9"/>
  <c r="E273" i="9"/>
  <c r="E242" i="9"/>
  <c r="E169" i="9"/>
  <c r="E168" i="9"/>
  <c r="E167" i="9"/>
  <c r="E166" i="9"/>
  <c r="E165" i="9"/>
  <c r="E164" i="9"/>
  <c r="E163" i="9"/>
  <c r="E272" i="9"/>
  <c r="E241" i="9"/>
  <c r="E162" i="9"/>
  <c r="E161" i="9"/>
  <c r="E160" i="9"/>
  <c r="E159" i="9"/>
  <c r="E158" i="9"/>
  <c r="E157" i="9"/>
  <c r="E156" i="9"/>
  <c r="E271" i="9"/>
  <c r="E240" i="9"/>
  <c r="E155" i="9"/>
  <c r="E154" i="9"/>
  <c r="E153" i="9"/>
  <c r="E152" i="9"/>
  <c r="E151" i="9"/>
  <c r="E150" i="9"/>
  <c r="E149" i="9"/>
  <c r="E270" i="9"/>
  <c r="E239" i="9"/>
  <c r="E148" i="9"/>
  <c r="E147" i="9"/>
  <c r="E146" i="9"/>
  <c r="E145" i="9"/>
  <c r="E144" i="9"/>
  <c r="E143" i="9"/>
  <c r="E142" i="9"/>
  <c r="E269" i="9"/>
  <c r="E238" i="9"/>
  <c r="E141" i="9"/>
  <c r="E140" i="9"/>
  <c r="E139" i="9"/>
  <c r="E138" i="9"/>
  <c r="E137" i="9"/>
  <c r="E136" i="9"/>
  <c r="E135" i="9"/>
  <c r="E268" i="9"/>
  <c r="E237" i="9"/>
  <c r="E134" i="9"/>
  <c r="E133" i="9"/>
  <c r="E132" i="9"/>
  <c r="E131" i="9"/>
  <c r="E130" i="9"/>
  <c r="E129" i="9"/>
  <c r="E128" i="9"/>
  <c r="E267" i="9"/>
  <c r="E236" i="9"/>
  <c r="E127" i="9"/>
  <c r="E126" i="9"/>
  <c r="E125" i="9"/>
  <c r="E124" i="9"/>
  <c r="E123" i="9"/>
  <c r="E122" i="9"/>
  <c r="E121" i="9"/>
  <c r="E266" i="9"/>
  <c r="E235" i="9"/>
  <c r="E120" i="9"/>
  <c r="E119" i="9"/>
  <c r="E118" i="9"/>
  <c r="E117" i="9"/>
  <c r="E116" i="9"/>
  <c r="E115" i="9"/>
  <c r="E114" i="9"/>
  <c r="E265" i="9"/>
  <c r="E234" i="9"/>
  <c r="E113" i="9"/>
  <c r="E112" i="9"/>
  <c r="E111" i="9"/>
  <c r="E110" i="9"/>
  <c r="E109" i="9"/>
  <c r="E108" i="9"/>
  <c r="E107" i="9"/>
  <c r="E264" i="9"/>
  <c r="E233" i="9"/>
  <c r="E106" i="9"/>
  <c r="E105" i="9"/>
  <c r="E104" i="9"/>
  <c r="E103" i="9"/>
  <c r="E102" i="9"/>
  <c r="E101" i="9"/>
  <c r="E100" i="9"/>
  <c r="E263" i="9"/>
  <c r="E232" i="9"/>
  <c r="E99" i="9"/>
  <c r="E98" i="9"/>
  <c r="E97" i="9"/>
  <c r="E96" i="9"/>
  <c r="E95" i="9"/>
  <c r="E94" i="9"/>
  <c r="E93" i="9"/>
  <c r="E262" i="9"/>
  <c r="E231" i="9"/>
  <c r="E92" i="9"/>
  <c r="E91" i="9"/>
  <c r="E90" i="9"/>
  <c r="E89" i="9"/>
  <c r="E88" i="9"/>
  <c r="E87" i="9"/>
  <c r="E86" i="9"/>
  <c r="E280" i="9"/>
  <c r="G1" i="9" l="1" a="1"/>
  <c r="G1" i="9" s="1"/>
  <c r="E258" i="9"/>
  <c r="E60" i="9"/>
  <c r="E56" i="9"/>
  <c r="E256" i="9"/>
  <c r="E46" i="9"/>
  <c r="E42" i="9"/>
  <c r="E254" i="9"/>
  <c r="E32" i="9"/>
  <c r="E28" i="9"/>
  <c r="E252" i="9"/>
  <c r="E18" i="9"/>
  <c r="E14" i="9"/>
  <c r="E250" i="9"/>
  <c r="E4" i="9"/>
  <c r="E227" i="9"/>
  <c r="E55" i="9"/>
  <c r="E45" i="9"/>
  <c r="E223" i="9"/>
  <c r="E27" i="9"/>
  <c r="E17" i="9"/>
  <c r="E219" i="9"/>
  <c r="E25" i="9"/>
  <c r="E11" i="9"/>
  <c r="E226" i="9"/>
  <c r="E224" i="9"/>
  <c r="E24" i="9"/>
  <c r="E10" i="9"/>
  <c r="E64" i="9"/>
  <c r="E58" i="9"/>
  <c r="E54" i="9"/>
  <c r="E50" i="9"/>
  <c r="E44" i="9"/>
  <c r="E40" i="9"/>
  <c r="E36" i="9"/>
  <c r="E30" i="9"/>
  <c r="E26" i="9"/>
  <c r="E22" i="9"/>
  <c r="E16" i="9"/>
  <c r="E12" i="9"/>
  <c r="E8" i="9"/>
  <c r="E63" i="9"/>
  <c r="E257" i="9"/>
  <c r="E53" i="9"/>
  <c r="E49" i="9"/>
  <c r="E255" i="9"/>
  <c r="E39" i="9"/>
  <c r="E35" i="9"/>
  <c r="E253" i="9"/>
  <c r="E251" i="9"/>
  <c r="E62" i="9"/>
  <c r="E48" i="9"/>
  <c r="E34" i="9"/>
  <c r="E220" i="9"/>
  <c r="E61" i="9"/>
  <c r="E57" i="9"/>
  <c r="E51" i="9"/>
  <c r="E47" i="9"/>
  <c r="E43" i="9"/>
  <c r="E37" i="9"/>
  <c r="E33" i="9"/>
  <c r="E29" i="9"/>
  <c r="E23" i="9"/>
  <c r="E19" i="9"/>
  <c r="E15" i="9"/>
  <c r="E9" i="9"/>
  <c r="E5" i="9"/>
  <c r="E59" i="9"/>
  <c r="E225" i="9"/>
  <c r="E41" i="9"/>
  <c r="E31" i="9"/>
  <c r="E221" i="9"/>
  <c r="E13" i="9"/>
  <c r="E3" i="9"/>
  <c r="E21" i="9"/>
  <c r="E7" i="9"/>
  <c r="E52" i="9"/>
  <c r="E38" i="9"/>
  <c r="E222" i="9"/>
  <c r="E20" i="9"/>
  <c r="E6" i="9"/>
  <c r="E2" i="9"/>
  <c r="Q2" i="9" l="1"/>
  <c r="P2" i="9" s="1"/>
  <c r="C6" i="6"/>
  <c r="B6" i="6"/>
  <c r="C5" i="6"/>
  <c r="B5" i="6"/>
  <c r="C4" i="6"/>
  <c r="B4" i="6"/>
  <c r="C3" i="6"/>
  <c r="B3" i="6"/>
  <c r="C2" i="6"/>
  <c r="B2" i="6"/>
  <c r="E72" i="9"/>
  <c r="E261" i="9"/>
  <c r="E75" i="9"/>
  <c r="E65" i="9"/>
  <c r="E230" i="9"/>
  <c r="E69" i="9"/>
  <c r="E74" i="9"/>
  <c r="E84" i="9"/>
  <c r="E66" i="9"/>
  <c r="E70" i="9"/>
  <c r="E77" i="9"/>
  <c r="E80" i="9"/>
  <c r="E78" i="9"/>
  <c r="E79" i="9"/>
  <c r="E81" i="9"/>
  <c r="E68" i="9"/>
  <c r="E82" i="9"/>
  <c r="E67" i="9"/>
  <c r="E260" i="9"/>
  <c r="E85" i="9"/>
  <c r="E71" i="9"/>
  <c r="E83" i="9"/>
  <c r="E259" i="9"/>
  <c r="E229" i="9"/>
  <c r="E76" i="9"/>
  <c r="E228" i="9"/>
  <c r="Q228" i="9" l="1"/>
  <c r="Q76" i="9"/>
  <c r="Q229" i="9"/>
  <c r="Q259" i="9"/>
  <c r="Q83" i="9"/>
  <c r="Q71" i="9"/>
  <c r="Q85" i="9"/>
  <c r="Q260" i="9"/>
  <c r="Q67" i="9"/>
  <c r="Q80" i="9"/>
  <c r="Q70" i="9"/>
  <c r="Q84" i="9"/>
  <c r="Q74" i="9"/>
  <c r="Q82" i="9"/>
  <c r="Q68" i="9"/>
  <c r="Q77" i="9"/>
  <c r="Q66" i="9"/>
  <c r="Q81" i="9"/>
  <c r="Q69" i="9"/>
  <c r="Q79" i="9"/>
  <c r="Q78" i="9"/>
  <c r="Q230" i="9"/>
  <c r="Q75" i="9"/>
  <c r="Q261" i="9"/>
  <c r="Q72" i="9"/>
  <c r="Q65" i="9"/>
  <c r="E73" i="9"/>
  <c r="Q73" i="9" l="1"/>
  <c r="P3" i="9"/>
  <c r="P4" i="9" s="1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l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P84" i="9" s="1"/>
  <c r="P85" i="9" s="1"/>
  <c r="P86" i="9" s="1"/>
  <c r="P87" i="9" s="1"/>
  <c r="P88" i="9" s="1"/>
  <c r="P89" i="9" s="1"/>
  <c r="P90" i="9" s="1"/>
  <c r="P91" i="9" s="1"/>
  <c r="P92" i="9" s="1"/>
  <c r="P93" i="9" s="1"/>
  <c r="P94" i="9" s="1"/>
  <c r="P95" i="9" s="1"/>
  <c r="P96" i="9" s="1"/>
  <c r="P97" i="9" s="1"/>
  <c r="P98" i="9" s="1"/>
  <c r="P99" i="9" s="1"/>
  <c r="P100" i="9" s="1"/>
  <c r="P101" i="9" s="1"/>
  <c r="P102" i="9" s="1"/>
  <c r="P103" i="9" s="1"/>
  <c r="P104" i="9" s="1"/>
  <c r="P105" i="9" s="1"/>
  <c r="P106" i="9" s="1"/>
  <c r="P107" i="9" s="1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P134" i="9" s="1"/>
  <c r="P135" i="9" s="1"/>
  <c r="P136" i="9" s="1"/>
  <c r="P137" i="9" s="1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P151" i="9" s="1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P166" i="9" s="1"/>
  <c r="P167" i="9" s="1"/>
  <c r="P168" i="9" s="1"/>
  <c r="P169" i="9" s="1"/>
  <c r="P170" i="9" s="1"/>
  <c r="P171" i="9" s="1"/>
  <c r="P172" i="9" s="1"/>
  <c r="P173" i="9" s="1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P201" i="9" s="1"/>
  <c r="P202" i="9" s="1"/>
  <c r="P203" i="9" s="1"/>
  <c r="P204" i="9" s="1"/>
  <c r="P205" i="9" s="1"/>
  <c r="P206" i="9" s="1"/>
  <c r="P207" i="9" s="1"/>
  <c r="P208" i="9" s="1"/>
  <c r="P209" i="9" s="1"/>
  <c r="P210" i="9" s="1"/>
  <c r="P211" i="9" s="1"/>
  <c r="P212" i="9" s="1"/>
  <c r="P213" i="9" s="1"/>
  <c r="P214" i="9" s="1"/>
  <c r="P215" i="9" s="1"/>
  <c r="P216" i="9" s="1"/>
  <c r="P217" i="9" s="1"/>
  <c r="P218" i="9" s="1"/>
  <c r="P219" i="9" s="1"/>
  <c r="P220" i="9" s="1"/>
  <c r="P221" i="9" s="1"/>
  <c r="P222" i="9" s="1"/>
  <c r="P223" i="9" s="1"/>
  <c r="P224" i="9" s="1"/>
  <c r="P225" i="9" s="1"/>
  <c r="P226" i="9" s="1"/>
  <c r="P227" i="9" s="1"/>
  <c r="P228" i="9" s="1"/>
  <c r="P229" i="9" s="1"/>
  <c r="P230" i="9" s="1"/>
  <c r="P231" i="9" s="1"/>
  <c r="P232" i="9" s="1"/>
  <c r="P233" i="9" s="1"/>
  <c r="P234" i="9" s="1"/>
  <c r="P235" i="9" s="1"/>
  <c r="P236" i="9" s="1"/>
  <c r="P237" i="9" s="1"/>
  <c r="P238" i="9" s="1"/>
  <c r="P239" i="9" s="1"/>
  <c r="P240" i="9" s="1"/>
  <c r="P241" i="9" s="1"/>
  <c r="P242" i="9" s="1"/>
  <c r="P243" i="9" s="1"/>
  <c r="P244" i="9" s="1"/>
  <c r="P245" i="9" s="1"/>
  <c r="P246" i="9" s="1"/>
  <c r="P247" i="9" s="1"/>
  <c r="P248" i="9" s="1"/>
  <c r="P249" i="9" s="1"/>
  <c r="P250" i="9" s="1"/>
  <c r="P251" i="9" s="1"/>
  <c r="P252" i="9" s="1"/>
  <c r="P253" i="9" s="1"/>
  <c r="P254" i="9" s="1"/>
  <c r="P255" i="9" s="1"/>
  <c r="P256" i="9" s="1"/>
  <c r="P257" i="9" s="1"/>
  <c r="P258" i="9" s="1"/>
  <c r="P259" i="9" s="1"/>
  <c r="P260" i="9" s="1"/>
  <c r="P261" i="9" s="1"/>
  <c r="P262" i="9" s="1"/>
  <c r="P263" i="9" s="1"/>
  <c r="P264" i="9" s="1"/>
  <c r="P265" i="9" s="1"/>
  <c r="P266" i="9" s="1"/>
  <c r="P267" i="9" s="1"/>
  <c r="P268" i="9" s="1"/>
  <c r="P269" i="9" s="1"/>
  <c r="P270" i="9" s="1"/>
  <c r="P271" i="9" s="1"/>
  <c r="P272" i="9" s="1"/>
  <c r="P273" i="9" s="1"/>
  <c r="P274" i="9" s="1"/>
  <c r="P275" i="9" s="1"/>
  <c r="P276" i="9" s="1"/>
  <c r="P277" i="9" s="1"/>
  <c r="P278" i="9" s="1"/>
  <c r="P279" i="9" s="1"/>
  <c r="P280" i="9" s="1"/>
  <c r="V2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F1" authorId="0" shapeId="0" xr:uid="{F85BAB4F-DD20-4DBB-A65D-4CEF21D21231}">
      <text>
        <r>
          <rPr>
            <sz val="9"/>
            <color indexed="81"/>
            <rFont val="돋움"/>
            <family val="3"/>
            <charset val="129"/>
          </rPr>
          <t>클라의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H1" authorId="0" shapeId="0" xr:uid="{FE1A3660-2F61-41D7-87A7-DBBAD065BB70}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넣는다
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약소하다
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해놨음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N1" authorId="0" shapeId="0" xr:uid="{70DCA91D-9C0C-48A9-815F-1131EA01A8DF}">
      <text>
        <r>
          <rPr>
            <sz val="9"/>
            <color indexed="81"/>
            <rFont val="돋움"/>
            <family val="3"/>
            <charset val="129"/>
          </rPr>
          <t>최소는</t>
        </r>
        <r>
          <rPr>
            <sz val="9"/>
            <color indexed="81"/>
            <rFont val="Tahoma"/>
            <family val="2"/>
          </rPr>
          <t xml:space="preserve">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45A3C00C-D976-4CCE-996D-96B423AA0ED6}">
      <text>
        <r>
          <rPr>
            <sz val="9"/>
            <color indexed="81"/>
            <rFont val="돋움"/>
            <family val="3"/>
            <charset val="129"/>
          </rPr>
          <t>서버에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되어있음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big ? 200 : 30;
handlers.OpenEquipBox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50;
handlers.OpenCharBox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A791170-60A1-4F50-932D-AE29DF21D7CC}">
      <text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프로덕트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<sst xmlns="http://schemas.openxmlformats.org/spreadsheetml/2006/main" count="286" uniqueCount="173">
  <si>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</si>
  <si>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</si>
  <si>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</si>
  <si>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</si>
  <si>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level|Int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</si>
  <si>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</si>
  <si>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</si>
  <si>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</si>
  <si>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</si>
  <si>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</si>
  <si>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</si>
  <si>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</si>
  <si>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</si>
  <si>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</si>
  <si>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</si>
  <si>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</si>
  <si>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</si>
  <si>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</si>
  <si>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</si>
  <si>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</si>
  <si>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</si>
  <si>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</si>
  <si>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</si>
  <si>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</si>
  <si>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</si>
  <si>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</si>
  <si>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</si>
  <si>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</si>
  <si>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</si>
  <si>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</si>
  <si>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</si>
  <si>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</si>
  <si>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</si>
  <si>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</si>
  <si>
    <t>ShopUI_BeyondOriginBox</t>
  </si>
  <si>
    <t>ShopUI_GetSevenPlusOne</t>
  </si>
  <si>
    <t>beforEng|Float</t>
    <phoneticPr fontId="1" type="noConversion"/>
  </si>
  <si>
    <t>beforeKor|Int</t>
    <phoneticPr fontId="1" type="noConversion"/>
  </si>
  <si>
    <t>TeamLevelCashPack1</t>
    <phoneticPr fontId="1" type="noConversion"/>
  </si>
  <si>
    <t>TeamLevelCashPack2</t>
  </si>
  <si>
    <t>TeamLevelCashPack3</t>
  </si>
  <si>
    <t>TeamLevelCashPack4</t>
  </si>
  <si>
    <t>imagePrefab|String</t>
    <phoneticPr fontId="1" type="noConversion"/>
  </si>
  <si>
    <t>buyingEquipKey|Int</t>
    <phoneticPr fontId="1" type="noConversion"/>
  </si>
  <si>
    <t>buyingEnergy|Int</t>
    <phoneticPr fontId="1" type="noConversion"/>
  </si>
  <si>
    <t>TeamLevelCashPack0</t>
    <phoneticPr fontId="1" type="noConversion"/>
  </si>
  <si>
    <t>showingDrop|String</t>
    <phoneticPr fontId="1" type="noConversion"/>
  </si>
  <si>
    <t>equipKeyDrop|String</t>
    <phoneticPr fontId="1" type="noConversion"/>
  </si>
  <si>
    <t>Wkdwkdql</t>
  </si>
  <si>
    <t>buyingLegendEquipKey|Int</t>
    <phoneticPr fontId="1" type="noConversion"/>
  </si>
  <si>
    <t>Wjstjfwkdqll</t>
  </si>
  <si>
    <t>Wjstjfwkdqlm</t>
  </si>
  <si>
    <t>Wjstjfwkdqlq</t>
  </si>
  <si>
    <t>ShopGoldDia</t>
  </si>
  <si>
    <t>LevelBox0</t>
    <phoneticPr fontId="1" type="noConversion"/>
  </si>
  <si>
    <t>LevelBox1</t>
  </si>
  <si>
    <t>LevelBox2</t>
  </si>
  <si>
    <t>LevelBox3</t>
  </si>
  <si>
    <t>LevelBox4</t>
  </si>
  <si>
    <t>dailyPack|String</t>
    <phoneticPr fontId="1" type="noConversion"/>
  </si>
  <si>
    <t>DailyDiamond</t>
    <phoneticPr fontId="1" type="noConversion"/>
  </si>
  <si>
    <t>times|Int</t>
    <phoneticPr fontId="1" type="noConversion"/>
  </si>
  <si>
    <t>ShopUIName_LevelBox0</t>
  </si>
  <si>
    <t>ShopUIName_LevelBox1</t>
  </si>
  <si>
    <t>ShopUIName_LevelBox2</t>
  </si>
  <si>
    <t>ShopUIName_LevelBox3</t>
  </si>
  <si>
    <t>ShopUIName_LevelBox4</t>
  </si>
  <si>
    <t>ShopUIName_DailyDiamond</t>
    <phoneticPr fontId="1" type="noConversion"/>
  </si>
  <si>
    <t>GemsDailyGems|Int</t>
    <phoneticPr fontId="1" type="noConversion"/>
  </si>
  <si>
    <t>dailyCount|Int</t>
    <phoneticPr fontId="1" type="noConversion"/>
  </si>
  <si>
    <t>ShopUI_HalfMonthItem</t>
  </si>
  <si>
    <t>tp</t>
    <phoneticPr fontId="1" type="noConversion"/>
  </si>
  <si>
    <t>dy</t>
    <phoneticPr fontId="1" type="noConversion"/>
  </si>
  <si>
    <t>GO</t>
    <phoneticPr fontId="1" type="noConversion"/>
  </si>
  <si>
    <t>EN</t>
    <phoneticPr fontId="1" type="noConversion"/>
  </si>
  <si>
    <t>EN</t>
    <phoneticPr fontId="1" type="noConversion"/>
  </si>
  <si>
    <t>DI</t>
    <phoneticPr fontId="1" type="noConversion"/>
  </si>
  <si>
    <t>cd</t>
    <phoneticPr fontId="1" type="noConversion"/>
  </si>
  <si>
    <t>cn</t>
    <phoneticPr fontId="1" type="noConversion"/>
  </si>
  <si>
    <t>fixedChar</t>
  </si>
  <si>
    <t>fixedEquip</t>
  </si>
  <si>
    <t>sl</t>
    <phoneticPr fontId="1" type="noConversion"/>
  </si>
  <si>
    <t>pt</t>
    <phoneticPr fontId="1" type="noConversion"/>
  </si>
  <si>
    <t>normalCharacterBox</t>
  </si>
  <si>
    <t>heroicCharacterBox</t>
  </si>
  <si>
    <t>GO</t>
    <phoneticPr fontId="1" type="noConversion"/>
  </si>
  <si>
    <t>unfixedNormalCharPP</t>
  </si>
  <si>
    <t>unfixedHeroicCharPP</t>
  </si>
  <si>
    <t>fixedCharPP</t>
  </si>
  <si>
    <t>unfixedHeroicChar</t>
  </si>
  <si>
    <t>pr</t>
    <phoneticPr fontId="1" type="noConversion"/>
  </si>
  <si>
    <t>fe</t>
  </si>
  <si>
    <t>fe</t>
    <phoneticPr fontId="1" type="noConversion"/>
  </si>
  <si>
    <t>bn</t>
  </si>
  <si>
    <t>bn</t>
    <phoneticPr fontId="1" type="noConversion"/>
  </si>
  <si>
    <t>bh</t>
  </si>
  <si>
    <t>bh</t>
    <phoneticPr fontId="1" type="noConversion"/>
  </si>
  <si>
    <t>fc</t>
  </si>
  <si>
    <t>fc</t>
    <phoneticPr fontId="1" type="noConversion"/>
  </si>
  <si>
    <t>uch</t>
  </si>
  <si>
    <t>uch</t>
    <phoneticPr fontId="1" type="noConversion"/>
  </si>
  <si>
    <t>fp</t>
  </si>
  <si>
    <t>fp</t>
    <phoneticPr fontId="1" type="noConversion"/>
  </si>
  <si>
    <t>upn</t>
  </si>
  <si>
    <t>upn</t>
    <phoneticPr fontId="1" type="noConversion"/>
  </si>
  <si>
    <t>uph</t>
  </si>
  <si>
    <t>uph</t>
    <phoneticPr fontId="1" type="noConversion"/>
  </si>
  <si>
    <t>fl1</t>
  </si>
  <si>
    <t>fl1</t>
    <phoneticPr fontId="1" type="noConversion"/>
  </si>
  <si>
    <t>fl2</t>
  </si>
  <si>
    <t>fl2</t>
    <phoneticPr fontId="1" type="noConversion"/>
  </si>
  <si>
    <t>fl3</t>
  </si>
  <si>
    <t>fl3</t>
    <phoneticPr fontId="1" type="noConversion"/>
  </si>
  <si>
    <t>pp</t>
    <phoneticPr fontId="1" type="noConversion"/>
  </si>
  <si>
    <t>priceType검증</t>
    <phoneticPr fontId="1" type="noConversion"/>
  </si>
  <si>
    <t>type|String</t>
    <phoneticPr fontId="1" type="noConversion"/>
  </si>
  <si>
    <t>풀네임참고</t>
    <phoneticPr fontId="1" type="noConversion"/>
  </si>
  <si>
    <t>슬롯min참고</t>
    <phoneticPr fontId="1" type="noConversion"/>
  </si>
  <si>
    <t>슬롯max참고</t>
    <phoneticPr fontId="1" type="noConversion"/>
  </si>
  <si>
    <t>boxName|String</t>
  </si>
  <si>
    <t>addText|String</t>
  </si>
  <si>
    <t>fixedCharLBP1</t>
    <phoneticPr fontId="1" type="noConversion"/>
  </si>
  <si>
    <t>fixedCharLBP2</t>
    <phoneticPr fontId="1" type="noConversion"/>
  </si>
  <si>
    <t>fixedCharLBP3</t>
    <phoneticPr fontId="1" type="noConversion"/>
  </si>
  <si>
    <t>풀네임한글참고</t>
    <phoneticPr fontId="1" type="noConversion"/>
  </si>
  <si>
    <t>지정 장비</t>
  </si>
  <si>
    <t>지정 장비</t>
    <phoneticPr fontId="1" type="noConversion"/>
  </si>
  <si>
    <t>캐릭터 상자 일반등급</t>
  </si>
  <si>
    <t>캐릭터 상자 일반등급</t>
    <phoneticPr fontId="1" type="noConversion"/>
  </si>
  <si>
    <t>캐릭터 상자 영웅등급</t>
  </si>
  <si>
    <t>캐릭터 상자 영웅등급</t>
    <phoneticPr fontId="1" type="noConversion"/>
  </si>
  <si>
    <t>지정 캐릭터</t>
  </si>
  <si>
    <t>지정 캐릭터</t>
    <phoneticPr fontId="1" type="noConversion"/>
  </si>
  <si>
    <t>지정 캐릭터 PP</t>
  </si>
  <si>
    <t>지정 캐릭터 PP</t>
    <phoneticPr fontId="1" type="noConversion"/>
  </si>
  <si>
    <t>지정 캐릭터 LBP1</t>
  </si>
  <si>
    <t>지정 캐릭터 LBP1</t>
    <phoneticPr fontId="1" type="noConversion"/>
  </si>
  <si>
    <t>지정 캐릭터 LBP2</t>
  </si>
  <si>
    <t>지정 캐릭터 LBP3</t>
  </si>
  <si>
    <t>안 지정 캐릭터 영웅등급</t>
  </si>
  <si>
    <t>안 지정 캐릭터 영웅등급</t>
    <phoneticPr fontId="1" type="noConversion"/>
  </si>
  <si>
    <t>안 지정 캐릭터 PP 영웅등급</t>
  </si>
  <si>
    <t>안 지정 캐릭터 PP 영웅등급</t>
    <phoneticPr fontId="1" type="noConversion"/>
  </si>
  <si>
    <t>안 지정 캐릭터 PP 일반등급</t>
  </si>
  <si>
    <t>안 지정 캐릭터 PP 일반등급</t>
    <phoneticPr fontId="1" type="noConversion"/>
  </si>
  <si>
    <t>ShopUI_OnlyGradeNormal</t>
  </si>
  <si>
    <t>ShopUI_OnlyGradeHeroic</t>
  </si>
  <si>
    <t>tp</t>
    <phoneticPr fontId="1" type="noConversion"/>
  </si>
  <si>
    <t>tp_Verify</t>
    <phoneticPr fontId="1" type="noConversion"/>
  </si>
  <si>
    <t>value</t>
    <phoneticPr fontId="1" type="noConversion"/>
  </si>
  <si>
    <t>type슬롯검증</t>
    <phoneticPr fontId="1" type="noConversion"/>
  </si>
  <si>
    <t>EN</t>
    <phoneticPr fontId="1" type="noConversion"/>
  </si>
  <si>
    <t>DI</t>
    <phoneticPr fontId="1" type="noConversion"/>
  </si>
  <si>
    <t>코드</t>
    <phoneticPr fontId="1" type="noConversion"/>
  </si>
  <si>
    <t>카운트</t>
    <phoneticPr fontId="1" type="noConversion"/>
  </si>
  <si>
    <t>합계</t>
    <phoneticPr fontId="1" type="noConversion"/>
  </si>
  <si>
    <t>cn검증</t>
  </si>
  <si>
    <t>Equip1002</t>
  </si>
  <si>
    <t>Actor2235</t>
  </si>
  <si>
    <t>Actor0037</t>
  </si>
  <si>
    <t>Actor2238</t>
  </si>
  <si>
    <t>Equip7401</t>
  </si>
  <si>
    <t>Actor3212</t>
  </si>
  <si>
    <t>Actor1218</t>
  </si>
  <si>
    <t>Equip0401</t>
  </si>
  <si>
    <t>Equip2301</t>
  </si>
  <si>
    <t>출력</t>
    <phoneticPr fontId="1" type="noConversion"/>
  </si>
  <si>
    <t>vl검증</t>
    <phoneticPr fontId="1" type="noConversion"/>
  </si>
  <si>
    <t>Equip1101</t>
    <phoneticPr fontId="1" type="noConversion"/>
  </si>
  <si>
    <t>Jason화</t>
    <phoneticPr fontId="1" type="noConversion"/>
  </si>
  <si>
    <t>테이블연결</t>
    <phoneticPr fontId="1" type="noConversion"/>
  </si>
  <si>
    <t>daShp</t>
    <phoneticPr fontId="1" type="noConversion"/>
  </si>
  <si>
    <t>정렬추가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</si>
</sst>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Equ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Table"/>
      <sheetName val="EnhanceTable"/>
      <sheetName val="InnerGradeTable"/>
      <sheetName val="OptionTable"/>
      <sheetName val="TransferTable"/>
      <sheetName val="RemainTable"/>
      <sheetName val="NotStreakTable"/>
    </sheetNames>
    <sheetDataSet>
      <sheetData sheetId="0">
        <row r="1">
          <cell r="A1" t="str">
            <v>equipId|String</v>
          </cell>
          <cell r="B1" t="str">
            <v>전설 자리검증equipId|String</v>
          </cell>
          <cell r="C1" t="str">
            <v>equipType</v>
          </cell>
          <cell r="D1" t="str">
            <v>equipType|Int</v>
          </cell>
          <cell r="E1" t="str">
            <v>grade|Int</v>
          </cell>
          <cell r="F1" t="str">
            <v>innerGrade|Int</v>
          </cell>
          <cell r="G1" t="str">
            <v>순번</v>
          </cell>
          <cell r="H1" t="str">
            <v>optionType|Int</v>
          </cell>
          <cell r="I1" t="str">
            <v>optionCount|Int</v>
          </cell>
          <cell r="J1" t="str">
            <v>min|Float</v>
          </cell>
          <cell r="K1" t="str">
            <v>max|Float</v>
          </cell>
          <cell r="L1" t="str">
            <v>randType</v>
          </cell>
          <cell r="M1" t="str">
            <v>randType|Int</v>
          </cell>
          <cell r="N1" t="str">
            <v>f1|Float</v>
          </cell>
          <cell r="O1" t="str">
            <v>leftRight|Int</v>
          </cell>
          <cell r="P1" t="str">
            <v>prefabAddress|String</v>
          </cell>
          <cell r="Q1" t="str">
            <v>중복카운트</v>
          </cell>
          <cell r="R1" t="str">
            <v>shotAddress|String</v>
          </cell>
          <cell r="S1" t="str">
            <v>nameId|String</v>
          </cell>
          <cell r="T1" t="str">
            <v>이름참고</v>
          </cell>
          <cell r="U1" t="str">
            <v>배율</v>
          </cell>
          <cell r="V1" t="str">
            <v>민배율</v>
          </cell>
          <cell r="W1" t="str">
            <v>맥스배율</v>
          </cell>
          <cell r="X1" t="str">
            <v>평균</v>
          </cell>
          <cell r="Y1" t="str">
            <v>민맥배율</v>
          </cell>
          <cell r="Z1" t="str">
            <v>수치민</v>
          </cell>
          <cell r="AA1" t="str">
            <v>수치맥</v>
          </cell>
          <cell r="AB1" t="str">
            <v>수치평균</v>
          </cell>
          <cell r="AC1" t="str">
            <v>로그화민</v>
          </cell>
          <cell r="AD1" t="str">
            <v>로그화맥</v>
          </cell>
          <cell r="AE1" t="str">
            <v>로그화평균</v>
          </cell>
          <cell r="AF1" t="str">
            <v>평균로그화</v>
          </cell>
          <cell r="AG1" t="str">
            <v>stageDropWeight|Float</v>
          </cell>
          <cell r="AH1" t="str">
            <v>startingDropChapter|Int</v>
          </cell>
          <cell r="AI1" t="str">
            <v>startingDropStage|Int</v>
          </cell>
          <cell r="AJ1" t="str">
            <v>equipGachaWeight|Float</v>
          </cell>
          <cell r="AK1" t="str">
            <v>업데이트순번</v>
          </cell>
          <cell r="AM1" t="str">
            <v>equipType_Verify</v>
          </cell>
          <cell r="AN1" t="str">
            <v>value</v>
          </cell>
          <cell r="AP1" t="str">
            <v>randType_Verify</v>
          </cell>
          <cell r="AQ1" t="str">
            <v>value</v>
          </cell>
          <cell r="AR1" t="str">
            <v>f1</v>
          </cell>
          <cell r="AS1" t="str">
            <v>leftright</v>
          </cell>
        </row>
        <row r="2">
          <cell r="A2" t="str">
            <v>Equip0001</v>
          </cell>
          <cell r="B2" t="str">
            <v/>
          </cell>
          <cell r="C2" t="str">
            <v>Axe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0</v>
          </cell>
          <cell r="I2">
            <v>1</v>
          </cell>
          <cell r="J2">
            <v>11.1</v>
          </cell>
          <cell r="K2">
            <v>14.1</v>
          </cell>
          <cell r="L2" t="str">
            <v>유니티 랜덤</v>
          </cell>
          <cell r="M2">
            <v>0</v>
          </cell>
          <cell r="N2" t="str">
            <v/>
          </cell>
          <cell r="P2" t="str">
            <v>RunicAxe</v>
          </cell>
          <cell r="Q2">
            <v>1</v>
          </cell>
          <cell r="R2" t="str">
            <v>Shot_RunicAxe</v>
          </cell>
          <cell r="S2" t="str">
            <v>EquipName_RunicAxe</v>
          </cell>
          <cell r="T2" t="str">
            <v>달빛 도끼</v>
          </cell>
        </row>
        <row r="3">
          <cell r="A3" t="str">
            <v>Equip0002</v>
          </cell>
          <cell r="B3" t="str">
            <v/>
          </cell>
          <cell r="C3" t="str">
            <v>Axe</v>
          </cell>
          <cell r="D3">
            <v>0</v>
          </cell>
          <cell r="E3">
            <v>0</v>
          </cell>
          <cell r="F3">
            <v>0</v>
          </cell>
          <cell r="G3">
            <v>2</v>
          </cell>
          <cell r="H3">
            <v>0</v>
          </cell>
          <cell r="I3">
            <v>1</v>
          </cell>
          <cell r="J3">
            <v>10.85</v>
          </cell>
          <cell r="K3">
            <v>13.5</v>
          </cell>
          <cell r="L3" t="str">
            <v>유니티 랜덤</v>
          </cell>
          <cell r="M3">
            <v>0</v>
          </cell>
          <cell r="N3" t="str">
            <v/>
          </cell>
          <cell r="P3" t="str">
            <v>StealthScythe</v>
          </cell>
          <cell r="Q3">
            <v>1</v>
          </cell>
          <cell r="R3" t="str">
            <v>Shot_StealthScythe</v>
          </cell>
          <cell r="S3" t="str">
            <v>EquipName_StealthScythe</v>
          </cell>
          <cell r="T3" t="str">
            <v>이국의 무기</v>
          </cell>
        </row>
        <row r="4">
          <cell r="A4" t="str">
            <v>Equip0101</v>
          </cell>
          <cell r="B4" t="str">
            <v/>
          </cell>
          <cell r="C4" t="str">
            <v>Axe</v>
          </cell>
          <cell r="D4">
            <v>0</v>
          </cell>
          <cell r="E4">
            <v>1</v>
          </cell>
          <cell r="F4">
            <v>1</v>
          </cell>
          <cell r="G4">
            <v>1</v>
          </cell>
          <cell r="H4">
            <v>0</v>
          </cell>
          <cell r="I4">
            <v>1</v>
          </cell>
          <cell r="J4">
            <v>13.35</v>
          </cell>
          <cell r="K4">
            <v>19.95</v>
          </cell>
          <cell r="L4" t="str">
            <v>유니티 랜덤</v>
          </cell>
          <cell r="M4">
            <v>0</v>
          </cell>
          <cell r="N4" t="str">
            <v/>
          </cell>
          <cell r="P4" t="str">
            <v>NecroScythe</v>
          </cell>
          <cell r="Q4">
            <v>1</v>
          </cell>
          <cell r="R4" t="str">
            <v>Shot_NecroScythe</v>
          </cell>
          <cell r="S4" t="str">
            <v>EquipName_NecroScythe</v>
          </cell>
          <cell r="T4" t="str">
            <v>자작나무 도끼</v>
          </cell>
        </row>
        <row r="5">
          <cell r="A5" t="str">
            <v>Equip0102</v>
          </cell>
          <cell r="B5" t="str">
            <v/>
          </cell>
          <cell r="C5" t="str">
            <v>Axe</v>
          </cell>
          <cell r="D5">
            <v>0</v>
          </cell>
          <cell r="E5">
            <v>1</v>
          </cell>
          <cell r="F5">
            <v>1</v>
          </cell>
          <cell r="G5">
            <v>2</v>
          </cell>
          <cell r="H5">
            <v>0</v>
          </cell>
          <cell r="I5">
            <v>1</v>
          </cell>
          <cell r="J5">
            <v>12.93</v>
          </cell>
          <cell r="K5">
            <v>19.39</v>
          </cell>
          <cell r="L5" t="str">
            <v>유니티 랜덤</v>
          </cell>
          <cell r="M5">
            <v>0</v>
          </cell>
          <cell r="N5" t="str">
            <v/>
          </cell>
          <cell r="P5" t="str">
            <v>HeavyAxe</v>
          </cell>
          <cell r="Q5">
            <v>1</v>
          </cell>
          <cell r="R5" t="str">
            <v>Shot_HeavyAxe</v>
          </cell>
          <cell r="S5" t="str">
            <v>EquipName_HeavyAxe</v>
          </cell>
          <cell r="T5" t="str">
            <v>헤비 액스</v>
          </cell>
        </row>
        <row r="6">
          <cell r="A6" t="str">
            <v>Equip0201</v>
          </cell>
          <cell r="B6" t="str">
            <v/>
          </cell>
          <cell r="C6" t="str">
            <v>Axe</v>
          </cell>
          <cell r="D6">
            <v>0</v>
          </cell>
          <cell r="E6">
            <v>2</v>
          </cell>
          <cell r="F6">
            <v>2</v>
          </cell>
          <cell r="G6">
            <v>1</v>
          </cell>
          <cell r="H6">
            <v>0</v>
          </cell>
          <cell r="I6">
            <v>2</v>
          </cell>
          <cell r="J6">
            <v>21.64</v>
          </cell>
          <cell r="K6">
            <v>33.299999999999997</v>
          </cell>
          <cell r="L6" t="str">
            <v>유니티 랜덤</v>
          </cell>
          <cell r="M6">
            <v>0</v>
          </cell>
          <cell r="N6" t="str">
            <v/>
          </cell>
          <cell r="P6" t="str">
            <v>HeavySkullAxe</v>
          </cell>
          <cell r="Q6">
            <v>1</v>
          </cell>
          <cell r="R6" t="str">
            <v>Shot_HeavySkullAxe</v>
          </cell>
          <cell r="S6" t="str">
            <v>EquipName_HeavySkullAxe</v>
          </cell>
          <cell r="T6" t="str">
            <v>헤비 스컬 액스</v>
          </cell>
        </row>
        <row r="7">
          <cell r="A7" t="str">
            <v>Equip0202</v>
          </cell>
          <cell r="B7" t="str">
            <v/>
          </cell>
          <cell r="C7" t="str">
            <v>Axe</v>
          </cell>
          <cell r="D7">
            <v>0</v>
          </cell>
          <cell r="E7">
            <v>2</v>
          </cell>
          <cell r="F7">
            <v>2</v>
          </cell>
          <cell r="G7">
            <v>2</v>
          </cell>
          <cell r="H7">
            <v>0</v>
          </cell>
          <cell r="I7">
            <v>2</v>
          </cell>
          <cell r="J7">
            <v>20.93</v>
          </cell>
          <cell r="K7">
            <v>32.58</v>
          </cell>
          <cell r="L7" t="str">
            <v>유니티 랜덤</v>
          </cell>
          <cell r="M7">
            <v>0</v>
          </cell>
          <cell r="N7" t="str">
            <v/>
          </cell>
          <cell r="P7" t="str">
            <v>StylizedAxe</v>
          </cell>
          <cell r="Q7">
            <v>1</v>
          </cell>
          <cell r="R7" t="str">
            <v>Shot_StylizedAxe</v>
          </cell>
          <cell r="S7" t="str">
            <v>EquipName_StylizedAxe</v>
          </cell>
          <cell r="T7" t="str">
            <v>동여맨 수정도끼</v>
          </cell>
        </row>
        <row r="8">
          <cell r="A8" t="str">
            <v>Equip0301</v>
          </cell>
          <cell r="B8" t="str">
            <v/>
          </cell>
          <cell r="C8" t="str">
            <v>Axe</v>
          </cell>
          <cell r="D8">
            <v>0</v>
          </cell>
          <cell r="E8">
            <v>3</v>
          </cell>
          <cell r="F8">
            <v>3</v>
          </cell>
          <cell r="G8">
            <v>1</v>
          </cell>
          <cell r="H8">
            <v>0</v>
          </cell>
          <cell r="I8">
            <v>2</v>
          </cell>
          <cell r="J8">
            <v>49.66</v>
          </cell>
          <cell r="K8">
            <v>75.319999999999993</v>
          </cell>
          <cell r="L8" t="str">
            <v>유니티 랜덤</v>
          </cell>
          <cell r="M8">
            <v>0</v>
          </cell>
          <cell r="N8" t="str">
            <v/>
          </cell>
          <cell r="P8" t="str">
            <v>StAxe</v>
          </cell>
          <cell r="Q8">
            <v>1</v>
          </cell>
          <cell r="R8" t="str">
            <v>Shot_StAxe</v>
          </cell>
          <cell r="S8" t="str">
            <v>EquipName_StAxe</v>
          </cell>
          <cell r="T8" t="str">
            <v>스타일 액스</v>
          </cell>
        </row>
        <row r="9">
          <cell r="A9" t="str">
            <v>Equip0302</v>
          </cell>
          <cell r="B9" t="str">
            <v/>
          </cell>
          <cell r="C9" t="str">
            <v>Axe</v>
          </cell>
          <cell r="D9">
            <v>0</v>
          </cell>
          <cell r="E9">
            <v>3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44.21</v>
          </cell>
          <cell r="K9">
            <v>79.14</v>
          </cell>
          <cell r="L9" t="str">
            <v>유니티 랜덤</v>
          </cell>
          <cell r="M9">
            <v>0</v>
          </cell>
          <cell r="N9" t="str">
            <v/>
          </cell>
          <cell r="P9" t="str">
            <v>MeleeAxe</v>
          </cell>
          <cell r="Q9">
            <v>1</v>
          </cell>
          <cell r="R9" t="str">
            <v>Shot_MeleeAxe</v>
          </cell>
          <cell r="S9" t="str">
            <v>EquipName_MeleeAxe</v>
          </cell>
          <cell r="T9" t="str">
            <v>밀리 액스</v>
          </cell>
        </row>
        <row r="10">
          <cell r="A10" t="str">
            <v>Equip0401</v>
          </cell>
          <cell r="B10" t="str">
            <v/>
          </cell>
          <cell r="C10" t="str">
            <v>Axe</v>
          </cell>
          <cell r="D10">
            <v>0</v>
          </cell>
          <cell r="E10">
            <v>4</v>
          </cell>
          <cell r="F10">
            <v>4</v>
          </cell>
          <cell r="G10">
            <v>1</v>
          </cell>
          <cell r="H10">
            <v>0</v>
          </cell>
          <cell r="I10">
            <v>3</v>
          </cell>
          <cell r="J10">
            <v>128.83000000000001</v>
          </cell>
          <cell r="K10">
            <v>176.03</v>
          </cell>
          <cell r="L10" t="str">
            <v>리니어</v>
          </cell>
          <cell r="M10">
            <v>3</v>
          </cell>
          <cell r="N10">
            <v>-20</v>
          </cell>
          <cell r="P10" t="str">
            <v>PickAxe</v>
          </cell>
          <cell r="Q10">
            <v>1</v>
          </cell>
          <cell r="R10" t="str">
            <v>Shot_PickAxe</v>
          </cell>
          <cell r="S10" t="str">
            <v>EquipName_PickAxe</v>
          </cell>
          <cell r="T10" t="str">
            <v>픽액스</v>
          </cell>
        </row>
        <row r="11">
          <cell r="A11" t="str">
            <v>Equip0402</v>
          </cell>
          <cell r="B11" t="str">
            <v/>
          </cell>
          <cell r="C11" t="str">
            <v>Axe</v>
          </cell>
          <cell r="D11">
            <v>0</v>
          </cell>
          <cell r="E11">
            <v>4</v>
          </cell>
          <cell r="F11">
            <v>4</v>
          </cell>
          <cell r="G11">
            <v>2</v>
          </cell>
          <cell r="H11">
            <v>0</v>
          </cell>
          <cell r="I11">
            <v>3</v>
          </cell>
          <cell r="J11">
            <v>113.52</v>
          </cell>
          <cell r="K11">
            <v>184.96</v>
          </cell>
          <cell r="L11" t="str">
            <v>리니어</v>
          </cell>
          <cell r="M11">
            <v>3</v>
          </cell>
          <cell r="N11">
            <v>-20</v>
          </cell>
          <cell r="Q11">
            <v>0</v>
          </cell>
          <cell r="R11" t="str">
            <v/>
          </cell>
          <cell r="S11" t="str">
            <v/>
          </cell>
          <cell r="T11" t="str">
            <v>스트링없음</v>
          </cell>
        </row>
        <row r="12">
          <cell r="A12" t="str">
            <v>Equip0403</v>
          </cell>
          <cell r="B12" t="str">
            <v/>
          </cell>
          <cell r="C12" t="str">
            <v>Axe</v>
          </cell>
          <cell r="D12">
            <v>0</v>
          </cell>
          <cell r="E12">
            <v>4</v>
          </cell>
          <cell r="F12">
            <v>5</v>
          </cell>
          <cell r="G12">
            <v>3</v>
          </cell>
          <cell r="H12">
            <v>0</v>
          </cell>
          <cell r="I12">
            <v>3</v>
          </cell>
          <cell r="J12">
            <v>157.76</v>
          </cell>
          <cell r="K12">
            <v>215.56</v>
          </cell>
          <cell r="L12" t="str">
            <v>리니어</v>
          </cell>
          <cell r="M12">
            <v>3</v>
          </cell>
          <cell r="N12">
            <v>-10</v>
          </cell>
          <cell r="Q12">
            <v>0</v>
          </cell>
          <cell r="R12" t="str">
            <v/>
          </cell>
          <cell r="S12" t="str">
            <v/>
          </cell>
          <cell r="T12" t="str">
            <v>스트링없음</v>
          </cell>
        </row>
        <row r="13">
          <cell r="A13" t="str">
            <v>Equip0404</v>
          </cell>
          <cell r="B13" t="str">
            <v/>
          </cell>
          <cell r="C13" t="str">
            <v>Axe</v>
          </cell>
          <cell r="D13">
            <v>0</v>
          </cell>
          <cell r="E13">
            <v>4</v>
          </cell>
          <cell r="F13">
            <v>5</v>
          </cell>
          <cell r="G13">
            <v>4</v>
          </cell>
          <cell r="H13">
            <v>0</v>
          </cell>
          <cell r="I13">
            <v>3</v>
          </cell>
          <cell r="J13">
            <v>139.02000000000001</v>
          </cell>
          <cell r="K13">
            <v>226.49</v>
          </cell>
          <cell r="L13" t="str">
            <v>리니어</v>
          </cell>
          <cell r="M13">
            <v>3</v>
          </cell>
          <cell r="N13">
            <v>-10</v>
          </cell>
          <cell r="Q13">
            <v>0</v>
          </cell>
          <cell r="R13" t="str">
            <v/>
          </cell>
          <cell r="S13" t="str">
            <v/>
          </cell>
          <cell r="T13" t="str">
            <v>스트링없음</v>
          </cell>
        </row>
        <row r="14">
          <cell r="A14" t="str">
            <v>Equip0405</v>
          </cell>
          <cell r="B14" t="str">
            <v/>
          </cell>
          <cell r="C14" t="str">
            <v>Axe</v>
          </cell>
          <cell r="D14">
            <v>0</v>
          </cell>
          <cell r="E14">
            <v>4</v>
          </cell>
          <cell r="F14">
            <v>6</v>
          </cell>
          <cell r="G14">
            <v>5</v>
          </cell>
          <cell r="H14">
            <v>0</v>
          </cell>
          <cell r="I14">
            <v>3</v>
          </cell>
          <cell r="J14">
            <v>193.2</v>
          </cell>
          <cell r="K14">
            <v>263.97000000000003</v>
          </cell>
          <cell r="L14" t="str">
            <v>리니어</v>
          </cell>
          <cell r="M14">
            <v>3</v>
          </cell>
          <cell r="N14">
            <v>-5</v>
          </cell>
          <cell r="Q14">
            <v>0</v>
          </cell>
          <cell r="R14" t="str">
            <v/>
          </cell>
          <cell r="S14" t="str">
            <v/>
          </cell>
          <cell r="T14" t="str">
            <v>스트링없음</v>
          </cell>
        </row>
        <row r="15">
          <cell r="A15" t="str">
            <v>Equip1001</v>
          </cell>
          <cell r="B15" t="str">
            <v/>
          </cell>
          <cell r="C15" t="str">
            <v>Dagger</v>
          </cell>
          <cell r="D15">
            <v>1</v>
          </cell>
          <cell r="E15">
            <v>0</v>
          </cell>
          <cell r="F15">
            <v>0</v>
          </cell>
          <cell r="G15">
            <v>1</v>
          </cell>
          <cell r="H15">
            <v>1</v>
          </cell>
          <cell r="I15">
            <v>1</v>
          </cell>
          <cell r="J15">
            <v>11.1</v>
          </cell>
          <cell r="K15">
            <v>14.1</v>
          </cell>
          <cell r="L15" t="str">
            <v>유니티 랜덤</v>
          </cell>
          <cell r="M15">
            <v>0</v>
          </cell>
          <cell r="N15" t="str">
            <v/>
          </cell>
          <cell r="P15" t="str">
            <v>StealthDagger</v>
          </cell>
          <cell r="Q15">
            <v>1</v>
          </cell>
          <cell r="R15" t="str">
            <v>Shot_StealthDagger</v>
          </cell>
          <cell r="S15" t="str">
            <v>EquipName_StealthDagger</v>
          </cell>
          <cell r="T15" t="str">
            <v>반원 단검</v>
          </cell>
        </row>
        <row r="16">
          <cell r="A16" t="str">
            <v>Equip1002</v>
          </cell>
          <cell r="B16" t="str">
            <v/>
          </cell>
          <cell r="C16" t="str">
            <v>Dagger</v>
          </cell>
          <cell r="D16">
            <v>1</v>
          </cell>
          <cell r="E16">
            <v>0</v>
          </cell>
          <cell r="F16">
            <v>0</v>
          </cell>
          <cell r="G16">
            <v>2</v>
          </cell>
          <cell r="H16">
            <v>1</v>
          </cell>
          <cell r="I16">
            <v>1</v>
          </cell>
          <cell r="J16">
            <v>10.85</v>
          </cell>
          <cell r="K16">
            <v>13.5</v>
          </cell>
          <cell r="L16" t="str">
            <v>유니티 랜덤</v>
          </cell>
          <cell r="M16">
            <v>0</v>
          </cell>
          <cell r="N16" t="str">
            <v/>
          </cell>
          <cell r="P16" t="str">
            <v>VillagerDagger</v>
          </cell>
          <cell r="Q16">
            <v>1</v>
          </cell>
          <cell r="R16" t="str">
            <v>Shot_VillagerDagger</v>
          </cell>
          <cell r="S16" t="str">
            <v>EquipName_VillagerDagger</v>
          </cell>
          <cell r="T16" t="str">
            <v>용사의 단검</v>
          </cell>
        </row>
        <row r="17">
          <cell r="A17" t="str">
            <v>Equip1101</v>
          </cell>
          <cell r="B17" t="str">
            <v/>
          </cell>
          <cell r="C17" t="str">
            <v>Dagger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13.35</v>
          </cell>
          <cell r="K17">
            <v>19.95</v>
          </cell>
          <cell r="L17" t="str">
            <v>유니티 랜덤</v>
          </cell>
          <cell r="M17">
            <v>0</v>
          </cell>
          <cell r="N17" t="str">
            <v/>
          </cell>
          <cell r="P17" t="str">
            <v>LowWeaponsDagger</v>
          </cell>
          <cell r="Q17">
            <v>1</v>
          </cell>
          <cell r="R17" t="str">
            <v>Shot_LowWeaponsDagger</v>
          </cell>
          <cell r="S17" t="str">
            <v>EquipName_LowWeaponsDagger</v>
          </cell>
          <cell r="T17" t="str">
            <v>사파이어 대거</v>
          </cell>
        </row>
        <row r="18">
          <cell r="A18" t="str">
            <v>Equip1102</v>
          </cell>
          <cell r="B18" t="str">
            <v/>
          </cell>
          <cell r="C18" t="str">
            <v>Dagger</v>
          </cell>
          <cell r="D18">
            <v>1</v>
          </cell>
          <cell r="E18">
            <v>1</v>
          </cell>
          <cell r="F18">
            <v>1</v>
          </cell>
          <cell r="G18">
            <v>2</v>
          </cell>
          <cell r="H18">
            <v>1</v>
          </cell>
          <cell r="I18">
            <v>1</v>
          </cell>
          <cell r="J18">
            <v>12.93</v>
          </cell>
          <cell r="K18">
            <v>19.39</v>
          </cell>
          <cell r="L18" t="str">
            <v>유니티 랜덤</v>
          </cell>
          <cell r="M18">
            <v>0</v>
          </cell>
          <cell r="N18" t="str">
            <v/>
          </cell>
          <cell r="P18" t="str">
            <v>StylizedKnife</v>
          </cell>
          <cell r="Q18">
            <v>1</v>
          </cell>
          <cell r="R18" t="str">
            <v>Shot_StylizedKnife</v>
          </cell>
          <cell r="S18" t="str">
            <v>EquipName_StylizedKnife</v>
          </cell>
          <cell r="T18" t="str">
            <v>휘어진 단검</v>
          </cell>
        </row>
        <row r="19">
          <cell r="A19" t="str">
            <v>Equip1201</v>
          </cell>
          <cell r="B19" t="str">
            <v/>
          </cell>
          <cell r="C19" t="str">
            <v>Dagger</v>
          </cell>
          <cell r="D19">
            <v>1</v>
          </cell>
          <cell r="E19">
            <v>2</v>
          </cell>
          <cell r="F19">
            <v>2</v>
          </cell>
          <cell r="G19">
            <v>1</v>
          </cell>
          <cell r="H19">
            <v>1</v>
          </cell>
          <cell r="I19">
            <v>2</v>
          </cell>
          <cell r="J19">
            <v>21.64</v>
          </cell>
          <cell r="K19">
            <v>33.299999999999997</v>
          </cell>
          <cell r="L19" t="str">
            <v>유니티 랜덤</v>
          </cell>
          <cell r="M19">
            <v>0</v>
          </cell>
          <cell r="N19" t="str">
            <v/>
          </cell>
          <cell r="Q19">
            <v>0</v>
          </cell>
          <cell r="R19" t="str">
            <v/>
          </cell>
          <cell r="S19" t="str">
            <v/>
          </cell>
          <cell r="T19" t="str">
            <v>스트링없음</v>
          </cell>
        </row>
        <row r="20">
          <cell r="A20" t="str">
            <v>Equip1202</v>
          </cell>
          <cell r="B20" t="str">
            <v/>
          </cell>
          <cell r="C20" t="str">
            <v>Dagger</v>
          </cell>
          <cell r="D20">
            <v>1</v>
          </cell>
          <cell r="E20">
            <v>2</v>
          </cell>
          <cell r="F20">
            <v>2</v>
          </cell>
          <cell r="G20">
            <v>2</v>
          </cell>
          <cell r="H20">
            <v>1</v>
          </cell>
          <cell r="I20">
            <v>2</v>
          </cell>
          <cell r="J20">
            <v>20.93</v>
          </cell>
          <cell r="K20">
            <v>32.58</v>
          </cell>
          <cell r="L20" t="str">
            <v>유니티 랜덤</v>
          </cell>
          <cell r="M20">
            <v>0</v>
          </cell>
          <cell r="N20" t="str">
            <v/>
          </cell>
          <cell r="Q20">
            <v>0</v>
          </cell>
          <cell r="R20" t="str">
            <v/>
          </cell>
          <cell r="S20" t="str">
            <v/>
          </cell>
          <cell r="T20" t="str">
            <v>스트링없음</v>
          </cell>
        </row>
        <row r="21">
          <cell r="A21" t="str">
            <v>Equip1301</v>
          </cell>
          <cell r="B21" t="str">
            <v/>
          </cell>
          <cell r="C21" t="str">
            <v>Dagger</v>
          </cell>
          <cell r="D21">
            <v>1</v>
          </cell>
          <cell r="E21">
            <v>3</v>
          </cell>
          <cell r="F21">
            <v>3</v>
          </cell>
          <cell r="G21">
            <v>1</v>
          </cell>
          <cell r="H21">
            <v>1</v>
          </cell>
          <cell r="I21">
            <v>2</v>
          </cell>
          <cell r="J21">
            <v>49.66</v>
          </cell>
          <cell r="K21">
            <v>75.319999999999993</v>
          </cell>
          <cell r="L21" t="str">
            <v>유니티 랜덤</v>
          </cell>
          <cell r="M21">
            <v>0</v>
          </cell>
          <cell r="N21" t="str">
            <v/>
          </cell>
          <cell r="Q21">
            <v>0</v>
          </cell>
          <cell r="R21" t="str">
            <v/>
          </cell>
          <cell r="S21" t="str">
            <v/>
          </cell>
          <cell r="T21" t="str">
            <v>스트링없음</v>
          </cell>
        </row>
        <row r="22">
          <cell r="A22" t="str">
            <v>Equip1302</v>
          </cell>
          <cell r="B22" t="str">
            <v/>
          </cell>
          <cell r="C22" t="str">
            <v>Dagger</v>
          </cell>
          <cell r="D22">
            <v>1</v>
          </cell>
          <cell r="E22">
            <v>3</v>
          </cell>
          <cell r="F22">
            <v>3</v>
          </cell>
          <cell r="G22">
            <v>2</v>
          </cell>
          <cell r="H22">
            <v>1</v>
          </cell>
          <cell r="I22">
            <v>2</v>
          </cell>
          <cell r="J22">
            <v>44.21</v>
          </cell>
          <cell r="K22">
            <v>79.14</v>
          </cell>
          <cell r="L22" t="str">
            <v>유니티 랜덤</v>
          </cell>
          <cell r="M22">
            <v>0</v>
          </cell>
          <cell r="N22" t="str">
            <v/>
          </cell>
          <cell r="Q22">
            <v>0</v>
          </cell>
          <cell r="R22" t="str">
            <v/>
          </cell>
          <cell r="S22" t="str">
            <v/>
          </cell>
          <cell r="T22" t="str">
            <v>스트링없음</v>
          </cell>
        </row>
        <row r="23">
          <cell r="A23" t="str">
            <v>Equip1401</v>
          </cell>
          <cell r="B23" t="str">
            <v/>
          </cell>
          <cell r="C23" t="str">
            <v>Dagger</v>
          </cell>
          <cell r="D23">
            <v>1</v>
          </cell>
          <cell r="E23">
            <v>4</v>
          </cell>
          <cell r="F23">
            <v>4</v>
          </cell>
          <cell r="G23">
            <v>1</v>
          </cell>
          <cell r="H23">
            <v>1</v>
          </cell>
          <cell r="I23">
            <v>3</v>
          </cell>
          <cell r="J23">
            <v>128.83000000000001</v>
          </cell>
          <cell r="K23">
            <v>176.03</v>
          </cell>
          <cell r="L23" t="str">
            <v>리니어</v>
          </cell>
          <cell r="M23">
            <v>3</v>
          </cell>
          <cell r="N23">
            <v>-20</v>
          </cell>
          <cell r="Q23">
            <v>0</v>
          </cell>
          <cell r="R23" t="str">
            <v/>
          </cell>
          <cell r="S23" t="str">
            <v/>
          </cell>
          <cell r="T23" t="str">
            <v>스트링없음</v>
          </cell>
        </row>
        <row r="24">
          <cell r="A24" t="str">
            <v>Equip1402</v>
          </cell>
          <cell r="B24" t="str">
            <v/>
          </cell>
          <cell r="C24" t="str">
            <v>Dagger</v>
          </cell>
          <cell r="D24">
            <v>1</v>
          </cell>
          <cell r="E24">
            <v>4</v>
          </cell>
          <cell r="F24">
            <v>4</v>
          </cell>
          <cell r="G24">
            <v>2</v>
          </cell>
          <cell r="H24">
            <v>1</v>
          </cell>
          <cell r="I24">
            <v>3</v>
          </cell>
          <cell r="J24">
            <v>113.52</v>
          </cell>
          <cell r="K24">
            <v>184.96</v>
          </cell>
          <cell r="L24" t="str">
            <v>리니어</v>
          </cell>
          <cell r="M24">
            <v>3</v>
          </cell>
          <cell r="N24">
            <v>-20</v>
          </cell>
          <cell r="Q24">
            <v>0</v>
          </cell>
          <cell r="R24" t="str">
            <v/>
          </cell>
          <cell r="S24" t="str">
            <v/>
          </cell>
          <cell r="T24" t="str">
            <v>스트링없음</v>
          </cell>
        </row>
        <row r="25">
          <cell r="A25" t="str">
            <v>Equip1403</v>
          </cell>
          <cell r="B25" t="str">
            <v/>
          </cell>
          <cell r="C25" t="str">
            <v>Dagger</v>
          </cell>
          <cell r="D25">
            <v>1</v>
          </cell>
          <cell r="E25">
            <v>4</v>
          </cell>
          <cell r="F25">
            <v>5</v>
          </cell>
          <cell r="G25">
            <v>3</v>
          </cell>
          <cell r="H25">
            <v>1</v>
          </cell>
          <cell r="I25">
            <v>3</v>
          </cell>
          <cell r="J25">
            <v>157.76</v>
          </cell>
          <cell r="K25">
            <v>215.56</v>
          </cell>
          <cell r="L25" t="str">
            <v>리니어</v>
          </cell>
          <cell r="M25">
            <v>3</v>
          </cell>
          <cell r="N25">
            <v>-10</v>
          </cell>
          <cell r="Q25">
            <v>0</v>
          </cell>
          <cell r="R25" t="str">
            <v/>
          </cell>
          <cell r="S25" t="str">
            <v/>
          </cell>
          <cell r="T25" t="str">
            <v>스트링없음</v>
          </cell>
        </row>
        <row r="26">
          <cell r="A26" t="str">
            <v>Equip1404</v>
          </cell>
          <cell r="B26" t="str">
            <v/>
          </cell>
          <cell r="C26" t="str">
            <v>Dagger</v>
          </cell>
          <cell r="D26">
            <v>1</v>
          </cell>
          <cell r="E26">
            <v>4</v>
          </cell>
          <cell r="F26">
            <v>5</v>
          </cell>
          <cell r="G26">
            <v>4</v>
          </cell>
          <cell r="H26">
            <v>1</v>
          </cell>
          <cell r="I26">
            <v>3</v>
          </cell>
          <cell r="J26">
            <v>139.02000000000001</v>
          </cell>
          <cell r="K26">
            <v>226.49</v>
          </cell>
          <cell r="L26" t="str">
            <v>리니어</v>
          </cell>
          <cell r="M26">
            <v>3</v>
          </cell>
          <cell r="N26">
            <v>-10</v>
          </cell>
          <cell r="Q26">
            <v>0</v>
          </cell>
          <cell r="R26" t="str">
            <v/>
          </cell>
          <cell r="S26" t="str">
            <v/>
          </cell>
          <cell r="T26" t="str">
            <v>스트링없음</v>
          </cell>
        </row>
        <row r="27">
          <cell r="A27" t="str">
            <v>Equip1405</v>
          </cell>
          <cell r="B27" t="str">
            <v/>
          </cell>
          <cell r="C27" t="str">
            <v>Dagger</v>
          </cell>
          <cell r="D27">
            <v>1</v>
          </cell>
          <cell r="E27">
            <v>4</v>
          </cell>
          <cell r="F27">
            <v>6</v>
          </cell>
          <cell r="G27">
            <v>5</v>
          </cell>
          <cell r="H27">
            <v>1</v>
          </cell>
          <cell r="I27">
            <v>3</v>
          </cell>
          <cell r="J27">
            <v>193.2</v>
          </cell>
          <cell r="K27">
            <v>263.97000000000003</v>
          </cell>
          <cell r="L27" t="str">
            <v>리니어</v>
          </cell>
          <cell r="M27">
            <v>3</v>
          </cell>
          <cell r="N27">
            <v>-5</v>
          </cell>
          <cell r="Q27">
            <v>0</v>
          </cell>
          <cell r="R27" t="str">
            <v/>
          </cell>
          <cell r="S27" t="str">
            <v/>
          </cell>
          <cell r="T27" t="str">
            <v>스트링없음</v>
          </cell>
        </row>
        <row r="28">
          <cell r="A28" t="str">
            <v>Equip2001</v>
          </cell>
          <cell r="B28" t="str">
            <v/>
          </cell>
          <cell r="C28" t="str">
            <v>Bow</v>
          </cell>
          <cell r="D28">
            <v>2</v>
          </cell>
          <cell r="E28">
            <v>0</v>
          </cell>
          <cell r="F28">
            <v>0</v>
          </cell>
          <cell r="G28">
            <v>1</v>
          </cell>
          <cell r="H28">
            <v>0</v>
          </cell>
          <cell r="I28">
            <v>1</v>
          </cell>
          <cell r="J28">
            <v>11.1</v>
          </cell>
          <cell r="K28">
            <v>14.1</v>
          </cell>
          <cell r="L28" t="str">
            <v>유니티 랜덤</v>
          </cell>
          <cell r="M28">
            <v>0</v>
          </cell>
          <cell r="N28" t="str">
            <v/>
          </cell>
          <cell r="Q28">
            <v>0</v>
          </cell>
          <cell r="R28" t="str">
            <v/>
          </cell>
          <cell r="S28" t="str">
            <v/>
          </cell>
          <cell r="T28" t="str">
            <v>스트링없음</v>
          </cell>
        </row>
        <row r="29">
          <cell r="A29" t="str">
            <v>Equip2002</v>
          </cell>
          <cell r="B29" t="str">
            <v/>
          </cell>
          <cell r="C29" t="str">
            <v>Bow</v>
          </cell>
          <cell r="D29">
            <v>2</v>
          </cell>
          <cell r="E29">
            <v>0</v>
          </cell>
          <cell r="F29">
            <v>0</v>
          </cell>
          <cell r="G29">
            <v>2</v>
          </cell>
          <cell r="H29">
            <v>0</v>
          </cell>
          <cell r="I29">
            <v>1</v>
          </cell>
          <cell r="J29">
            <v>10.85</v>
          </cell>
          <cell r="K29">
            <v>13.5</v>
          </cell>
          <cell r="L29" t="str">
            <v>유니티 랜덤</v>
          </cell>
          <cell r="M29">
            <v>0</v>
          </cell>
          <cell r="N29" t="str">
            <v/>
          </cell>
          <cell r="Q29">
            <v>0</v>
          </cell>
          <cell r="R29" t="str">
            <v/>
          </cell>
          <cell r="S29" t="str">
            <v/>
          </cell>
          <cell r="T29" t="str">
            <v>스트링없음</v>
          </cell>
        </row>
        <row r="30">
          <cell r="A30" t="str">
            <v>Equip2101</v>
          </cell>
          <cell r="B30" t="str">
            <v/>
          </cell>
          <cell r="C30" t="str">
            <v>Bow</v>
          </cell>
          <cell r="D30">
            <v>2</v>
          </cell>
          <cell r="E30">
            <v>1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13.35</v>
          </cell>
          <cell r="K30">
            <v>19.95</v>
          </cell>
          <cell r="L30" t="str">
            <v>유니티 랜덤</v>
          </cell>
          <cell r="M30">
            <v>0</v>
          </cell>
          <cell r="N30" t="str">
            <v/>
          </cell>
          <cell r="Q30">
            <v>0</v>
          </cell>
          <cell r="R30" t="str">
            <v/>
          </cell>
          <cell r="S30" t="str">
            <v/>
          </cell>
          <cell r="T30" t="str">
            <v>스트링없음</v>
          </cell>
        </row>
        <row r="31">
          <cell r="A31" t="str">
            <v>Equip2102</v>
          </cell>
          <cell r="B31" t="str">
            <v/>
          </cell>
          <cell r="C31" t="str">
            <v>Bow</v>
          </cell>
          <cell r="D31">
            <v>2</v>
          </cell>
          <cell r="E31">
            <v>1</v>
          </cell>
          <cell r="F31">
            <v>1</v>
          </cell>
          <cell r="G31">
            <v>2</v>
          </cell>
          <cell r="H31">
            <v>0</v>
          </cell>
          <cell r="I31">
            <v>1</v>
          </cell>
          <cell r="J31">
            <v>12.93</v>
          </cell>
          <cell r="K31">
            <v>19.39</v>
          </cell>
          <cell r="L31" t="str">
            <v>유니티 랜덤</v>
          </cell>
          <cell r="M31">
            <v>0</v>
          </cell>
          <cell r="N31" t="str">
            <v/>
          </cell>
          <cell r="Q31">
            <v>0</v>
          </cell>
          <cell r="R31" t="str">
            <v/>
          </cell>
          <cell r="S31" t="str">
            <v/>
          </cell>
          <cell r="T31" t="str">
            <v>스트링없음</v>
          </cell>
        </row>
        <row r="32">
          <cell r="A32" t="str">
            <v>Equip2201</v>
          </cell>
          <cell r="B32" t="str">
            <v/>
          </cell>
          <cell r="C32" t="str">
            <v>Bow</v>
          </cell>
          <cell r="D32">
            <v>2</v>
          </cell>
          <cell r="E32">
            <v>2</v>
          </cell>
          <cell r="F32">
            <v>2</v>
          </cell>
          <cell r="G32">
            <v>1</v>
          </cell>
          <cell r="H32">
            <v>0</v>
          </cell>
          <cell r="I32">
            <v>2</v>
          </cell>
          <cell r="J32">
            <v>21.64</v>
          </cell>
          <cell r="K32">
            <v>33.299999999999997</v>
          </cell>
          <cell r="L32" t="str">
            <v>유니티 랜덤</v>
          </cell>
          <cell r="M32">
            <v>0</v>
          </cell>
          <cell r="N32" t="str">
            <v/>
          </cell>
          <cell r="Q32">
            <v>0</v>
          </cell>
          <cell r="R32" t="str">
            <v/>
          </cell>
          <cell r="S32" t="str">
            <v/>
          </cell>
          <cell r="T32" t="str">
            <v>스트링없음</v>
          </cell>
        </row>
        <row r="33">
          <cell r="A33" t="str">
            <v>Equip2202</v>
          </cell>
          <cell r="B33" t="str">
            <v/>
          </cell>
          <cell r="C33" t="str">
            <v>Bow</v>
          </cell>
          <cell r="D33">
            <v>2</v>
          </cell>
          <cell r="E33">
            <v>2</v>
          </cell>
          <cell r="F33">
            <v>2</v>
          </cell>
          <cell r="G33">
            <v>2</v>
          </cell>
          <cell r="H33">
            <v>0</v>
          </cell>
          <cell r="I33">
            <v>2</v>
          </cell>
          <cell r="J33">
            <v>20.93</v>
          </cell>
          <cell r="K33">
            <v>32.58</v>
          </cell>
          <cell r="L33" t="str">
            <v>유니티 랜덤</v>
          </cell>
          <cell r="M33">
            <v>0</v>
          </cell>
          <cell r="N33" t="str">
            <v/>
          </cell>
          <cell r="Q33">
            <v>0</v>
          </cell>
          <cell r="R33" t="str">
            <v/>
          </cell>
          <cell r="S33" t="str">
            <v/>
          </cell>
          <cell r="T33" t="str">
            <v>스트링없음</v>
          </cell>
        </row>
        <row r="34">
          <cell r="A34" t="str">
            <v>Equip2301</v>
          </cell>
          <cell r="B34" t="str">
            <v/>
          </cell>
          <cell r="C34" t="str">
            <v>Bow</v>
          </cell>
          <cell r="D34">
            <v>2</v>
          </cell>
          <cell r="E34">
            <v>3</v>
          </cell>
          <cell r="F34">
            <v>3</v>
          </cell>
          <cell r="G34">
            <v>1</v>
          </cell>
          <cell r="H34">
            <v>0</v>
          </cell>
          <cell r="I34">
            <v>2</v>
          </cell>
          <cell r="J34">
            <v>49.66</v>
          </cell>
          <cell r="K34">
            <v>75.319999999999993</v>
          </cell>
          <cell r="L34" t="str">
            <v>유니티 랜덤</v>
          </cell>
          <cell r="M34">
            <v>0</v>
          </cell>
          <cell r="N34" t="str">
            <v/>
          </cell>
          <cell r="P34" t="str">
            <v>MyfgBowTen</v>
          </cell>
          <cell r="Q34">
            <v>1</v>
          </cell>
          <cell r="R34" t="str">
            <v>Shot_MyfgBowTen</v>
          </cell>
          <cell r="S34" t="str">
            <v>EquipName_MyfgBowTen</v>
          </cell>
          <cell r="T34" t="str">
            <v>블레이드 보우</v>
          </cell>
        </row>
        <row r="35">
          <cell r="A35" t="str">
            <v>Equip2302</v>
          </cell>
          <cell r="B35" t="str">
            <v/>
          </cell>
          <cell r="C35" t="str">
            <v>Bow</v>
          </cell>
          <cell r="D35">
            <v>2</v>
          </cell>
          <cell r="E35">
            <v>3</v>
          </cell>
          <cell r="F35">
            <v>3</v>
          </cell>
          <cell r="G35">
            <v>2</v>
          </cell>
          <cell r="H35">
            <v>0</v>
          </cell>
          <cell r="I35">
            <v>2</v>
          </cell>
          <cell r="J35">
            <v>44.21</v>
          </cell>
          <cell r="K35">
            <v>79.14</v>
          </cell>
          <cell r="L35" t="str">
            <v>유니티 랜덤</v>
          </cell>
          <cell r="M35">
            <v>0</v>
          </cell>
          <cell r="N35" t="str">
            <v/>
          </cell>
          <cell r="Q35">
            <v>0</v>
          </cell>
          <cell r="R35" t="str">
            <v/>
          </cell>
          <cell r="S35" t="str">
            <v/>
          </cell>
          <cell r="T35" t="str">
            <v>스트링없음</v>
          </cell>
        </row>
        <row r="36">
          <cell r="A36" t="str">
            <v>Equip2401</v>
          </cell>
          <cell r="B36" t="str">
            <v/>
          </cell>
          <cell r="C36" t="str">
            <v>Bow</v>
          </cell>
          <cell r="D36">
            <v>2</v>
          </cell>
          <cell r="E36">
            <v>4</v>
          </cell>
          <cell r="F36">
            <v>4</v>
          </cell>
          <cell r="G36">
            <v>1</v>
          </cell>
          <cell r="H36">
            <v>0</v>
          </cell>
          <cell r="I36">
            <v>3</v>
          </cell>
          <cell r="J36">
            <v>128.83000000000001</v>
          </cell>
          <cell r="K36">
            <v>176.03</v>
          </cell>
          <cell r="L36" t="str">
            <v>리니어</v>
          </cell>
          <cell r="M36">
            <v>3</v>
          </cell>
          <cell r="N36">
            <v>-20</v>
          </cell>
          <cell r="Q36">
            <v>0</v>
          </cell>
          <cell r="R36" t="str">
            <v/>
          </cell>
          <cell r="S36" t="str">
            <v/>
          </cell>
          <cell r="T36" t="str">
            <v>스트링없음</v>
          </cell>
        </row>
        <row r="37">
          <cell r="A37" t="str">
            <v>Equip2402</v>
          </cell>
          <cell r="B37" t="str">
            <v/>
          </cell>
          <cell r="C37" t="str">
            <v>Bow</v>
          </cell>
          <cell r="D37">
            <v>2</v>
          </cell>
          <cell r="E37">
            <v>4</v>
          </cell>
          <cell r="F37">
            <v>4</v>
          </cell>
          <cell r="G37">
            <v>2</v>
          </cell>
          <cell r="H37">
            <v>0</v>
          </cell>
          <cell r="I37">
            <v>3</v>
          </cell>
          <cell r="J37">
            <v>113.52</v>
          </cell>
          <cell r="K37">
            <v>184.96</v>
          </cell>
          <cell r="L37" t="str">
            <v>리니어</v>
          </cell>
          <cell r="M37">
            <v>3</v>
          </cell>
          <cell r="N37">
            <v>-20</v>
          </cell>
          <cell r="Q37">
            <v>0</v>
          </cell>
          <cell r="R37" t="str">
            <v/>
          </cell>
          <cell r="S37" t="str">
            <v/>
          </cell>
          <cell r="T37" t="str">
            <v>스트링없음</v>
          </cell>
        </row>
        <row r="38">
          <cell r="A38" t="str">
            <v>Equip2403</v>
          </cell>
          <cell r="B38" t="str">
            <v/>
          </cell>
          <cell r="C38" t="str">
            <v>Bow</v>
          </cell>
          <cell r="D38">
            <v>2</v>
          </cell>
          <cell r="E38">
            <v>4</v>
          </cell>
          <cell r="F38">
            <v>5</v>
          </cell>
          <cell r="G38">
            <v>3</v>
          </cell>
          <cell r="H38">
            <v>0</v>
          </cell>
          <cell r="I38">
            <v>3</v>
          </cell>
          <cell r="J38">
            <v>157.76</v>
          </cell>
          <cell r="K38">
            <v>215.56</v>
          </cell>
          <cell r="L38" t="str">
            <v>리니어</v>
          </cell>
          <cell r="M38">
            <v>3</v>
          </cell>
          <cell r="N38">
            <v>-10</v>
          </cell>
          <cell r="Q38">
            <v>0</v>
          </cell>
          <cell r="R38" t="str">
            <v/>
          </cell>
          <cell r="S38" t="str">
            <v/>
          </cell>
          <cell r="T38" t="str">
            <v>스트링없음</v>
          </cell>
        </row>
        <row r="39">
          <cell r="A39" t="str">
            <v>Equip2404</v>
          </cell>
          <cell r="B39" t="str">
            <v/>
          </cell>
          <cell r="C39" t="str">
            <v>Bow</v>
          </cell>
          <cell r="D39">
            <v>2</v>
          </cell>
          <cell r="E39">
            <v>4</v>
          </cell>
          <cell r="F39">
            <v>5</v>
          </cell>
          <cell r="G39">
            <v>4</v>
          </cell>
          <cell r="H39">
            <v>0</v>
          </cell>
          <cell r="I39">
            <v>3</v>
          </cell>
          <cell r="J39">
            <v>139.02000000000001</v>
          </cell>
          <cell r="K39">
            <v>226.49</v>
          </cell>
          <cell r="L39" t="str">
            <v>리니어</v>
          </cell>
          <cell r="M39">
            <v>3</v>
          </cell>
          <cell r="N39">
            <v>-10</v>
          </cell>
          <cell r="Q39">
            <v>0</v>
          </cell>
          <cell r="R39" t="str">
            <v/>
          </cell>
          <cell r="S39" t="str">
            <v/>
          </cell>
          <cell r="T39" t="str">
            <v>스트링없음</v>
          </cell>
        </row>
        <row r="40">
          <cell r="A40" t="str">
            <v>Equip2405</v>
          </cell>
          <cell r="B40" t="str">
            <v/>
          </cell>
          <cell r="C40" t="str">
            <v>Bow</v>
          </cell>
          <cell r="D40">
            <v>2</v>
          </cell>
          <cell r="E40">
            <v>4</v>
          </cell>
          <cell r="F40">
            <v>6</v>
          </cell>
          <cell r="G40">
            <v>5</v>
          </cell>
          <cell r="H40">
            <v>0</v>
          </cell>
          <cell r="I40">
            <v>3</v>
          </cell>
          <cell r="J40">
            <v>193.2</v>
          </cell>
          <cell r="K40">
            <v>263.97000000000003</v>
          </cell>
          <cell r="L40" t="str">
            <v>리니어</v>
          </cell>
          <cell r="M40">
            <v>3</v>
          </cell>
          <cell r="N40">
            <v>-5</v>
          </cell>
          <cell r="Q40">
            <v>0</v>
          </cell>
          <cell r="R40" t="str">
            <v/>
          </cell>
          <cell r="S40" t="str">
            <v/>
          </cell>
          <cell r="T40" t="str">
            <v>스트링없음</v>
          </cell>
        </row>
        <row r="41">
          <cell r="A41" t="str">
            <v>Equip3001</v>
          </cell>
          <cell r="B41" t="str">
            <v/>
          </cell>
          <cell r="C41" t="str">
            <v>Staff</v>
          </cell>
          <cell r="D41">
            <v>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  <cell r="I41">
            <v>1</v>
          </cell>
          <cell r="J41">
            <v>11.1</v>
          </cell>
          <cell r="K41">
            <v>14.1</v>
          </cell>
          <cell r="L41" t="str">
            <v>유니티 랜덤</v>
          </cell>
          <cell r="M41">
            <v>0</v>
          </cell>
          <cell r="N41" t="str">
            <v/>
          </cell>
          <cell r="Q41">
            <v>0</v>
          </cell>
          <cell r="R41" t="str">
            <v/>
          </cell>
          <cell r="S41" t="str">
            <v/>
          </cell>
          <cell r="T41" t="str">
            <v>스트링없음</v>
          </cell>
        </row>
        <row r="42">
          <cell r="A42" t="str">
            <v>Equip3002</v>
          </cell>
          <cell r="B42" t="str">
            <v/>
          </cell>
          <cell r="C42" t="str">
            <v>Staff</v>
          </cell>
          <cell r="D42">
            <v>3</v>
          </cell>
          <cell r="E42">
            <v>0</v>
          </cell>
          <cell r="F42">
            <v>0</v>
          </cell>
          <cell r="G42">
            <v>2</v>
          </cell>
          <cell r="H42">
            <v>1</v>
          </cell>
          <cell r="I42">
            <v>1</v>
          </cell>
          <cell r="J42">
            <v>10.85</v>
          </cell>
          <cell r="K42">
            <v>13.5</v>
          </cell>
          <cell r="L42" t="str">
            <v>유니티 랜덤</v>
          </cell>
          <cell r="M42">
            <v>0</v>
          </cell>
          <cell r="N42" t="str">
            <v/>
          </cell>
          <cell r="Q42">
            <v>0</v>
          </cell>
          <cell r="R42" t="str">
            <v/>
          </cell>
          <cell r="S42" t="str">
            <v/>
          </cell>
          <cell r="T42" t="str">
            <v>스트링없음</v>
          </cell>
        </row>
        <row r="43">
          <cell r="A43" t="str">
            <v>Equip3101</v>
          </cell>
          <cell r="B43" t="str">
            <v/>
          </cell>
          <cell r="C43" t="str">
            <v>Staff</v>
          </cell>
          <cell r="D43">
            <v>3</v>
          </cell>
          <cell r="E43">
            <v>1</v>
          </cell>
          <cell r="F43">
            <v>1</v>
          </cell>
          <cell r="G43">
            <v>1</v>
          </cell>
          <cell r="H43">
            <v>1</v>
          </cell>
          <cell r="I43">
            <v>1</v>
          </cell>
          <cell r="J43">
            <v>13.35</v>
          </cell>
          <cell r="K43">
            <v>19.95</v>
          </cell>
          <cell r="L43" t="str">
            <v>유니티 랜덤</v>
          </cell>
          <cell r="M43">
            <v>0</v>
          </cell>
          <cell r="N43" t="str">
            <v/>
          </cell>
          <cell r="Q43">
            <v>0</v>
          </cell>
          <cell r="R43" t="str">
            <v/>
          </cell>
          <cell r="S43" t="str">
            <v/>
          </cell>
          <cell r="T43" t="str">
            <v>스트링없음</v>
          </cell>
        </row>
        <row r="44">
          <cell r="A44" t="str">
            <v>Equip3102</v>
          </cell>
          <cell r="B44" t="str">
            <v/>
          </cell>
          <cell r="C44" t="str">
            <v>Staff</v>
          </cell>
          <cell r="D44">
            <v>3</v>
          </cell>
          <cell r="E44">
            <v>1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12.93</v>
          </cell>
          <cell r="K44">
            <v>19.39</v>
          </cell>
          <cell r="L44" t="str">
            <v>유니티 랜덤</v>
          </cell>
          <cell r="M44">
            <v>0</v>
          </cell>
          <cell r="N44" t="str">
            <v/>
          </cell>
          <cell r="Q44">
            <v>0</v>
          </cell>
          <cell r="R44" t="str">
            <v/>
          </cell>
          <cell r="S44" t="str">
            <v/>
          </cell>
          <cell r="T44" t="str">
            <v>스트링없음</v>
          </cell>
        </row>
        <row r="45">
          <cell r="A45" t="str">
            <v>Equip3201</v>
          </cell>
          <cell r="B45" t="str">
            <v/>
          </cell>
          <cell r="C45" t="str">
            <v>Staff</v>
          </cell>
          <cell r="D45">
            <v>3</v>
          </cell>
          <cell r="E45">
            <v>2</v>
          </cell>
          <cell r="F45">
            <v>2</v>
          </cell>
          <cell r="G45">
            <v>1</v>
          </cell>
          <cell r="H45">
            <v>1</v>
          </cell>
          <cell r="I45">
            <v>2</v>
          </cell>
          <cell r="J45">
            <v>21.64</v>
          </cell>
          <cell r="K45">
            <v>33.299999999999997</v>
          </cell>
          <cell r="L45" t="str">
            <v>유니티 랜덤</v>
          </cell>
          <cell r="M45">
            <v>0</v>
          </cell>
          <cell r="N45" t="str">
            <v/>
          </cell>
          <cell r="P45" t="str">
            <v>FreeBlueStaff</v>
          </cell>
          <cell r="Q45">
            <v>1</v>
          </cell>
          <cell r="R45" t="str">
            <v>Shot_FreeBlueStaff</v>
          </cell>
          <cell r="S45" t="str">
            <v>EquipName_FreeBlueStaff</v>
          </cell>
          <cell r="T45" t="str">
            <v>푸른 보석 지팡이</v>
          </cell>
        </row>
        <row r="46">
          <cell r="A46" t="str">
            <v>Equip3202</v>
          </cell>
          <cell r="B46" t="str">
            <v/>
          </cell>
          <cell r="C46" t="str">
            <v>Staff</v>
          </cell>
          <cell r="D46">
            <v>3</v>
          </cell>
          <cell r="E46">
            <v>2</v>
          </cell>
          <cell r="F46">
            <v>2</v>
          </cell>
          <cell r="G46">
            <v>2</v>
          </cell>
          <cell r="H46">
            <v>1</v>
          </cell>
          <cell r="I46">
            <v>2</v>
          </cell>
          <cell r="J46">
            <v>20.93</v>
          </cell>
          <cell r="K46">
            <v>32.58</v>
          </cell>
          <cell r="L46" t="str">
            <v>유니티 랜덤</v>
          </cell>
          <cell r="M46">
            <v>0</v>
          </cell>
          <cell r="N46" t="str">
            <v/>
          </cell>
          <cell r="Q46">
            <v>0</v>
          </cell>
          <cell r="R46" t="str">
            <v/>
          </cell>
          <cell r="S46" t="str">
            <v/>
          </cell>
          <cell r="T46" t="str">
            <v>스트링없음</v>
          </cell>
        </row>
        <row r="47">
          <cell r="A47" t="str">
            <v>Equip3301</v>
          </cell>
          <cell r="B47" t="str">
            <v/>
          </cell>
          <cell r="C47" t="str">
            <v>Staff</v>
          </cell>
          <cell r="D47">
            <v>3</v>
          </cell>
          <cell r="E47">
            <v>3</v>
          </cell>
          <cell r="F47">
            <v>3</v>
          </cell>
          <cell r="G47">
            <v>1</v>
          </cell>
          <cell r="H47">
            <v>1</v>
          </cell>
          <cell r="I47">
            <v>2</v>
          </cell>
          <cell r="J47">
            <v>49.66</v>
          </cell>
          <cell r="K47">
            <v>75.319999999999993</v>
          </cell>
          <cell r="L47" t="str">
            <v>유니티 랜덤</v>
          </cell>
          <cell r="M47">
            <v>0</v>
          </cell>
          <cell r="N47" t="str">
            <v/>
          </cell>
          <cell r="Q47">
            <v>0</v>
          </cell>
          <cell r="R47" t="str">
            <v/>
          </cell>
          <cell r="S47" t="str">
            <v/>
          </cell>
          <cell r="T47" t="str">
            <v>스트링없음</v>
          </cell>
        </row>
        <row r="48">
          <cell r="A48" t="str">
            <v>Equip3302</v>
          </cell>
          <cell r="B48" t="str">
            <v/>
          </cell>
          <cell r="C48" t="str">
            <v>Staff</v>
          </cell>
          <cell r="D48">
            <v>3</v>
          </cell>
          <cell r="E48">
            <v>3</v>
          </cell>
          <cell r="F48">
            <v>3</v>
          </cell>
          <cell r="G48">
            <v>2</v>
          </cell>
          <cell r="H48">
            <v>1</v>
          </cell>
          <cell r="I48">
            <v>2</v>
          </cell>
          <cell r="J48">
            <v>44.21</v>
          </cell>
          <cell r="K48">
            <v>79.14</v>
          </cell>
          <cell r="L48" t="str">
            <v>유니티 랜덤</v>
          </cell>
          <cell r="M48">
            <v>0</v>
          </cell>
          <cell r="N48" t="str">
            <v/>
          </cell>
          <cell r="P48" t="str">
            <v>GirlMageStaff</v>
          </cell>
          <cell r="Q48">
            <v>1</v>
          </cell>
          <cell r="R48" t="str">
            <v>Shot_GirlMageStaff</v>
          </cell>
          <cell r="S48" t="str">
            <v>EquipName_GirlMageStaff</v>
          </cell>
          <cell r="T48" t="str">
            <v>태양과 달과 별</v>
          </cell>
        </row>
        <row r="49">
          <cell r="A49" t="str">
            <v>Equip3401</v>
          </cell>
          <cell r="B49" t="str">
            <v/>
          </cell>
          <cell r="C49" t="str">
            <v>Staff</v>
          </cell>
          <cell r="D49">
            <v>3</v>
          </cell>
          <cell r="E49">
            <v>4</v>
          </cell>
          <cell r="F49">
            <v>4</v>
          </cell>
          <cell r="G49">
            <v>1</v>
          </cell>
          <cell r="H49">
            <v>1</v>
          </cell>
          <cell r="I49">
            <v>3</v>
          </cell>
          <cell r="J49">
            <v>128.83000000000001</v>
          </cell>
          <cell r="K49">
            <v>176.03</v>
          </cell>
          <cell r="L49" t="str">
            <v>리니어</v>
          </cell>
          <cell r="M49">
            <v>3</v>
          </cell>
          <cell r="N49">
            <v>-20</v>
          </cell>
          <cell r="P49" t="str">
            <v>MetalStaff</v>
          </cell>
          <cell r="Q49">
            <v>1</v>
          </cell>
          <cell r="R49" t="str">
            <v>Shot_MetalStaff</v>
          </cell>
          <cell r="S49" t="str">
            <v>EquipName_MetalStaff</v>
          </cell>
          <cell r="T49" t="str">
            <v>메탈 스태프</v>
          </cell>
        </row>
        <row r="50">
          <cell r="A50" t="str">
            <v>Equip3402</v>
          </cell>
          <cell r="B50" t="str">
            <v/>
          </cell>
          <cell r="C50" t="str">
            <v>Staff</v>
          </cell>
          <cell r="D50">
            <v>3</v>
          </cell>
          <cell r="E50">
            <v>4</v>
          </cell>
          <cell r="F50">
            <v>4</v>
          </cell>
          <cell r="G50">
            <v>2</v>
          </cell>
          <cell r="H50">
            <v>1</v>
          </cell>
          <cell r="I50">
            <v>3</v>
          </cell>
          <cell r="J50">
            <v>113.52</v>
          </cell>
          <cell r="K50">
            <v>184.96</v>
          </cell>
          <cell r="L50" t="str">
            <v>리니어</v>
          </cell>
          <cell r="M50">
            <v>3</v>
          </cell>
          <cell r="N50">
            <v>-20</v>
          </cell>
          <cell r="Q50">
            <v>0</v>
          </cell>
          <cell r="R50" t="str">
            <v/>
          </cell>
          <cell r="S50" t="str">
            <v/>
          </cell>
          <cell r="T50" t="str">
            <v>스트링없음</v>
          </cell>
        </row>
        <row r="51">
          <cell r="A51" t="str">
            <v>Equip3403</v>
          </cell>
          <cell r="B51" t="str">
            <v/>
          </cell>
          <cell r="C51" t="str">
            <v>Staff</v>
          </cell>
          <cell r="D51">
            <v>3</v>
          </cell>
          <cell r="E51">
            <v>4</v>
          </cell>
          <cell r="F51">
            <v>5</v>
          </cell>
          <cell r="G51">
            <v>3</v>
          </cell>
          <cell r="H51">
            <v>1</v>
          </cell>
          <cell r="I51">
            <v>3</v>
          </cell>
          <cell r="J51">
            <v>157.76</v>
          </cell>
          <cell r="K51">
            <v>215.56</v>
          </cell>
          <cell r="L51" t="str">
            <v>리니어</v>
          </cell>
          <cell r="M51">
            <v>3</v>
          </cell>
          <cell r="N51">
            <v>-10</v>
          </cell>
          <cell r="Q51">
            <v>0</v>
          </cell>
          <cell r="R51" t="str">
            <v/>
          </cell>
          <cell r="S51" t="str">
            <v/>
          </cell>
          <cell r="T51" t="str">
            <v>스트링없음</v>
          </cell>
        </row>
        <row r="52">
          <cell r="A52" t="str">
            <v>Equip3404</v>
          </cell>
          <cell r="B52" t="str">
            <v/>
          </cell>
          <cell r="C52" t="str">
            <v>Staff</v>
          </cell>
          <cell r="D52">
            <v>3</v>
          </cell>
          <cell r="E52">
            <v>4</v>
          </cell>
          <cell r="F52">
            <v>5</v>
          </cell>
          <cell r="G52">
            <v>4</v>
          </cell>
          <cell r="H52">
            <v>1</v>
          </cell>
          <cell r="I52">
            <v>3</v>
          </cell>
          <cell r="J52">
            <v>139.02000000000001</v>
          </cell>
          <cell r="K52">
            <v>226.49</v>
          </cell>
          <cell r="L52" t="str">
            <v>리니어</v>
          </cell>
          <cell r="M52">
            <v>3</v>
          </cell>
          <cell r="N52">
            <v>-10</v>
          </cell>
          <cell r="Q52">
            <v>0</v>
          </cell>
          <cell r="R52" t="str">
            <v/>
          </cell>
          <cell r="S52" t="str">
            <v/>
          </cell>
          <cell r="T52" t="str">
            <v>스트링없음</v>
          </cell>
        </row>
        <row r="53">
          <cell r="A53" t="str">
            <v>Equip3405</v>
          </cell>
          <cell r="B53" t="str">
            <v/>
          </cell>
          <cell r="C53" t="str">
            <v>Staff</v>
          </cell>
          <cell r="D53">
            <v>3</v>
          </cell>
          <cell r="E53">
            <v>4</v>
          </cell>
          <cell r="F53">
            <v>6</v>
          </cell>
          <cell r="G53">
            <v>5</v>
          </cell>
          <cell r="H53">
            <v>1</v>
          </cell>
          <cell r="I53">
            <v>3</v>
          </cell>
          <cell r="J53">
            <v>193.2</v>
          </cell>
          <cell r="K53">
            <v>263.97000000000003</v>
          </cell>
          <cell r="L53" t="str">
            <v>리니어</v>
          </cell>
          <cell r="M53">
            <v>3</v>
          </cell>
          <cell r="N53">
            <v>-5</v>
          </cell>
          <cell r="Q53">
            <v>0</v>
          </cell>
          <cell r="R53" t="str">
            <v/>
          </cell>
          <cell r="S53" t="str">
            <v/>
          </cell>
          <cell r="T53" t="str">
            <v>스트링없음</v>
          </cell>
        </row>
        <row r="54">
          <cell r="A54" t="str">
            <v>Equip4001</v>
          </cell>
          <cell r="B54" t="str">
            <v/>
          </cell>
          <cell r="C54" t="str">
            <v>Hammer</v>
          </cell>
          <cell r="D54">
            <v>4</v>
          </cell>
          <cell r="E54">
            <v>0</v>
          </cell>
          <cell r="F54">
            <v>0</v>
          </cell>
          <cell r="G54">
            <v>1</v>
          </cell>
          <cell r="H54">
            <v>0</v>
          </cell>
          <cell r="I54">
            <v>1</v>
          </cell>
          <cell r="J54">
            <v>11.1</v>
          </cell>
          <cell r="K54">
            <v>14.1</v>
          </cell>
          <cell r="L54" t="str">
            <v>유니티 랜덤</v>
          </cell>
          <cell r="M54">
            <v>0</v>
          </cell>
          <cell r="N54" t="str">
            <v/>
          </cell>
          <cell r="P54" t="str">
            <v>StrongMaul</v>
          </cell>
          <cell r="Q54">
            <v>1</v>
          </cell>
          <cell r="R54" t="str">
            <v>Shot_StrongMaul</v>
          </cell>
          <cell r="S54" t="str">
            <v>EquipName_StrongMaul</v>
          </cell>
          <cell r="T54" t="str">
            <v>강철 마울</v>
          </cell>
        </row>
        <row r="55">
          <cell r="A55" t="str">
            <v>Equip4002</v>
          </cell>
          <cell r="B55" t="str">
            <v/>
          </cell>
          <cell r="C55" t="str">
            <v>Hammer</v>
          </cell>
          <cell r="D55">
            <v>4</v>
          </cell>
          <cell r="E55">
            <v>0</v>
          </cell>
          <cell r="F55">
            <v>0</v>
          </cell>
          <cell r="G55">
            <v>2</v>
          </cell>
          <cell r="H55">
            <v>0</v>
          </cell>
          <cell r="I55">
            <v>1</v>
          </cell>
          <cell r="J55">
            <v>10.85</v>
          </cell>
          <cell r="K55">
            <v>13.5</v>
          </cell>
          <cell r="L55" t="str">
            <v>유니티 랜덤</v>
          </cell>
          <cell r="M55">
            <v>0</v>
          </cell>
          <cell r="N55" t="str">
            <v/>
          </cell>
          <cell r="P55" t="str">
            <v>LowPolyHammer</v>
          </cell>
          <cell r="Q55">
            <v>1</v>
          </cell>
          <cell r="R55" t="str">
            <v>Shot_LowPolyHammer</v>
          </cell>
          <cell r="S55" t="str">
            <v>EquipName_LowPolyHammer</v>
          </cell>
          <cell r="T55" t="str">
            <v>룬문자 해머</v>
          </cell>
        </row>
        <row r="56">
          <cell r="A56" t="str">
            <v>Equip4101</v>
          </cell>
          <cell r="B56" t="str">
            <v/>
          </cell>
          <cell r="C56" t="str">
            <v>Hammer</v>
          </cell>
          <cell r="D56">
            <v>4</v>
          </cell>
          <cell r="E56">
            <v>1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13.35</v>
          </cell>
          <cell r="K56">
            <v>19.95</v>
          </cell>
          <cell r="L56" t="str">
            <v>유니티 랜덤</v>
          </cell>
          <cell r="M56">
            <v>0</v>
          </cell>
          <cell r="N56" t="str">
            <v/>
          </cell>
          <cell r="P56" t="str">
            <v>HeavyHammer</v>
          </cell>
          <cell r="Q56">
            <v>1</v>
          </cell>
          <cell r="R56" t="str">
            <v>Shot_HeavyHammer</v>
          </cell>
          <cell r="S56" t="str">
            <v>EquipName_HeavyHammer</v>
          </cell>
          <cell r="T56" t="str">
            <v>헤비 해머</v>
          </cell>
        </row>
        <row r="57">
          <cell r="A57" t="str">
            <v>Equip4102</v>
          </cell>
          <cell r="B57" t="str">
            <v/>
          </cell>
          <cell r="C57" t="str">
            <v>Hammer</v>
          </cell>
          <cell r="D57">
            <v>4</v>
          </cell>
          <cell r="E57">
            <v>1</v>
          </cell>
          <cell r="F57">
            <v>1</v>
          </cell>
          <cell r="G57">
            <v>2</v>
          </cell>
          <cell r="H57">
            <v>0</v>
          </cell>
          <cell r="I57">
            <v>1</v>
          </cell>
          <cell r="J57">
            <v>12.93</v>
          </cell>
          <cell r="K57">
            <v>19.39</v>
          </cell>
          <cell r="L57" t="str">
            <v>유니티 랜덤</v>
          </cell>
          <cell r="M57">
            <v>0</v>
          </cell>
          <cell r="N57" t="str">
            <v/>
          </cell>
          <cell r="P57" t="str">
            <v>HeavyMace</v>
          </cell>
          <cell r="Q57">
            <v>1</v>
          </cell>
          <cell r="R57" t="str">
            <v>Shot_HeavyMace</v>
          </cell>
          <cell r="S57" t="str">
            <v>EquipName_HeavyMace</v>
          </cell>
          <cell r="T57" t="str">
            <v>헤비 메이스</v>
          </cell>
        </row>
        <row r="58">
          <cell r="A58" t="str">
            <v>Equip4201</v>
          </cell>
          <cell r="B58" t="str">
            <v/>
          </cell>
          <cell r="C58" t="str">
            <v>Hammer</v>
          </cell>
          <cell r="D58">
            <v>4</v>
          </cell>
          <cell r="E58">
            <v>2</v>
          </cell>
          <cell r="F58">
            <v>2</v>
          </cell>
          <cell r="G58">
            <v>1</v>
          </cell>
          <cell r="H58">
            <v>0</v>
          </cell>
          <cell r="I58">
            <v>2</v>
          </cell>
          <cell r="J58">
            <v>21.64</v>
          </cell>
          <cell r="K58">
            <v>33.299999999999997</v>
          </cell>
          <cell r="L58" t="str">
            <v>유니티 랜덤</v>
          </cell>
          <cell r="M58">
            <v>0</v>
          </cell>
          <cell r="N58" t="str">
            <v/>
          </cell>
          <cell r="P58" t="str">
            <v>MeleeHammer</v>
          </cell>
          <cell r="Q58">
            <v>1</v>
          </cell>
          <cell r="R58" t="str">
            <v>Shot_MeleeHammer</v>
          </cell>
          <cell r="S58" t="str">
            <v>EquipName_MeleeHammer</v>
          </cell>
          <cell r="T58" t="str">
            <v>밀리 해머</v>
          </cell>
        </row>
        <row r="59">
          <cell r="A59" t="str">
            <v>Equip4202</v>
          </cell>
          <cell r="B59" t="str">
            <v/>
          </cell>
          <cell r="C59" t="str">
            <v>Hammer</v>
          </cell>
          <cell r="D59">
            <v>4</v>
          </cell>
          <cell r="E59">
            <v>2</v>
          </cell>
          <cell r="F59">
            <v>2</v>
          </cell>
          <cell r="G59">
            <v>2</v>
          </cell>
          <cell r="H59">
            <v>0</v>
          </cell>
          <cell r="I59">
            <v>2</v>
          </cell>
          <cell r="J59">
            <v>20.93</v>
          </cell>
          <cell r="K59">
            <v>32.58</v>
          </cell>
          <cell r="L59" t="str">
            <v>유니티 랜덤</v>
          </cell>
          <cell r="M59">
            <v>0</v>
          </cell>
          <cell r="N59" t="str">
            <v/>
          </cell>
          <cell r="P59" t="str">
            <v>DwarfHammer</v>
          </cell>
          <cell r="Q59">
            <v>1</v>
          </cell>
          <cell r="R59" t="str">
            <v>Shot_DwarfHammer</v>
          </cell>
          <cell r="S59" t="str">
            <v>EquipName_DwarfHammer</v>
          </cell>
          <cell r="T59" t="str">
            <v>드워프 해머</v>
          </cell>
        </row>
        <row r="60">
          <cell r="A60" t="str">
            <v>Equip4301</v>
          </cell>
          <cell r="B60" t="str">
            <v/>
          </cell>
          <cell r="C60" t="str">
            <v>Hammer</v>
          </cell>
          <cell r="D60">
            <v>4</v>
          </cell>
          <cell r="E60">
            <v>3</v>
          </cell>
          <cell r="F60">
            <v>3</v>
          </cell>
          <cell r="G60">
            <v>1</v>
          </cell>
          <cell r="H60">
            <v>0</v>
          </cell>
          <cell r="I60">
            <v>2</v>
          </cell>
          <cell r="J60">
            <v>49.66</v>
          </cell>
          <cell r="K60">
            <v>75.319999999999993</v>
          </cell>
          <cell r="L60" t="str">
            <v>유니티 랜덤</v>
          </cell>
          <cell r="M60">
            <v>0</v>
          </cell>
          <cell r="N60" t="str">
            <v/>
          </cell>
          <cell r="Q60">
            <v>0</v>
          </cell>
          <cell r="R60" t="str">
            <v/>
          </cell>
          <cell r="S60" t="str">
            <v/>
          </cell>
          <cell r="T60" t="str">
            <v>스트링없음</v>
          </cell>
        </row>
        <row r="61">
          <cell r="A61" t="str">
            <v>Equip4302</v>
          </cell>
          <cell r="B61" t="str">
            <v/>
          </cell>
          <cell r="C61" t="str">
            <v>Hammer</v>
          </cell>
          <cell r="D61">
            <v>4</v>
          </cell>
          <cell r="E61">
            <v>3</v>
          </cell>
          <cell r="F61">
            <v>3</v>
          </cell>
          <cell r="G61">
            <v>2</v>
          </cell>
          <cell r="H61">
            <v>0</v>
          </cell>
          <cell r="I61">
            <v>2</v>
          </cell>
          <cell r="J61">
            <v>44.21</v>
          </cell>
          <cell r="K61">
            <v>79.14</v>
          </cell>
          <cell r="L61" t="str">
            <v>유니티 랜덤</v>
          </cell>
          <cell r="M61">
            <v>0</v>
          </cell>
          <cell r="N61" t="str">
            <v/>
          </cell>
          <cell r="Q61">
            <v>0</v>
          </cell>
          <cell r="R61" t="str">
            <v/>
          </cell>
          <cell r="S61" t="str">
            <v/>
          </cell>
          <cell r="T61" t="str">
            <v>스트링없음</v>
          </cell>
        </row>
        <row r="62">
          <cell r="A62" t="str">
            <v>Equip4401</v>
          </cell>
          <cell r="B62" t="str">
            <v/>
          </cell>
          <cell r="C62" t="str">
            <v>Hammer</v>
          </cell>
          <cell r="D62">
            <v>4</v>
          </cell>
          <cell r="E62">
            <v>4</v>
          </cell>
          <cell r="F62">
            <v>4</v>
          </cell>
          <cell r="G62">
            <v>1</v>
          </cell>
          <cell r="H62">
            <v>0</v>
          </cell>
          <cell r="I62">
            <v>3</v>
          </cell>
          <cell r="J62">
            <v>128.83000000000001</v>
          </cell>
          <cell r="K62">
            <v>176.03</v>
          </cell>
          <cell r="L62" t="str">
            <v>리니어</v>
          </cell>
          <cell r="M62">
            <v>3</v>
          </cell>
          <cell r="N62">
            <v>-20</v>
          </cell>
          <cell r="Q62">
            <v>0</v>
          </cell>
          <cell r="R62" t="str">
            <v/>
          </cell>
          <cell r="S62" t="str">
            <v/>
          </cell>
          <cell r="T62" t="str">
            <v>스트링없음</v>
          </cell>
        </row>
        <row r="63">
          <cell r="A63" t="str">
            <v>Equip4402</v>
          </cell>
          <cell r="B63" t="str">
            <v/>
          </cell>
          <cell r="C63" t="str">
            <v>Hammer</v>
          </cell>
          <cell r="D63">
            <v>4</v>
          </cell>
          <cell r="E63">
            <v>4</v>
          </cell>
          <cell r="F63">
            <v>4</v>
          </cell>
          <cell r="G63">
            <v>2</v>
          </cell>
          <cell r="H63">
            <v>0</v>
          </cell>
          <cell r="I63">
            <v>3</v>
          </cell>
          <cell r="J63">
            <v>113.52</v>
          </cell>
          <cell r="K63">
            <v>184.96</v>
          </cell>
          <cell r="L63" t="str">
            <v>리니어</v>
          </cell>
          <cell r="M63">
            <v>3</v>
          </cell>
          <cell r="N63">
            <v>-20</v>
          </cell>
          <cell r="Q63">
            <v>0</v>
          </cell>
          <cell r="R63" t="str">
            <v/>
          </cell>
          <cell r="S63" t="str">
            <v/>
          </cell>
          <cell r="T63" t="str">
            <v>스트링없음</v>
          </cell>
        </row>
        <row r="64">
          <cell r="A64" t="str">
            <v>Equip4403</v>
          </cell>
          <cell r="B64" t="str">
            <v/>
          </cell>
          <cell r="C64" t="str">
            <v>Hammer</v>
          </cell>
          <cell r="D64">
            <v>4</v>
          </cell>
          <cell r="E64">
            <v>4</v>
          </cell>
          <cell r="F64">
            <v>5</v>
          </cell>
          <cell r="G64">
            <v>3</v>
          </cell>
          <cell r="H64">
            <v>0</v>
          </cell>
          <cell r="I64">
            <v>3</v>
          </cell>
          <cell r="J64">
            <v>157.76</v>
          </cell>
          <cell r="K64">
            <v>215.56</v>
          </cell>
          <cell r="L64" t="str">
            <v>리니어</v>
          </cell>
          <cell r="M64">
            <v>3</v>
          </cell>
          <cell r="N64">
            <v>-10</v>
          </cell>
          <cell r="Q64">
            <v>0</v>
          </cell>
          <cell r="R64" t="str">
            <v/>
          </cell>
          <cell r="S64" t="str">
            <v/>
          </cell>
          <cell r="T64" t="str">
            <v>스트링없음</v>
          </cell>
        </row>
        <row r="65">
          <cell r="A65" t="str">
            <v>Equip4404</v>
          </cell>
          <cell r="B65" t="str">
            <v/>
          </cell>
          <cell r="C65" t="str">
            <v>Hammer</v>
          </cell>
          <cell r="D65">
            <v>4</v>
          </cell>
          <cell r="E65">
            <v>4</v>
          </cell>
          <cell r="F65">
            <v>5</v>
          </cell>
          <cell r="G65">
            <v>4</v>
          </cell>
          <cell r="H65">
            <v>0</v>
          </cell>
          <cell r="I65">
            <v>3</v>
          </cell>
          <cell r="J65">
            <v>139.02000000000001</v>
          </cell>
          <cell r="K65">
            <v>226.49</v>
          </cell>
          <cell r="L65" t="str">
            <v>리니어</v>
          </cell>
          <cell r="M65">
            <v>3</v>
          </cell>
          <cell r="N65">
            <v>-10</v>
          </cell>
          <cell r="Q65">
            <v>0</v>
          </cell>
          <cell r="R65" t="str">
            <v/>
          </cell>
          <cell r="S65" t="str">
            <v/>
          </cell>
          <cell r="T65" t="str">
            <v>스트링없음</v>
          </cell>
        </row>
        <row r="66">
          <cell r="A66" t="str">
            <v>Equip4405</v>
          </cell>
          <cell r="B66" t="str">
            <v/>
          </cell>
          <cell r="C66" t="str">
            <v>Hammer</v>
          </cell>
          <cell r="D66">
            <v>4</v>
          </cell>
          <cell r="E66">
            <v>4</v>
          </cell>
          <cell r="F66">
            <v>6</v>
          </cell>
          <cell r="G66">
            <v>5</v>
          </cell>
          <cell r="H66">
            <v>0</v>
          </cell>
          <cell r="I66">
            <v>3</v>
          </cell>
          <cell r="J66">
            <v>193.2</v>
          </cell>
          <cell r="K66">
            <v>263.97000000000003</v>
          </cell>
          <cell r="L66" t="str">
            <v>리니어</v>
          </cell>
          <cell r="M66">
            <v>3</v>
          </cell>
          <cell r="N66">
            <v>-5</v>
          </cell>
          <cell r="Q66">
            <v>0</v>
          </cell>
          <cell r="R66" t="str">
            <v/>
          </cell>
          <cell r="S66" t="str">
            <v/>
          </cell>
          <cell r="T66" t="str">
            <v>스트링없음</v>
          </cell>
        </row>
        <row r="67">
          <cell r="A67" t="str">
            <v>Equip5001</v>
          </cell>
          <cell r="B67" t="str">
            <v/>
          </cell>
          <cell r="C67" t="str">
            <v>Sword</v>
          </cell>
          <cell r="D67">
            <v>5</v>
          </cell>
          <cell r="E67">
            <v>0</v>
          </cell>
          <cell r="F67">
            <v>0</v>
          </cell>
          <cell r="G67">
            <v>1</v>
          </cell>
          <cell r="H67">
            <v>1</v>
          </cell>
          <cell r="I67">
            <v>1</v>
          </cell>
          <cell r="J67">
            <v>11.1</v>
          </cell>
          <cell r="K67">
            <v>14.1</v>
          </cell>
          <cell r="L67" t="str">
            <v>유니티 랜덤</v>
          </cell>
          <cell r="M67">
            <v>0</v>
          </cell>
          <cell r="N67" t="str">
            <v/>
          </cell>
          <cell r="P67" t="str">
            <v>KenSword</v>
          </cell>
          <cell r="Q67">
            <v>1</v>
          </cell>
          <cell r="R67" t="str">
            <v>Shot_KenSword</v>
          </cell>
          <cell r="S67" t="str">
            <v>EquipName_KenSword</v>
          </cell>
          <cell r="T67" t="str">
            <v>켄 소드</v>
          </cell>
        </row>
        <row r="68">
          <cell r="A68" t="str">
            <v>Equip5002</v>
          </cell>
          <cell r="B68" t="str">
            <v/>
          </cell>
          <cell r="C68" t="str">
            <v>Sword</v>
          </cell>
          <cell r="D68">
            <v>5</v>
          </cell>
          <cell r="E68">
            <v>0</v>
          </cell>
          <cell r="F68">
            <v>0</v>
          </cell>
          <cell r="G68">
            <v>2</v>
          </cell>
          <cell r="H68">
            <v>1</v>
          </cell>
          <cell r="I68">
            <v>1</v>
          </cell>
          <cell r="J68">
            <v>10.85</v>
          </cell>
          <cell r="K68">
            <v>13.5</v>
          </cell>
          <cell r="L68" t="str">
            <v>유니티 랜덤</v>
          </cell>
          <cell r="M68">
            <v>0</v>
          </cell>
          <cell r="N68" t="str">
            <v/>
          </cell>
          <cell r="P68" t="str">
            <v>StealthSword</v>
          </cell>
          <cell r="Q68">
            <v>1</v>
          </cell>
          <cell r="R68" t="str">
            <v>Shot_StealthSword</v>
          </cell>
          <cell r="S68" t="str">
            <v>EquipName_StealthSword</v>
          </cell>
          <cell r="T68" t="str">
            <v>4단 문양검</v>
          </cell>
        </row>
        <row r="69">
          <cell r="A69" t="str">
            <v>Equip5101</v>
          </cell>
          <cell r="B69" t="str">
            <v/>
          </cell>
          <cell r="C69" t="str">
            <v>Sword</v>
          </cell>
          <cell r="D69">
            <v>5</v>
          </cell>
          <cell r="E69">
            <v>1</v>
          </cell>
          <cell r="F69">
            <v>1</v>
          </cell>
          <cell r="G69">
            <v>1</v>
          </cell>
          <cell r="H69">
            <v>1</v>
          </cell>
          <cell r="I69">
            <v>1</v>
          </cell>
          <cell r="J69">
            <v>13.35</v>
          </cell>
          <cell r="K69">
            <v>19.95</v>
          </cell>
          <cell r="L69" t="str">
            <v>유니티 랜덤</v>
          </cell>
          <cell r="M69">
            <v>0</v>
          </cell>
          <cell r="N69" t="str">
            <v/>
          </cell>
          <cell r="P69" t="str">
            <v>BatAngelSword</v>
          </cell>
          <cell r="Q69">
            <v>1</v>
          </cell>
          <cell r="R69" t="str">
            <v>Shot_BatAngelSword</v>
          </cell>
          <cell r="S69" t="str">
            <v>EquipName_BatAngelSword</v>
          </cell>
          <cell r="T69" t="str">
            <v>케루빔의 검</v>
          </cell>
        </row>
        <row r="70">
          <cell r="A70" t="str">
            <v>Equip5102</v>
          </cell>
          <cell r="B70" t="str">
            <v/>
          </cell>
          <cell r="C70" t="str">
            <v>Sword</v>
          </cell>
          <cell r="D70">
            <v>5</v>
          </cell>
          <cell r="E70">
            <v>1</v>
          </cell>
          <cell r="F70">
            <v>1</v>
          </cell>
          <cell r="G70">
            <v>2</v>
          </cell>
          <cell r="H70">
            <v>1</v>
          </cell>
          <cell r="I70">
            <v>1</v>
          </cell>
          <cell r="J70">
            <v>12.93</v>
          </cell>
          <cell r="K70">
            <v>19.39</v>
          </cell>
          <cell r="L70" t="str">
            <v>유니티 랜덤</v>
          </cell>
          <cell r="M70">
            <v>0</v>
          </cell>
          <cell r="N70" t="str">
            <v/>
          </cell>
          <cell r="P70" t="str">
            <v>WideBlade</v>
          </cell>
          <cell r="Q70">
            <v>1</v>
          </cell>
          <cell r="R70" t="str">
            <v>Shot_WideBlade</v>
          </cell>
          <cell r="S70" t="str">
            <v>EquipName_WideBlade</v>
          </cell>
          <cell r="T70" t="str">
            <v>금빛 장식검</v>
          </cell>
        </row>
        <row r="71">
          <cell r="A71" t="str">
            <v>Equip5201</v>
          </cell>
          <cell r="B71" t="str">
            <v/>
          </cell>
          <cell r="C71" t="str">
            <v>Sword</v>
          </cell>
          <cell r="D71">
            <v>5</v>
          </cell>
          <cell r="E71">
            <v>2</v>
          </cell>
          <cell r="F71">
            <v>2</v>
          </cell>
          <cell r="G71">
            <v>1</v>
          </cell>
          <cell r="H71">
            <v>1</v>
          </cell>
          <cell r="I71">
            <v>2</v>
          </cell>
          <cell r="J71">
            <v>21.64</v>
          </cell>
          <cell r="K71">
            <v>33.299999999999997</v>
          </cell>
          <cell r="L71" t="str">
            <v>유니티 랜덤</v>
          </cell>
          <cell r="M71">
            <v>0</v>
          </cell>
          <cell r="N71" t="str">
            <v/>
          </cell>
          <cell r="P71" t="str">
            <v>StylizedSword</v>
          </cell>
          <cell r="Q71">
            <v>1</v>
          </cell>
          <cell r="R71" t="str">
            <v>Shot_StylizedSword</v>
          </cell>
          <cell r="S71" t="str">
            <v>EquipName_StylizedSword</v>
          </cell>
          <cell r="T71" t="str">
            <v>뼈장식 골든 소드</v>
          </cell>
        </row>
        <row r="72">
          <cell r="A72" t="str">
            <v>Equip5202</v>
          </cell>
          <cell r="B72" t="str">
            <v/>
          </cell>
          <cell r="C72" t="str">
            <v>Sword</v>
          </cell>
          <cell r="D72">
            <v>5</v>
          </cell>
          <cell r="E72">
            <v>2</v>
          </cell>
          <cell r="F72">
            <v>2</v>
          </cell>
          <cell r="G72">
            <v>2</v>
          </cell>
          <cell r="H72">
            <v>1</v>
          </cell>
          <cell r="I72">
            <v>2</v>
          </cell>
          <cell r="J72">
            <v>20.93</v>
          </cell>
          <cell r="K72">
            <v>32.58</v>
          </cell>
          <cell r="L72" t="str">
            <v>유니티 랜덤</v>
          </cell>
          <cell r="M72">
            <v>0</v>
          </cell>
          <cell r="N72" t="str">
            <v/>
          </cell>
          <cell r="P72" t="str">
            <v>SevenBroadSword</v>
          </cell>
          <cell r="Q72">
            <v>1</v>
          </cell>
          <cell r="R72" t="str">
            <v>Shot_SevenBroadSword</v>
          </cell>
          <cell r="S72" t="str">
            <v>EquipName_SevenBroadSword</v>
          </cell>
          <cell r="T72" t="str">
            <v>루비 장식 아밍 소드</v>
          </cell>
        </row>
        <row r="73">
          <cell r="A73" t="str">
            <v>Equip5301</v>
          </cell>
          <cell r="B73" t="str">
            <v/>
          </cell>
          <cell r="C73" t="str">
            <v>Sword</v>
          </cell>
          <cell r="D73">
            <v>5</v>
          </cell>
          <cell r="E73">
            <v>3</v>
          </cell>
          <cell r="F73">
            <v>3</v>
          </cell>
          <cell r="G73">
            <v>1</v>
          </cell>
          <cell r="H73">
            <v>1</v>
          </cell>
          <cell r="I73">
            <v>2</v>
          </cell>
          <cell r="J73">
            <v>49.66</v>
          </cell>
          <cell r="K73">
            <v>75.319999999999993</v>
          </cell>
          <cell r="L73" t="str">
            <v>유니티 랜덤</v>
          </cell>
          <cell r="M73">
            <v>0</v>
          </cell>
          <cell r="N73" t="str">
            <v/>
          </cell>
          <cell r="P73" t="str">
            <v>MeleeMachete</v>
          </cell>
          <cell r="Q73">
            <v>1</v>
          </cell>
          <cell r="R73" t="str">
            <v>Shot_MeleeMachete</v>
          </cell>
          <cell r="S73" t="str">
            <v>EquipName_MeleeMachete</v>
          </cell>
          <cell r="T73" t="str">
            <v>밀리 마체테</v>
          </cell>
        </row>
        <row r="74">
          <cell r="A74" t="str">
            <v>Equip5302</v>
          </cell>
          <cell r="B74" t="str">
            <v/>
          </cell>
          <cell r="C74" t="str">
            <v>Sword</v>
          </cell>
          <cell r="D74">
            <v>5</v>
          </cell>
          <cell r="E74">
            <v>3</v>
          </cell>
          <cell r="F74">
            <v>3</v>
          </cell>
          <cell r="G74">
            <v>2</v>
          </cell>
          <cell r="H74">
            <v>1</v>
          </cell>
          <cell r="I74">
            <v>2</v>
          </cell>
          <cell r="J74">
            <v>44.21</v>
          </cell>
          <cell r="K74">
            <v>79.14</v>
          </cell>
          <cell r="L74" t="str">
            <v>유니티 랜덤</v>
          </cell>
          <cell r="M74">
            <v>0</v>
          </cell>
          <cell r="N74" t="str">
            <v/>
          </cell>
          <cell r="Q74">
            <v>0</v>
          </cell>
          <cell r="R74" t="str">
            <v/>
          </cell>
          <cell r="S74" t="str">
            <v/>
          </cell>
          <cell r="T74" t="str">
            <v>스트링없음</v>
          </cell>
        </row>
        <row r="75">
          <cell r="A75" t="str">
            <v>Equip5401</v>
          </cell>
          <cell r="B75" t="str">
            <v/>
          </cell>
          <cell r="C75" t="str">
            <v>Sword</v>
          </cell>
          <cell r="D75">
            <v>5</v>
          </cell>
          <cell r="E75">
            <v>4</v>
          </cell>
          <cell r="F75">
            <v>4</v>
          </cell>
          <cell r="G75">
            <v>1</v>
          </cell>
          <cell r="H75">
            <v>1</v>
          </cell>
          <cell r="I75">
            <v>3</v>
          </cell>
          <cell r="J75">
            <v>128.83000000000001</v>
          </cell>
          <cell r="K75">
            <v>176.03</v>
          </cell>
          <cell r="L75" t="str">
            <v>리니어</v>
          </cell>
          <cell r="M75">
            <v>3</v>
          </cell>
          <cell r="N75">
            <v>-20</v>
          </cell>
          <cell r="Q75">
            <v>0</v>
          </cell>
          <cell r="R75" t="str">
            <v/>
          </cell>
          <cell r="S75" t="str">
            <v/>
          </cell>
          <cell r="T75" t="str">
            <v>스트링없음</v>
          </cell>
        </row>
        <row r="76">
          <cell r="A76" t="str">
            <v>Equip5402</v>
          </cell>
          <cell r="B76" t="str">
            <v/>
          </cell>
          <cell r="C76" t="str">
            <v>Sword</v>
          </cell>
          <cell r="D76">
            <v>5</v>
          </cell>
          <cell r="E76">
            <v>4</v>
          </cell>
          <cell r="F76">
            <v>4</v>
          </cell>
          <cell r="G76">
            <v>2</v>
          </cell>
          <cell r="H76">
            <v>1</v>
          </cell>
          <cell r="I76">
            <v>3</v>
          </cell>
          <cell r="J76">
            <v>113.52</v>
          </cell>
          <cell r="K76">
            <v>184.96</v>
          </cell>
          <cell r="L76" t="str">
            <v>리니어</v>
          </cell>
          <cell r="M76">
            <v>3</v>
          </cell>
          <cell r="N76">
            <v>-20</v>
          </cell>
          <cell r="Q76">
            <v>0</v>
          </cell>
          <cell r="R76" t="str">
            <v/>
          </cell>
          <cell r="S76" t="str">
            <v/>
          </cell>
          <cell r="T76" t="str">
            <v>스트링없음</v>
          </cell>
        </row>
        <row r="77">
          <cell r="A77" t="str">
            <v>Equip5403</v>
          </cell>
          <cell r="B77" t="str">
            <v/>
          </cell>
          <cell r="C77" t="str">
            <v>Sword</v>
          </cell>
          <cell r="D77">
            <v>5</v>
          </cell>
          <cell r="E77">
            <v>4</v>
          </cell>
          <cell r="F77">
            <v>5</v>
          </cell>
          <cell r="G77">
            <v>3</v>
          </cell>
          <cell r="H77">
            <v>1</v>
          </cell>
          <cell r="I77">
            <v>3</v>
          </cell>
          <cell r="J77">
            <v>157.76</v>
          </cell>
          <cell r="K77">
            <v>215.56</v>
          </cell>
          <cell r="L77" t="str">
            <v>리니어</v>
          </cell>
          <cell r="M77">
            <v>3</v>
          </cell>
          <cell r="N77">
            <v>-10</v>
          </cell>
          <cell r="Q77">
            <v>0</v>
          </cell>
          <cell r="R77" t="str">
            <v/>
          </cell>
          <cell r="S77" t="str">
            <v/>
          </cell>
          <cell r="T77" t="str">
            <v>스트링없음</v>
          </cell>
        </row>
        <row r="78">
          <cell r="A78" t="str">
            <v>Equip5404</v>
          </cell>
          <cell r="B78" t="str">
            <v/>
          </cell>
          <cell r="C78" t="str">
            <v>Sword</v>
          </cell>
          <cell r="D78">
            <v>5</v>
          </cell>
          <cell r="E78">
            <v>4</v>
          </cell>
          <cell r="F78">
            <v>5</v>
          </cell>
          <cell r="G78">
            <v>4</v>
          </cell>
          <cell r="H78">
            <v>1</v>
          </cell>
          <cell r="I78">
            <v>3</v>
          </cell>
          <cell r="J78">
            <v>139.02000000000001</v>
          </cell>
          <cell r="K78">
            <v>226.49</v>
          </cell>
          <cell r="L78" t="str">
            <v>리니어</v>
          </cell>
          <cell r="M78">
            <v>3</v>
          </cell>
          <cell r="N78">
            <v>-10</v>
          </cell>
          <cell r="Q78">
            <v>0</v>
          </cell>
          <cell r="R78" t="str">
            <v/>
          </cell>
          <cell r="S78" t="str">
            <v/>
          </cell>
          <cell r="T78" t="str">
            <v>스트링없음</v>
          </cell>
        </row>
        <row r="79">
          <cell r="A79" t="str">
            <v>Equip5405</v>
          </cell>
          <cell r="B79" t="str">
            <v/>
          </cell>
          <cell r="C79" t="str">
            <v>Sword</v>
          </cell>
          <cell r="D79">
            <v>5</v>
          </cell>
          <cell r="E79">
            <v>4</v>
          </cell>
          <cell r="F79">
            <v>6</v>
          </cell>
          <cell r="G79">
            <v>5</v>
          </cell>
          <cell r="H79">
            <v>1</v>
          </cell>
          <cell r="I79">
            <v>3</v>
          </cell>
          <cell r="J79">
            <v>193.2</v>
          </cell>
          <cell r="K79">
            <v>263.97000000000003</v>
          </cell>
          <cell r="L79" t="str">
            <v>리니어</v>
          </cell>
          <cell r="M79">
            <v>3</v>
          </cell>
          <cell r="N79">
            <v>-5</v>
          </cell>
          <cell r="Q79">
            <v>0</v>
          </cell>
          <cell r="R79" t="str">
            <v/>
          </cell>
          <cell r="S79" t="str">
            <v/>
          </cell>
          <cell r="T79" t="str">
            <v>스트링없음</v>
          </cell>
        </row>
        <row r="80">
          <cell r="A80" t="str">
            <v>Equip6001</v>
          </cell>
          <cell r="B80" t="str">
            <v/>
          </cell>
          <cell r="C80" t="str">
            <v>Gun</v>
          </cell>
          <cell r="D80">
            <v>6</v>
          </cell>
          <cell r="E80">
            <v>0</v>
          </cell>
          <cell r="F80">
            <v>0</v>
          </cell>
          <cell r="G80">
            <v>1</v>
          </cell>
          <cell r="H80">
            <v>0</v>
          </cell>
          <cell r="I80">
            <v>1</v>
          </cell>
          <cell r="J80">
            <v>11.1</v>
          </cell>
          <cell r="K80">
            <v>14.1</v>
          </cell>
          <cell r="L80" t="str">
            <v>유니티 랜덤</v>
          </cell>
          <cell r="M80">
            <v>0</v>
          </cell>
          <cell r="N80" t="str">
            <v/>
          </cell>
          <cell r="P80" t="str">
            <v>SciFiWarriorGun</v>
          </cell>
          <cell r="Q80">
            <v>1</v>
          </cell>
          <cell r="R80" t="str">
            <v>Shot_SciFiWarriorGun</v>
          </cell>
          <cell r="S80" t="str">
            <v>EquipName_SciFiWarriorGun</v>
          </cell>
          <cell r="T80" t="str">
            <v>광학입자포</v>
          </cell>
        </row>
        <row r="81">
          <cell r="A81" t="str">
            <v>Equip6002</v>
          </cell>
          <cell r="B81" t="str">
            <v/>
          </cell>
          <cell r="C81" t="str">
            <v>Gun</v>
          </cell>
          <cell r="D81">
            <v>6</v>
          </cell>
          <cell r="E81">
            <v>0</v>
          </cell>
          <cell r="F81">
            <v>0</v>
          </cell>
          <cell r="G81">
            <v>2</v>
          </cell>
          <cell r="H81">
            <v>0</v>
          </cell>
          <cell r="I81">
            <v>1</v>
          </cell>
          <cell r="J81">
            <v>10.85</v>
          </cell>
          <cell r="K81">
            <v>13.5</v>
          </cell>
          <cell r="L81" t="str">
            <v>유니티 랜덤</v>
          </cell>
          <cell r="M81">
            <v>0</v>
          </cell>
          <cell r="N81" t="str">
            <v/>
          </cell>
          <cell r="P81" t="str">
            <v>SMG28</v>
          </cell>
          <cell r="Q81">
            <v>1</v>
          </cell>
          <cell r="R81" t="str">
            <v>Shot_SMG28</v>
          </cell>
          <cell r="S81" t="str">
            <v>EquipName_SMG28</v>
          </cell>
          <cell r="T81" t="str">
            <v>SMG28</v>
          </cell>
        </row>
        <row r="82">
          <cell r="A82" t="str">
            <v>Equip6101</v>
          </cell>
          <cell r="B82" t="str">
            <v/>
          </cell>
          <cell r="C82" t="str">
            <v>Gun</v>
          </cell>
          <cell r="D82">
            <v>6</v>
          </cell>
          <cell r="E82">
            <v>1</v>
          </cell>
          <cell r="F82">
            <v>1</v>
          </cell>
          <cell r="G82">
            <v>1</v>
          </cell>
          <cell r="H82">
            <v>0</v>
          </cell>
          <cell r="I82">
            <v>1</v>
          </cell>
          <cell r="J82">
            <v>13.35</v>
          </cell>
          <cell r="K82">
            <v>19.95</v>
          </cell>
          <cell r="L82" t="str">
            <v>유니티 랜덤</v>
          </cell>
          <cell r="M82">
            <v>0</v>
          </cell>
          <cell r="N82" t="str">
            <v/>
          </cell>
          <cell r="P82" t="str">
            <v>SMG31</v>
          </cell>
          <cell r="Q82">
            <v>1</v>
          </cell>
          <cell r="R82" t="str">
            <v>Shot_SMG31</v>
          </cell>
          <cell r="S82" t="str">
            <v>EquipName_SMG31</v>
          </cell>
          <cell r="T82" t="str">
            <v>SMG31</v>
          </cell>
        </row>
        <row r="83">
          <cell r="A83" t="str">
            <v>Equip6102</v>
          </cell>
          <cell r="B83" t="str">
            <v/>
          </cell>
          <cell r="C83" t="str">
            <v>Gun</v>
          </cell>
          <cell r="D83">
            <v>6</v>
          </cell>
          <cell r="E83">
            <v>1</v>
          </cell>
          <cell r="F83">
            <v>1</v>
          </cell>
          <cell r="G83">
            <v>2</v>
          </cell>
          <cell r="H83">
            <v>0</v>
          </cell>
          <cell r="I83">
            <v>1</v>
          </cell>
          <cell r="J83">
            <v>12.93</v>
          </cell>
          <cell r="K83">
            <v>19.39</v>
          </cell>
          <cell r="L83" t="str">
            <v>유니티 랜덤</v>
          </cell>
          <cell r="M83">
            <v>0</v>
          </cell>
          <cell r="N83" t="str">
            <v/>
          </cell>
          <cell r="P83" t="str">
            <v>TriRevolver</v>
          </cell>
          <cell r="Q83">
            <v>1</v>
          </cell>
          <cell r="R83" t="str">
            <v>Shot_TriRevolver</v>
          </cell>
          <cell r="S83" t="str">
            <v>EquipName_TriRevolver</v>
          </cell>
          <cell r="T83" t="str">
            <v>트라이리볼버</v>
          </cell>
        </row>
        <row r="84">
          <cell r="A84" t="str">
            <v>Equip6201</v>
          </cell>
          <cell r="B84" t="str">
            <v/>
          </cell>
          <cell r="C84" t="str">
            <v>Gun</v>
          </cell>
          <cell r="D84">
            <v>6</v>
          </cell>
          <cell r="E84">
            <v>2</v>
          </cell>
          <cell r="F84">
            <v>2</v>
          </cell>
          <cell r="G84">
            <v>1</v>
          </cell>
          <cell r="H84">
            <v>0</v>
          </cell>
          <cell r="I84">
            <v>2</v>
          </cell>
          <cell r="J84">
            <v>21.64</v>
          </cell>
          <cell r="K84">
            <v>33.299999999999997</v>
          </cell>
          <cell r="L84" t="str">
            <v>유니티 랜덤</v>
          </cell>
          <cell r="M84">
            <v>0</v>
          </cell>
          <cell r="N84" t="str">
            <v/>
          </cell>
          <cell r="Q84">
            <v>0</v>
          </cell>
          <cell r="R84" t="str">
            <v/>
          </cell>
          <cell r="S84" t="str">
            <v/>
          </cell>
          <cell r="T84" t="str">
            <v>스트링없음</v>
          </cell>
        </row>
        <row r="85">
          <cell r="A85" t="str">
            <v>Equip6202</v>
          </cell>
          <cell r="B85" t="str">
            <v/>
          </cell>
          <cell r="C85" t="str">
            <v>Gun</v>
          </cell>
          <cell r="D85">
            <v>6</v>
          </cell>
          <cell r="E85">
            <v>2</v>
          </cell>
          <cell r="F85">
            <v>2</v>
          </cell>
          <cell r="G85">
            <v>2</v>
          </cell>
          <cell r="H85">
            <v>0</v>
          </cell>
          <cell r="I85">
            <v>2</v>
          </cell>
          <cell r="J85">
            <v>20.93</v>
          </cell>
          <cell r="K85">
            <v>32.58</v>
          </cell>
          <cell r="L85" t="str">
            <v>유니티 랜덤</v>
          </cell>
          <cell r="M85">
            <v>0</v>
          </cell>
          <cell r="N85" t="str">
            <v/>
          </cell>
          <cell r="Q85">
            <v>0</v>
          </cell>
          <cell r="R85" t="str">
            <v/>
          </cell>
          <cell r="S85" t="str">
            <v/>
          </cell>
          <cell r="T85" t="str">
            <v>스트링없음</v>
          </cell>
        </row>
        <row r="86">
          <cell r="A86" t="str">
            <v>Equip6301</v>
          </cell>
          <cell r="B86" t="str">
            <v/>
          </cell>
          <cell r="C86" t="str">
            <v>Gun</v>
          </cell>
          <cell r="D86">
            <v>6</v>
          </cell>
          <cell r="E86">
            <v>3</v>
          </cell>
          <cell r="F86">
            <v>3</v>
          </cell>
          <cell r="G86">
            <v>1</v>
          </cell>
          <cell r="H86">
            <v>0</v>
          </cell>
          <cell r="I86">
            <v>2</v>
          </cell>
          <cell r="J86">
            <v>49.66</v>
          </cell>
          <cell r="K86">
            <v>75.319999999999993</v>
          </cell>
          <cell r="L86" t="str">
            <v>유니티 랜덤</v>
          </cell>
          <cell r="M86">
            <v>0</v>
          </cell>
          <cell r="N86" t="str">
            <v/>
          </cell>
          <cell r="P86" t="str">
            <v>SMG30</v>
          </cell>
          <cell r="Q86">
            <v>1</v>
          </cell>
          <cell r="R86" t="str">
            <v>Shot_SMG30</v>
          </cell>
          <cell r="S86" t="str">
            <v>EquipName_SMG30</v>
          </cell>
          <cell r="T86" t="str">
            <v>SMG30</v>
          </cell>
        </row>
        <row r="87">
          <cell r="A87" t="str">
            <v>Equip6302</v>
          </cell>
          <cell r="B87" t="str">
            <v/>
          </cell>
          <cell r="C87" t="str">
            <v>Gun</v>
          </cell>
          <cell r="D87">
            <v>6</v>
          </cell>
          <cell r="E87">
            <v>3</v>
          </cell>
          <cell r="F87">
            <v>3</v>
          </cell>
          <cell r="G87">
            <v>2</v>
          </cell>
          <cell r="H87">
            <v>0</v>
          </cell>
          <cell r="I87">
            <v>2</v>
          </cell>
          <cell r="J87">
            <v>44.21</v>
          </cell>
          <cell r="K87">
            <v>79.14</v>
          </cell>
          <cell r="L87" t="str">
            <v>유니티 랜덤</v>
          </cell>
          <cell r="M87">
            <v>0</v>
          </cell>
          <cell r="N87" t="str">
            <v/>
          </cell>
          <cell r="Q87">
            <v>0</v>
          </cell>
          <cell r="R87" t="str">
            <v/>
          </cell>
          <cell r="S87" t="str">
            <v/>
          </cell>
          <cell r="T87" t="str">
            <v>스트링없음</v>
          </cell>
        </row>
        <row r="88">
          <cell r="A88" t="str">
            <v>Equip6401</v>
          </cell>
          <cell r="B88" t="str">
            <v/>
          </cell>
          <cell r="C88" t="str">
            <v>Gun</v>
          </cell>
          <cell r="D88">
            <v>6</v>
          </cell>
          <cell r="E88">
            <v>4</v>
          </cell>
          <cell r="F88">
            <v>4</v>
          </cell>
          <cell r="G88">
            <v>1</v>
          </cell>
          <cell r="H88">
            <v>0</v>
          </cell>
          <cell r="I88">
            <v>3</v>
          </cell>
          <cell r="J88">
            <v>128.83000000000001</v>
          </cell>
          <cell r="K88">
            <v>176.03</v>
          </cell>
          <cell r="L88" t="str">
            <v>리니어</v>
          </cell>
          <cell r="M88">
            <v>3</v>
          </cell>
          <cell r="N88">
            <v>-20</v>
          </cell>
          <cell r="Q88">
            <v>0</v>
          </cell>
          <cell r="R88" t="str">
            <v/>
          </cell>
          <cell r="S88" t="str">
            <v/>
          </cell>
          <cell r="T88" t="str">
            <v>스트링없음</v>
          </cell>
        </row>
        <row r="89">
          <cell r="A89" t="str">
            <v>Equip6402</v>
          </cell>
          <cell r="B89" t="str">
            <v/>
          </cell>
          <cell r="C89" t="str">
            <v>Gun</v>
          </cell>
          <cell r="D89">
            <v>6</v>
          </cell>
          <cell r="E89">
            <v>4</v>
          </cell>
          <cell r="F89">
            <v>4</v>
          </cell>
          <cell r="G89">
            <v>2</v>
          </cell>
          <cell r="H89">
            <v>0</v>
          </cell>
          <cell r="I89">
            <v>3</v>
          </cell>
          <cell r="J89">
            <v>113.52</v>
          </cell>
          <cell r="K89">
            <v>184.96</v>
          </cell>
          <cell r="L89" t="str">
            <v>리니어</v>
          </cell>
          <cell r="M89">
            <v>3</v>
          </cell>
          <cell r="N89">
            <v>-20</v>
          </cell>
          <cell r="Q89">
            <v>0</v>
          </cell>
          <cell r="R89" t="str">
            <v/>
          </cell>
          <cell r="S89" t="str">
            <v/>
          </cell>
          <cell r="T89" t="str">
            <v>스트링없음</v>
          </cell>
        </row>
        <row r="90">
          <cell r="A90" t="str">
            <v>Equip6403</v>
          </cell>
          <cell r="B90" t="str">
            <v/>
          </cell>
          <cell r="C90" t="str">
            <v>Gun</v>
          </cell>
          <cell r="D90">
            <v>6</v>
          </cell>
          <cell r="E90">
            <v>4</v>
          </cell>
          <cell r="F90">
            <v>5</v>
          </cell>
          <cell r="G90">
            <v>3</v>
          </cell>
          <cell r="H90">
            <v>0</v>
          </cell>
          <cell r="I90">
            <v>3</v>
          </cell>
          <cell r="J90">
            <v>157.76</v>
          </cell>
          <cell r="K90">
            <v>215.56</v>
          </cell>
          <cell r="L90" t="str">
            <v>리니어</v>
          </cell>
          <cell r="M90">
            <v>3</v>
          </cell>
          <cell r="N90">
            <v>-10</v>
          </cell>
          <cell r="Q90">
            <v>0</v>
          </cell>
          <cell r="R90" t="str">
            <v/>
          </cell>
          <cell r="S90" t="str">
            <v/>
          </cell>
          <cell r="T90" t="str">
            <v>스트링없음</v>
          </cell>
        </row>
        <row r="91">
          <cell r="A91" t="str">
            <v>Equip6404</v>
          </cell>
          <cell r="B91" t="str">
            <v/>
          </cell>
          <cell r="C91" t="str">
            <v>Gun</v>
          </cell>
          <cell r="D91">
            <v>6</v>
          </cell>
          <cell r="E91">
            <v>4</v>
          </cell>
          <cell r="F91">
            <v>5</v>
          </cell>
          <cell r="G91">
            <v>4</v>
          </cell>
          <cell r="H91">
            <v>0</v>
          </cell>
          <cell r="I91">
            <v>3</v>
          </cell>
          <cell r="J91">
            <v>139.02000000000001</v>
          </cell>
          <cell r="K91">
            <v>226.49</v>
          </cell>
          <cell r="L91" t="str">
            <v>리니어</v>
          </cell>
          <cell r="M91">
            <v>3</v>
          </cell>
          <cell r="N91">
            <v>-10</v>
          </cell>
          <cell r="Q91">
            <v>0</v>
          </cell>
          <cell r="R91" t="str">
            <v/>
          </cell>
          <cell r="S91" t="str">
            <v/>
          </cell>
          <cell r="T91" t="str">
            <v>스트링없음</v>
          </cell>
        </row>
        <row r="92">
          <cell r="A92" t="str">
            <v>Equip6405</v>
          </cell>
          <cell r="B92" t="str">
            <v/>
          </cell>
          <cell r="C92" t="str">
            <v>Gun</v>
          </cell>
          <cell r="D92">
            <v>6</v>
          </cell>
          <cell r="E92">
            <v>4</v>
          </cell>
          <cell r="F92">
            <v>6</v>
          </cell>
          <cell r="G92">
            <v>5</v>
          </cell>
          <cell r="H92">
            <v>0</v>
          </cell>
          <cell r="I92">
            <v>3</v>
          </cell>
          <cell r="J92">
            <v>193.2</v>
          </cell>
          <cell r="K92">
            <v>263.97000000000003</v>
          </cell>
          <cell r="L92" t="str">
            <v>리니어</v>
          </cell>
          <cell r="M92">
            <v>3</v>
          </cell>
          <cell r="N92">
            <v>-5</v>
          </cell>
          <cell r="Q92">
            <v>0</v>
          </cell>
          <cell r="R92" t="str">
            <v/>
          </cell>
          <cell r="S92" t="str">
            <v/>
          </cell>
          <cell r="T92" t="str">
            <v>스트링없음</v>
          </cell>
        </row>
        <row r="93">
          <cell r="A93" t="str">
            <v>Equip7001</v>
          </cell>
          <cell r="B93" t="str">
            <v/>
          </cell>
          <cell r="C93" t="str">
            <v>Shield</v>
          </cell>
          <cell r="D93">
            <v>7</v>
          </cell>
          <cell r="E93">
            <v>0</v>
          </cell>
          <cell r="F93">
            <v>0</v>
          </cell>
          <cell r="G93">
            <v>1</v>
          </cell>
          <cell r="H93">
            <v>1</v>
          </cell>
          <cell r="I93">
            <v>1</v>
          </cell>
          <cell r="J93">
            <v>11.1</v>
          </cell>
          <cell r="K93">
            <v>14.1</v>
          </cell>
          <cell r="L93" t="str">
            <v>유니티 랜덤</v>
          </cell>
          <cell r="M93">
            <v>0</v>
          </cell>
          <cell r="N93" t="str">
            <v/>
          </cell>
          <cell r="P93" t="str">
            <v>LowWeaponsShield</v>
          </cell>
          <cell r="Q93">
            <v>1</v>
          </cell>
          <cell r="R93" t="str">
            <v>Shot_LowWeaponsShield</v>
          </cell>
          <cell r="S93" t="str">
            <v>EquipName_LowWeaponsShield</v>
          </cell>
          <cell r="T93" t="str">
            <v>강철 원형 방패</v>
          </cell>
        </row>
        <row r="94">
          <cell r="A94" t="str">
            <v>Equip7002</v>
          </cell>
          <cell r="B94" t="str">
            <v/>
          </cell>
          <cell r="C94" t="str">
            <v>Shield</v>
          </cell>
          <cell r="D94">
            <v>7</v>
          </cell>
          <cell r="E94">
            <v>0</v>
          </cell>
          <cell r="F94">
            <v>0</v>
          </cell>
          <cell r="G94">
            <v>2</v>
          </cell>
          <cell r="H94">
            <v>1</v>
          </cell>
          <cell r="I94">
            <v>1</v>
          </cell>
          <cell r="J94">
            <v>10.85</v>
          </cell>
          <cell r="K94">
            <v>13.5</v>
          </cell>
          <cell r="L94" t="str">
            <v>유니티 랜덤</v>
          </cell>
          <cell r="M94">
            <v>0</v>
          </cell>
          <cell r="N94" t="str">
            <v/>
          </cell>
          <cell r="P94" t="str">
            <v>VikingShield</v>
          </cell>
          <cell r="Q94">
            <v>1</v>
          </cell>
          <cell r="R94" t="str">
            <v>Shot_VikingShield</v>
          </cell>
          <cell r="S94" t="str">
            <v>EquipName_VikingShield</v>
          </cell>
          <cell r="T94" t="str">
            <v>바이킹 쉴드</v>
          </cell>
        </row>
        <row r="95">
          <cell r="A95" t="str">
            <v>Equip7101</v>
          </cell>
          <cell r="B95" t="str">
            <v/>
          </cell>
          <cell r="C95" t="str">
            <v>Shield</v>
          </cell>
          <cell r="D95">
            <v>7</v>
          </cell>
          <cell r="E95">
            <v>1</v>
          </cell>
          <cell r="F95">
            <v>1</v>
          </cell>
          <cell r="G95">
            <v>1</v>
          </cell>
          <cell r="H95">
            <v>1</v>
          </cell>
          <cell r="I95">
            <v>1</v>
          </cell>
          <cell r="J95">
            <v>13.35</v>
          </cell>
          <cell r="K95">
            <v>19.95</v>
          </cell>
          <cell r="L95" t="str">
            <v>유니티 랜덤</v>
          </cell>
          <cell r="M95">
            <v>0</v>
          </cell>
          <cell r="N95" t="str">
            <v/>
          </cell>
          <cell r="P95" t="str">
            <v>SkeletonShield</v>
          </cell>
          <cell r="Q95">
            <v>1</v>
          </cell>
          <cell r="R95" t="str">
            <v>Shot_SkeletonShield</v>
          </cell>
          <cell r="S95" t="str">
            <v>EquipName_SkeletonShield</v>
          </cell>
          <cell r="T95" t="str">
            <v>스켈레톤 쉴드</v>
          </cell>
        </row>
        <row r="96">
          <cell r="A96" t="str">
            <v>Equip7102</v>
          </cell>
          <cell r="B96" t="str">
            <v/>
          </cell>
          <cell r="C96" t="str">
            <v>Shield</v>
          </cell>
          <cell r="D96">
            <v>7</v>
          </cell>
          <cell r="E96">
            <v>1</v>
          </cell>
          <cell r="F96">
            <v>1</v>
          </cell>
          <cell r="G96">
            <v>2</v>
          </cell>
          <cell r="H96">
            <v>1</v>
          </cell>
          <cell r="I96">
            <v>1</v>
          </cell>
          <cell r="J96">
            <v>12.93</v>
          </cell>
          <cell r="K96">
            <v>19.39</v>
          </cell>
          <cell r="L96" t="str">
            <v>유니티 랜덤</v>
          </cell>
          <cell r="M96">
            <v>0</v>
          </cell>
          <cell r="N96" t="str">
            <v/>
          </cell>
          <cell r="Q96">
            <v>0</v>
          </cell>
          <cell r="R96" t="str">
            <v/>
          </cell>
          <cell r="S96" t="str">
            <v/>
          </cell>
          <cell r="T96" t="str">
            <v>스트링없음</v>
          </cell>
        </row>
        <row r="97">
          <cell r="A97" t="str">
            <v>Equip7201</v>
          </cell>
          <cell r="B97" t="str">
            <v/>
          </cell>
          <cell r="C97" t="str">
            <v>Shield</v>
          </cell>
          <cell r="D97">
            <v>7</v>
          </cell>
          <cell r="E97">
            <v>2</v>
          </cell>
          <cell r="F97">
            <v>2</v>
          </cell>
          <cell r="G97">
            <v>1</v>
          </cell>
          <cell r="H97">
            <v>1</v>
          </cell>
          <cell r="I97">
            <v>2</v>
          </cell>
          <cell r="J97">
            <v>21.64</v>
          </cell>
          <cell r="K97">
            <v>33.299999999999997</v>
          </cell>
          <cell r="L97" t="str">
            <v>유니티 랜덤</v>
          </cell>
          <cell r="M97">
            <v>0</v>
          </cell>
          <cell r="N97" t="str">
            <v/>
          </cell>
          <cell r="Q97">
            <v>0</v>
          </cell>
          <cell r="R97" t="str">
            <v/>
          </cell>
          <cell r="S97" t="str">
            <v/>
          </cell>
          <cell r="T97" t="str">
            <v>스트링없음</v>
          </cell>
        </row>
        <row r="98">
          <cell r="A98" t="str">
            <v>Equip7202</v>
          </cell>
          <cell r="B98" t="str">
            <v/>
          </cell>
          <cell r="C98" t="str">
            <v>Shield</v>
          </cell>
          <cell r="D98">
            <v>7</v>
          </cell>
          <cell r="E98">
            <v>2</v>
          </cell>
          <cell r="F98">
            <v>2</v>
          </cell>
          <cell r="G98">
            <v>2</v>
          </cell>
          <cell r="H98">
            <v>1</v>
          </cell>
          <cell r="I98">
            <v>2</v>
          </cell>
          <cell r="J98">
            <v>20.93</v>
          </cell>
          <cell r="K98">
            <v>32.58</v>
          </cell>
          <cell r="L98" t="str">
            <v>유니티 랜덤</v>
          </cell>
          <cell r="M98">
            <v>0</v>
          </cell>
          <cell r="N98" t="str">
            <v/>
          </cell>
          <cell r="Q98">
            <v>0</v>
          </cell>
          <cell r="R98" t="str">
            <v/>
          </cell>
          <cell r="S98" t="str">
            <v/>
          </cell>
          <cell r="T98" t="str">
            <v>스트링없음</v>
          </cell>
        </row>
        <row r="99">
          <cell r="A99" t="str">
            <v>Equip7301</v>
          </cell>
          <cell r="B99" t="str">
            <v/>
          </cell>
          <cell r="C99" t="str">
            <v>Shield</v>
          </cell>
          <cell r="D99">
            <v>7</v>
          </cell>
          <cell r="E99">
            <v>3</v>
          </cell>
          <cell r="F99">
            <v>3</v>
          </cell>
          <cell r="G99">
            <v>1</v>
          </cell>
          <cell r="H99">
            <v>1</v>
          </cell>
          <cell r="I99">
            <v>2</v>
          </cell>
          <cell r="J99">
            <v>49.66</v>
          </cell>
          <cell r="K99">
            <v>75.319999999999993</v>
          </cell>
          <cell r="L99" t="str">
            <v>유니티 랜덤</v>
          </cell>
          <cell r="M99">
            <v>0</v>
          </cell>
          <cell r="N99" t="str">
            <v/>
          </cell>
          <cell r="Q99">
            <v>0</v>
          </cell>
          <cell r="R99" t="str">
            <v/>
          </cell>
          <cell r="S99" t="str">
            <v/>
          </cell>
          <cell r="T99" t="str">
            <v>스트링없음</v>
          </cell>
        </row>
        <row r="100">
          <cell r="A100" t="str">
            <v>Equip7302</v>
          </cell>
          <cell r="B100" t="str">
            <v/>
          </cell>
          <cell r="C100" t="str">
            <v>Shield</v>
          </cell>
          <cell r="D100">
            <v>7</v>
          </cell>
          <cell r="E100">
            <v>3</v>
          </cell>
          <cell r="F100">
            <v>3</v>
          </cell>
          <cell r="G100">
            <v>2</v>
          </cell>
          <cell r="H100">
            <v>1</v>
          </cell>
          <cell r="I100">
            <v>2</v>
          </cell>
          <cell r="J100">
            <v>44.21</v>
          </cell>
          <cell r="K100">
            <v>79.14</v>
          </cell>
          <cell r="L100" t="str">
            <v>유니티 랜덤</v>
          </cell>
          <cell r="M100">
            <v>0</v>
          </cell>
          <cell r="N100" t="str">
            <v/>
          </cell>
          <cell r="Q100">
            <v>0</v>
          </cell>
          <cell r="R100" t="str">
            <v/>
          </cell>
          <cell r="S100" t="str">
            <v/>
          </cell>
          <cell r="T100" t="str">
            <v>스트링없음</v>
          </cell>
        </row>
        <row r="101">
          <cell r="A101" t="str">
            <v>Equip7401</v>
          </cell>
          <cell r="B101" t="str">
            <v/>
          </cell>
          <cell r="C101" t="str">
            <v>Shield</v>
          </cell>
          <cell r="D101">
            <v>7</v>
          </cell>
          <cell r="E101">
            <v>4</v>
          </cell>
          <cell r="F101">
            <v>4</v>
          </cell>
          <cell r="G101">
            <v>1</v>
          </cell>
          <cell r="H101">
            <v>1</v>
          </cell>
          <cell r="I101">
            <v>3</v>
          </cell>
          <cell r="J101">
            <v>128.83000000000001</v>
          </cell>
          <cell r="K101">
            <v>176.03</v>
          </cell>
          <cell r="L101" t="str">
            <v>리니어</v>
          </cell>
          <cell r="M101">
            <v>3</v>
          </cell>
          <cell r="N101">
            <v>-20</v>
          </cell>
          <cell r="P101" t="str">
            <v>ElvenShield</v>
          </cell>
          <cell r="Q101">
            <v>1</v>
          </cell>
          <cell r="R101" t="str">
            <v>Shot_ElvenShield</v>
          </cell>
          <cell r="S101" t="str">
            <v>EquipName_ElvenShield</v>
          </cell>
          <cell r="T101" t="str">
            <v>용력의 방패</v>
          </cell>
        </row>
        <row r="102">
          <cell r="A102" t="str">
            <v>Equip7402</v>
          </cell>
          <cell r="B102" t="str">
            <v/>
          </cell>
          <cell r="C102" t="str">
            <v>Shield</v>
          </cell>
          <cell r="D102">
            <v>7</v>
          </cell>
          <cell r="E102">
            <v>4</v>
          </cell>
          <cell r="F102">
            <v>4</v>
          </cell>
          <cell r="G102">
            <v>2</v>
          </cell>
          <cell r="H102">
            <v>1</v>
          </cell>
          <cell r="I102">
            <v>3</v>
          </cell>
          <cell r="J102">
            <v>113.52</v>
          </cell>
          <cell r="K102">
            <v>184.96</v>
          </cell>
          <cell r="L102" t="str">
            <v>리니어</v>
          </cell>
          <cell r="M102">
            <v>3</v>
          </cell>
          <cell r="N102">
            <v>-20</v>
          </cell>
          <cell r="Q102">
            <v>0</v>
          </cell>
          <cell r="R102" t="str">
            <v/>
          </cell>
          <cell r="S102" t="str">
            <v/>
          </cell>
          <cell r="T102" t="str">
            <v>스트링없음</v>
          </cell>
        </row>
        <row r="103">
          <cell r="A103" t="str">
            <v>Equip7403</v>
          </cell>
          <cell r="B103" t="str">
            <v/>
          </cell>
          <cell r="C103" t="str">
            <v>Shield</v>
          </cell>
          <cell r="D103">
            <v>7</v>
          </cell>
          <cell r="E103">
            <v>4</v>
          </cell>
          <cell r="F103">
            <v>5</v>
          </cell>
          <cell r="G103">
            <v>3</v>
          </cell>
          <cell r="H103">
            <v>1</v>
          </cell>
          <cell r="I103">
            <v>3</v>
          </cell>
          <cell r="J103">
            <v>157.76</v>
          </cell>
          <cell r="K103">
            <v>215.56</v>
          </cell>
          <cell r="L103" t="str">
            <v>리니어</v>
          </cell>
          <cell r="M103">
            <v>3</v>
          </cell>
          <cell r="N103">
            <v>-10</v>
          </cell>
          <cell r="Q103">
            <v>0</v>
          </cell>
          <cell r="R103" t="str">
            <v/>
          </cell>
          <cell r="S103" t="str">
            <v/>
          </cell>
          <cell r="T103" t="str">
            <v>스트링없음</v>
          </cell>
        </row>
        <row r="104">
          <cell r="A104" t="str">
            <v>Equip7404</v>
          </cell>
          <cell r="B104" t="str">
            <v/>
          </cell>
          <cell r="C104" t="str">
            <v>Shield</v>
          </cell>
          <cell r="D104">
            <v>7</v>
          </cell>
          <cell r="E104">
            <v>4</v>
          </cell>
          <cell r="F104">
            <v>5</v>
          </cell>
          <cell r="G104">
            <v>4</v>
          </cell>
          <cell r="H104">
            <v>1</v>
          </cell>
          <cell r="I104">
            <v>3</v>
          </cell>
          <cell r="J104">
            <v>139.02000000000001</v>
          </cell>
          <cell r="K104">
            <v>226.49</v>
          </cell>
          <cell r="L104" t="str">
            <v>리니어</v>
          </cell>
          <cell r="M104">
            <v>3</v>
          </cell>
          <cell r="N104">
            <v>-10</v>
          </cell>
          <cell r="Q104">
            <v>0</v>
          </cell>
          <cell r="R104" t="str">
            <v/>
          </cell>
          <cell r="S104" t="str">
            <v/>
          </cell>
          <cell r="T104" t="str">
            <v>스트링없음</v>
          </cell>
        </row>
        <row r="105">
          <cell r="A105" t="str">
            <v>Equip7405</v>
          </cell>
          <cell r="B105" t="str">
            <v/>
          </cell>
          <cell r="C105" t="str">
            <v>Shield</v>
          </cell>
          <cell r="D105">
            <v>7</v>
          </cell>
          <cell r="E105">
            <v>4</v>
          </cell>
          <cell r="F105">
            <v>6</v>
          </cell>
          <cell r="G105">
            <v>5</v>
          </cell>
          <cell r="H105">
            <v>1</v>
          </cell>
          <cell r="I105">
            <v>3</v>
          </cell>
          <cell r="J105">
            <v>193.2</v>
          </cell>
          <cell r="K105">
            <v>263.97000000000003</v>
          </cell>
          <cell r="L105" t="str">
            <v>리니어</v>
          </cell>
          <cell r="M105">
            <v>3</v>
          </cell>
          <cell r="N105">
            <v>-5</v>
          </cell>
          <cell r="Q105">
            <v>0</v>
          </cell>
          <cell r="R105" t="str">
            <v/>
          </cell>
          <cell r="S105" t="str">
            <v/>
          </cell>
          <cell r="T105" t="str">
            <v>스트링없음</v>
          </cell>
        </row>
        <row r="106">
          <cell r="A106" t="str">
            <v>Equip8001</v>
          </cell>
          <cell r="B106" t="str">
            <v/>
          </cell>
          <cell r="C106" t="str">
            <v>TwoHanded</v>
          </cell>
          <cell r="D106">
            <v>8</v>
          </cell>
          <cell r="E106">
            <v>0</v>
          </cell>
          <cell r="F106">
            <v>0</v>
          </cell>
          <cell r="G106">
            <v>1</v>
          </cell>
          <cell r="H106">
            <v>0</v>
          </cell>
          <cell r="I106">
            <v>1</v>
          </cell>
          <cell r="J106">
            <v>11.1</v>
          </cell>
          <cell r="K106">
            <v>14.1</v>
          </cell>
          <cell r="L106" t="str">
            <v>유니티 랜덤</v>
          </cell>
          <cell r="M106">
            <v>0</v>
          </cell>
          <cell r="N106" t="str">
            <v/>
          </cell>
          <cell r="P106" t="str">
            <v>FrozenNightSword</v>
          </cell>
          <cell r="Q106">
            <v>1</v>
          </cell>
          <cell r="R106" t="str">
            <v>Shot_FrozenNightSword</v>
          </cell>
          <cell r="S106" t="str">
            <v>EquipName_FrozenNightSword</v>
          </cell>
          <cell r="T106" t="str">
            <v>얼어붙은 밤</v>
          </cell>
        </row>
        <row r="107">
          <cell r="A107" t="str">
            <v>Equip8002</v>
          </cell>
          <cell r="B107" t="str">
            <v/>
          </cell>
          <cell r="C107" t="str">
            <v>TwoHanded</v>
          </cell>
          <cell r="D107">
            <v>8</v>
          </cell>
          <cell r="E107">
            <v>0</v>
          </cell>
          <cell r="F107">
            <v>0</v>
          </cell>
          <cell r="G107">
            <v>2</v>
          </cell>
          <cell r="H107">
            <v>0</v>
          </cell>
          <cell r="I107">
            <v>1</v>
          </cell>
          <cell r="J107">
            <v>10.85</v>
          </cell>
          <cell r="K107">
            <v>13.5</v>
          </cell>
          <cell r="L107" t="str">
            <v>유니티 랜덤</v>
          </cell>
          <cell r="M107">
            <v>0</v>
          </cell>
          <cell r="N107" t="str">
            <v/>
          </cell>
          <cell r="P107" t="str">
            <v>DarkNpcSword</v>
          </cell>
          <cell r="Q107">
            <v>1</v>
          </cell>
          <cell r="R107" t="str">
            <v>Shot_DarkNpcSword</v>
          </cell>
          <cell r="S107" t="str">
            <v>EquipName_DarkNpcSword</v>
          </cell>
          <cell r="T107" t="str">
            <v>영혼분쇄기</v>
          </cell>
        </row>
        <row r="108">
          <cell r="A108" t="str">
            <v>Equip8101</v>
          </cell>
          <cell r="B108" t="str">
            <v/>
          </cell>
          <cell r="C108" t="str">
            <v>TwoHanded</v>
          </cell>
          <cell r="D108">
            <v>8</v>
          </cell>
          <cell r="E108">
            <v>1</v>
          </cell>
          <cell r="F108">
            <v>1</v>
          </cell>
          <cell r="G108">
            <v>1</v>
          </cell>
          <cell r="H108">
            <v>0</v>
          </cell>
          <cell r="I108">
            <v>1</v>
          </cell>
          <cell r="J108">
            <v>13.35</v>
          </cell>
          <cell r="K108">
            <v>19.95</v>
          </cell>
          <cell r="L108" t="str">
            <v>유니티 랜덤</v>
          </cell>
          <cell r="M108">
            <v>0</v>
          </cell>
          <cell r="N108" t="str">
            <v/>
          </cell>
          <cell r="P108" t="str">
            <v>FullMetalSword</v>
          </cell>
          <cell r="Q108">
            <v>1</v>
          </cell>
          <cell r="R108" t="str">
            <v>Shot_FullMetalSword</v>
          </cell>
          <cell r="S108" t="str">
            <v>EquipName_FullMetalSword</v>
          </cell>
          <cell r="T108" t="str">
            <v>풀메탈 소드</v>
          </cell>
        </row>
        <row r="109">
          <cell r="A109" t="str">
            <v>Equip8102</v>
          </cell>
          <cell r="B109" t="str">
            <v/>
          </cell>
          <cell r="C109" t="str">
            <v>TwoHanded</v>
          </cell>
          <cell r="D109">
            <v>8</v>
          </cell>
          <cell r="E109">
            <v>1</v>
          </cell>
          <cell r="F109">
            <v>1</v>
          </cell>
          <cell r="G109">
            <v>2</v>
          </cell>
          <cell r="H109">
            <v>0</v>
          </cell>
          <cell r="I109">
            <v>1</v>
          </cell>
          <cell r="J109">
            <v>12.93</v>
          </cell>
          <cell r="K109">
            <v>19.39</v>
          </cell>
          <cell r="L109" t="str">
            <v>유니티 랜덤</v>
          </cell>
          <cell r="M109">
            <v>0</v>
          </cell>
          <cell r="N109" t="str">
            <v/>
          </cell>
          <cell r="P109" t="str">
            <v>HeavyDarkSword</v>
          </cell>
          <cell r="Q109">
            <v>1</v>
          </cell>
          <cell r="R109" t="str">
            <v>Shot_HeavyDarkSword</v>
          </cell>
          <cell r="S109" t="str">
            <v>EquipName_HeavyDarkSword</v>
          </cell>
          <cell r="T109" t="str">
            <v>헤비 다크 소드</v>
          </cell>
        </row>
        <row r="110">
          <cell r="A110" t="str">
            <v>Equip8201</v>
          </cell>
          <cell r="B110" t="str">
            <v/>
          </cell>
          <cell r="C110" t="str">
            <v>TwoHanded</v>
          </cell>
          <cell r="D110">
            <v>8</v>
          </cell>
          <cell r="E110">
            <v>2</v>
          </cell>
          <cell r="F110">
            <v>2</v>
          </cell>
          <cell r="G110">
            <v>1</v>
          </cell>
          <cell r="H110">
            <v>0</v>
          </cell>
          <cell r="I110">
            <v>2</v>
          </cell>
          <cell r="J110">
            <v>21.64</v>
          </cell>
          <cell r="K110">
            <v>33.299999999999997</v>
          </cell>
          <cell r="L110" t="str">
            <v>유니티 랜덤</v>
          </cell>
          <cell r="M110">
            <v>0</v>
          </cell>
          <cell r="N110" t="str">
            <v/>
          </cell>
          <cell r="P110" t="str">
            <v>MorfusSword</v>
          </cell>
          <cell r="Q110">
            <v>1</v>
          </cell>
          <cell r="R110" t="str">
            <v>Shot_MorfusSword</v>
          </cell>
          <cell r="S110" t="str">
            <v>EquipName_MorfusSword</v>
          </cell>
          <cell r="T110" t="str">
            <v>모푸스의 검</v>
          </cell>
        </row>
        <row r="111">
          <cell r="A111" t="str">
            <v>Equip8202</v>
          </cell>
          <cell r="B111" t="str">
            <v/>
          </cell>
          <cell r="C111" t="str">
            <v>TwoHanded</v>
          </cell>
          <cell r="D111">
            <v>8</v>
          </cell>
          <cell r="E111">
            <v>2</v>
          </cell>
          <cell r="F111">
            <v>2</v>
          </cell>
          <cell r="G111">
            <v>2</v>
          </cell>
          <cell r="H111">
            <v>0</v>
          </cell>
          <cell r="I111">
            <v>2</v>
          </cell>
          <cell r="J111">
            <v>20.93</v>
          </cell>
          <cell r="K111">
            <v>32.58</v>
          </cell>
          <cell r="L111" t="str">
            <v>유니티 랜덤</v>
          </cell>
          <cell r="M111">
            <v>0</v>
          </cell>
          <cell r="N111" t="str">
            <v/>
          </cell>
          <cell r="Q111">
            <v>0</v>
          </cell>
          <cell r="R111" t="str">
            <v/>
          </cell>
          <cell r="S111" t="str">
            <v/>
          </cell>
          <cell r="T111" t="str">
            <v>스트링없음</v>
          </cell>
        </row>
        <row r="112">
          <cell r="A112" t="str">
            <v>Equip8301</v>
          </cell>
          <cell r="B112" t="str">
            <v/>
          </cell>
          <cell r="C112" t="str">
            <v>TwoHanded</v>
          </cell>
          <cell r="D112">
            <v>8</v>
          </cell>
          <cell r="E112">
            <v>3</v>
          </cell>
          <cell r="F112">
            <v>3</v>
          </cell>
          <cell r="G112">
            <v>1</v>
          </cell>
          <cell r="H112">
            <v>0</v>
          </cell>
          <cell r="I112">
            <v>2</v>
          </cell>
          <cell r="J112">
            <v>49.66</v>
          </cell>
          <cell r="K112">
            <v>75.319999999999993</v>
          </cell>
          <cell r="L112" t="str">
            <v>유니티 랜덤</v>
          </cell>
          <cell r="M112">
            <v>0</v>
          </cell>
          <cell r="N112" t="str">
            <v/>
          </cell>
          <cell r="Q112">
            <v>0</v>
          </cell>
          <cell r="R112" t="str">
            <v/>
          </cell>
          <cell r="S112" t="str">
            <v/>
          </cell>
          <cell r="T112" t="str">
            <v>스트링없음</v>
          </cell>
        </row>
        <row r="113">
          <cell r="A113" t="str">
            <v>Equip8302</v>
          </cell>
          <cell r="B113" t="str">
            <v/>
          </cell>
          <cell r="C113" t="str">
            <v>TwoHanded</v>
          </cell>
          <cell r="D113">
            <v>8</v>
          </cell>
          <cell r="E113">
            <v>3</v>
          </cell>
          <cell r="F113">
            <v>3</v>
          </cell>
          <cell r="G113">
            <v>2</v>
          </cell>
          <cell r="H113">
            <v>0</v>
          </cell>
          <cell r="I113">
            <v>2</v>
          </cell>
          <cell r="J113">
            <v>44.21</v>
          </cell>
          <cell r="K113">
            <v>79.14</v>
          </cell>
          <cell r="L113" t="str">
            <v>유니티 랜덤</v>
          </cell>
          <cell r="M113">
            <v>0</v>
          </cell>
          <cell r="N113" t="str">
            <v/>
          </cell>
          <cell r="Q113">
            <v>0</v>
          </cell>
          <cell r="R113" t="str">
            <v/>
          </cell>
          <cell r="S113" t="str">
            <v/>
          </cell>
          <cell r="T113" t="str">
            <v>스트링없음</v>
          </cell>
        </row>
        <row r="114">
          <cell r="A114" t="str">
            <v>Equip8401</v>
          </cell>
          <cell r="B114" t="str">
            <v/>
          </cell>
          <cell r="C114" t="str">
            <v>TwoHanded</v>
          </cell>
          <cell r="D114">
            <v>8</v>
          </cell>
          <cell r="E114">
            <v>4</v>
          </cell>
          <cell r="F114">
            <v>4</v>
          </cell>
          <cell r="G114">
            <v>1</v>
          </cell>
          <cell r="H114">
            <v>0</v>
          </cell>
          <cell r="I114">
            <v>3</v>
          </cell>
          <cell r="J114">
            <v>128.83000000000001</v>
          </cell>
          <cell r="K114">
            <v>176.03</v>
          </cell>
          <cell r="L114" t="str">
            <v>리니어</v>
          </cell>
          <cell r="M114">
            <v>3</v>
          </cell>
          <cell r="N114">
            <v>-20</v>
          </cell>
          <cell r="P114" t="str">
            <v>StylizedFantasySword</v>
          </cell>
          <cell r="Q114">
            <v>1</v>
          </cell>
          <cell r="R114" t="str">
            <v>Shot_StylizedFantasySword</v>
          </cell>
          <cell r="S114" t="str">
            <v>EquipName_StylizedFantasySword</v>
          </cell>
          <cell r="T114" t="str">
            <v>스트링없음</v>
          </cell>
        </row>
        <row r="115">
          <cell r="A115" t="str">
            <v>Equip8402</v>
          </cell>
          <cell r="B115" t="str">
            <v/>
          </cell>
          <cell r="C115" t="str">
            <v>TwoHanded</v>
          </cell>
          <cell r="D115">
            <v>8</v>
          </cell>
          <cell r="E115">
            <v>4</v>
          </cell>
          <cell r="F115">
            <v>4</v>
          </cell>
          <cell r="G115">
            <v>2</v>
          </cell>
          <cell r="H115">
            <v>0</v>
          </cell>
          <cell r="I115">
            <v>3</v>
          </cell>
          <cell r="J115">
            <v>113.52</v>
          </cell>
          <cell r="K115">
            <v>184.96</v>
          </cell>
          <cell r="L115" t="str">
            <v>리니어</v>
          </cell>
          <cell r="M115">
            <v>3</v>
          </cell>
          <cell r="N115">
            <v>-20</v>
          </cell>
          <cell r="Q115">
            <v>0</v>
          </cell>
          <cell r="R115" t="str">
            <v/>
          </cell>
          <cell r="S115" t="str">
            <v/>
          </cell>
          <cell r="T115" t="str">
            <v>스트링없음</v>
          </cell>
        </row>
        <row r="116">
          <cell r="A116" t="str">
            <v>Equip8403</v>
          </cell>
          <cell r="B116" t="str">
            <v/>
          </cell>
          <cell r="C116" t="str">
            <v>TwoHanded</v>
          </cell>
          <cell r="D116">
            <v>8</v>
          </cell>
          <cell r="E116">
            <v>4</v>
          </cell>
          <cell r="F116">
            <v>5</v>
          </cell>
          <cell r="G116">
            <v>3</v>
          </cell>
          <cell r="H116">
            <v>0</v>
          </cell>
          <cell r="I116">
            <v>3</v>
          </cell>
          <cell r="J116">
            <v>157.76</v>
          </cell>
          <cell r="K116">
            <v>215.56</v>
          </cell>
          <cell r="L116" t="str">
            <v>리니어</v>
          </cell>
          <cell r="M116">
            <v>3</v>
          </cell>
          <cell r="N116">
            <v>-10</v>
          </cell>
          <cell r="Q116">
            <v>0</v>
          </cell>
          <cell r="R116" t="str">
            <v/>
          </cell>
          <cell r="S116" t="str">
            <v/>
          </cell>
          <cell r="T116" t="str">
            <v>스트링없음</v>
          </cell>
        </row>
        <row r="117">
          <cell r="A117" t="str">
            <v>Equip8404</v>
          </cell>
          <cell r="B117" t="str">
            <v/>
          </cell>
          <cell r="C117" t="str">
            <v>TwoHanded</v>
          </cell>
          <cell r="D117">
            <v>8</v>
          </cell>
          <cell r="E117">
            <v>4</v>
          </cell>
          <cell r="F117">
            <v>5</v>
          </cell>
          <cell r="G117">
            <v>4</v>
          </cell>
          <cell r="H117">
            <v>0</v>
          </cell>
          <cell r="I117">
            <v>3</v>
          </cell>
          <cell r="J117">
            <v>139.02000000000001</v>
          </cell>
          <cell r="K117">
            <v>226.49</v>
          </cell>
          <cell r="L117" t="str">
            <v>리니어</v>
          </cell>
          <cell r="M117">
            <v>3</v>
          </cell>
          <cell r="N117">
            <v>-10</v>
          </cell>
          <cell r="Q117">
            <v>0</v>
          </cell>
          <cell r="R117" t="str">
            <v/>
          </cell>
          <cell r="S117" t="str">
            <v/>
          </cell>
          <cell r="T117" t="str">
            <v>스트링없음</v>
          </cell>
        </row>
        <row r="118">
          <cell r="A118" t="str">
            <v>Equip8405</v>
          </cell>
          <cell r="B118" t="str">
            <v/>
          </cell>
          <cell r="C118" t="str">
            <v>TwoHanded</v>
          </cell>
          <cell r="D118">
            <v>8</v>
          </cell>
          <cell r="E118">
            <v>4</v>
          </cell>
          <cell r="F118">
            <v>6</v>
          </cell>
          <cell r="G118">
            <v>5</v>
          </cell>
          <cell r="H118">
            <v>0</v>
          </cell>
          <cell r="I118">
            <v>3</v>
          </cell>
          <cell r="J118">
            <v>193.2</v>
          </cell>
          <cell r="K118">
            <v>263.97000000000003</v>
          </cell>
          <cell r="L118" t="str">
            <v>리니어</v>
          </cell>
          <cell r="M118">
            <v>3</v>
          </cell>
          <cell r="N118">
            <v>-5</v>
          </cell>
          <cell r="Q118">
            <v>0</v>
          </cell>
          <cell r="R118" t="str">
            <v/>
          </cell>
          <cell r="S118" t="str">
            <v/>
          </cell>
          <cell r="T118" t="str">
            <v>스트링없음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FixedCharTable"/>
      <sheetName val="ExtraStatTable"/>
      <sheetName val="DyeingTable"/>
      <sheetName val="WingLookTable"/>
      <sheetName val="WingPowerTable"/>
    </sheetNames>
    <sheetDataSet>
      <sheetData sheetId="0">
        <row r="1">
          <cell r="A1" t="str">
            <v>actorId|String</v>
          </cell>
          <cell r="B1" t="str">
            <v>고유번호</v>
          </cell>
          <cell r="C1" t="str">
            <v>nameId|String</v>
          </cell>
          <cell r="D1" t="str">
            <v>storyId|String</v>
          </cell>
          <cell r="E1" t="str">
            <v>descId|String</v>
          </cell>
          <cell r="F1" t="str">
            <v>ultimateId|String</v>
          </cell>
          <cell r="G1" t="str">
            <v>이름참고</v>
          </cell>
          <cell r="H1" t="str">
            <v>스토리참고</v>
          </cell>
          <cell r="I1" t="str">
            <v>설명참고</v>
          </cell>
          <cell r="J1" t="str">
            <v>궁극기참고</v>
          </cell>
          <cell r="K1" t="str">
            <v>grade|Int</v>
          </cell>
          <cell r="L1" t="str">
            <v>multiHp|Float</v>
          </cell>
          <cell r="M1" t="str">
            <v>multiAtk|Float</v>
          </cell>
          <cell r="N1" t="str">
            <v>어펙터댐지배율</v>
          </cell>
          <cell r="O1" t="str">
            <v>한타배율</v>
          </cell>
          <cell r="P1" t="str">
            <v>attackDelay|Float</v>
          </cell>
          <cell r="Q1" t="str">
            <v>평균타격</v>
          </cell>
          <cell r="R1" t="str">
            <v>총타격</v>
          </cell>
          <cell r="S1" t="str">
            <v>DPS변환</v>
          </cell>
          <cell r="T1" t="str">
            <v>moveSpeed|Float</v>
          </cell>
          <cell r="U1" t="str">
            <v>powerSource|Int</v>
          </cell>
          <cell r="V1" t="str">
            <v>sp|Float</v>
          </cell>
          <cell r="W1" t="str">
            <v>attackRange|Float</v>
          </cell>
          <cell r="X1" t="str">
            <v>prefabAddress|String</v>
          </cell>
          <cell r="Y1" t="str">
            <v>중복카운트</v>
          </cell>
          <cell r="Z1" t="str">
            <v>portraitAddress|String</v>
          </cell>
          <cell r="AA1" t="str">
            <v>targetingSphereRadius|Float</v>
          </cell>
          <cell r="AB1" t="str">
            <v>flying|Bool</v>
          </cell>
          <cell r="AC1" t="str">
            <v>orderIndex|Int</v>
          </cell>
          <cell r="AD1" t="str">
            <v>제외사유</v>
          </cell>
          <cell r="AE1" t="str">
            <v>업데이트순번</v>
          </cell>
          <cell r="AF1" t="str">
            <v>charGachaWeight|Float</v>
          </cell>
        </row>
        <row r="2">
          <cell r="A2" t="str">
            <v>Actor0201</v>
          </cell>
          <cell r="B2">
            <v>1</v>
          </cell>
          <cell r="C2" t="str">
            <v>CharName_Ganfaul</v>
          </cell>
          <cell r="D2" t="str">
            <v>CharStory_Ganfaul</v>
          </cell>
          <cell r="E2" t="str">
            <v>CharDesc_Ganfaul</v>
          </cell>
          <cell r="F2" t="str">
            <v>CharUltimate_Ganfaul</v>
          </cell>
          <cell r="G2" t="str">
            <v>간파울</v>
          </cell>
        </row>
        <row r="3">
          <cell r="A3" t="str">
            <v>Actor1002</v>
          </cell>
          <cell r="B3">
            <v>2</v>
          </cell>
          <cell r="C3" t="str">
            <v>CharName_KeepSeries</v>
          </cell>
          <cell r="D3" t="str">
            <v>CharStory_KeepSeries</v>
          </cell>
          <cell r="E3" t="str">
            <v>CharDesc_KeepSeries</v>
          </cell>
          <cell r="F3" t="str">
            <v>CharUltimate_KeepSeries</v>
          </cell>
          <cell r="G3" t="str">
            <v>킵시리즈</v>
          </cell>
        </row>
        <row r="4">
          <cell r="A4" t="str">
            <v>Actor2103</v>
          </cell>
          <cell r="B4">
            <v>3</v>
          </cell>
          <cell r="C4" t="str">
            <v>CharName_BigBatSuccubus</v>
          </cell>
          <cell r="D4" t="str">
            <v>CharStory_BigBatSuccubus</v>
          </cell>
          <cell r="E4" t="str">
            <v>CharDesc_BigBatSuccubus</v>
          </cell>
          <cell r="F4" t="str">
            <v>CharUltimate_BigBatSuccubus</v>
          </cell>
          <cell r="G4" t="str">
            <v>빅뱃서큐버스</v>
          </cell>
        </row>
        <row r="5">
          <cell r="A5" t="str">
            <v>Actor0104</v>
          </cell>
          <cell r="B5">
            <v>4</v>
          </cell>
          <cell r="C5" t="str">
            <v>CharName_Bei</v>
          </cell>
          <cell r="D5" t="str">
            <v>CharStory_Bei</v>
          </cell>
          <cell r="E5" t="str">
            <v>CharDesc_Bei</v>
          </cell>
          <cell r="F5" t="str">
            <v>CharUltimate_Bei</v>
          </cell>
          <cell r="G5" t="str">
            <v>베이</v>
          </cell>
        </row>
        <row r="6">
          <cell r="A6" t="str">
            <v>Actor1005</v>
          </cell>
          <cell r="B6">
            <v>5</v>
          </cell>
          <cell r="C6" t="str">
            <v>CharName_JellyFishGirl</v>
          </cell>
          <cell r="D6" t="str">
            <v>CharStory_JellyFishGirl</v>
          </cell>
          <cell r="E6" t="str">
            <v>CharDesc_JellyFishGirl</v>
          </cell>
          <cell r="F6" t="str">
            <v>CharUltimate_JellyFishGirl</v>
          </cell>
          <cell r="G6" t="str">
            <v>젤리피쉬걸</v>
          </cell>
        </row>
        <row r="7">
          <cell r="A7" t="str">
            <v>Actor9906</v>
          </cell>
          <cell r="B7">
            <v>6</v>
          </cell>
          <cell r="C7" t="str">
            <v>CharName_QueryChan</v>
          </cell>
          <cell r="D7" t="str">
            <v>CharStory_QueryChan</v>
          </cell>
          <cell r="E7" t="str">
            <v>CharDesc_QueryChan</v>
          </cell>
          <cell r="F7" t="str">
            <v>CharUltimate_QueryChan</v>
          </cell>
          <cell r="G7" t="str">
            <v>스트링없음</v>
          </cell>
        </row>
        <row r="8">
          <cell r="A8" t="str">
            <v>Actor0007</v>
          </cell>
          <cell r="B8">
            <v>7</v>
          </cell>
          <cell r="C8" t="str">
            <v>CharName_EarthMage</v>
          </cell>
          <cell r="D8" t="str">
            <v>CharStory_EarthMage</v>
          </cell>
          <cell r="E8" t="str">
            <v>CharDesc_EarthMage</v>
          </cell>
          <cell r="F8" t="str">
            <v>CharUltimate_EarthMage</v>
          </cell>
          <cell r="G8" t="str">
            <v>어스메이지</v>
          </cell>
        </row>
        <row r="9">
          <cell r="A9" t="str">
            <v>Actor1108</v>
          </cell>
          <cell r="B9">
            <v>8</v>
          </cell>
          <cell r="C9" t="str">
            <v>CharName_DynaMob</v>
          </cell>
          <cell r="D9" t="str">
            <v>CharStory_DynaMob</v>
          </cell>
          <cell r="E9" t="str">
            <v>CharDesc_DynaMob</v>
          </cell>
          <cell r="F9" t="str">
            <v>CharUltimate_DynaMob</v>
          </cell>
          <cell r="G9" t="str">
            <v>다이나몹</v>
          </cell>
        </row>
        <row r="10">
          <cell r="A10" t="str">
            <v>Actor1109</v>
          </cell>
          <cell r="B10">
            <v>9</v>
          </cell>
          <cell r="C10" t="str">
            <v>CharName_SciFiWarrior</v>
          </cell>
          <cell r="D10" t="str">
            <v>CharStory_SciFiWarrior</v>
          </cell>
          <cell r="E10" t="str">
            <v>CharDesc_SciFiWarrior</v>
          </cell>
          <cell r="F10" t="str">
            <v>CharUltimate_SciFiWarrior</v>
          </cell>
          <cell r="G10" t="str">
            <v>SF워리어</v>
          </cell>
        </row>
        <row r="11">
          <cell r="A11" t="str">
            <v>Actor2010</v>
          </cell>
          <cell r="B11">
            <v>10</v>
          </cell>
          <cell r="C11" t="str">
            <v>CharName_ChaosElemental</v>
          </cell>
          <cell r="D11" t="str">
            <v>CharStory_ChaosElemental</v>
          </cell>
          <cell r="E11" t="str">
            <v>CharDesc_ChaosElemental</v>
          </cell>
          <cell r="F11" t="str">
            <v>CharUltimate_ChaosElemental</v>
          </cell>
          <cell r="G11" t="str">
            <v>카오스엘리멘탈</v>
          </cell>
        </row>
        <row r="12">
          <cell r="A12" t="str">
            <v>Actor2011</v>
          </cell>
          <cell r="B12">
            <v>11</v>
          </cell>
          <cell r="C12" t="str">
            <v>CharName_SuperHero</v>
          </cell>
          <cell r="D12" t="str">
            <v>CharStory_SuperHero</v>
          </cell>
          <cell r="E12" t="str">
            <v>CharDesc_SuperHero</v>
          </cell>
          <cell r="F12" t="str">
            <v>CharUltimate_SuperHero</v>
          </cell>
          <cell r="G12" t="str">
            <v>슈퍼히어로</v>
          </cell>
        </row>
        <row r="13">
          <cell r="A13" t="str">
            <v>Actor3212</v>
          </cell>
          <cell r="B13">
            <v>12</v>
          </cell>
          <cell r="C13" t="str">
            <v>CharName_Meryl</v>
          </cell>
          <cell r="D13" t="str">
            <v>CharStory_Meryl</v>
          </cell>
          <cell r="E13" t="str">
            <v>CharDesc_Meryl</v>
          </cell>
          <cell r="F13" t="str">
            <v>CharUltimate_Meryl</v>
          </cell>
          <cell r="G13" t="str">
            <v>메릴</v>
          </cell>
        </row>
        <row r="14">
          <cell r="A14" t="str">
            <v>Actor0113</v>
          </cell>
          <cell r="B14">
            <v>13</v>
          </cell>
          <cell r="C14" t="str">
            <v>CharName_GreekWarrior</v>
          </cell>
          <cell r="D14" t="str">
            <v>CharStory_GreekWarrior</v>
          </cell>
          <cell r="E14" t="str">
            <v>CharDesc_GreekWarrior</v>
          </cell>
          <cell r="F14" t="str">
            <v>CharUltimate_GreekWarrior</v>
          </cell>
          <cell r="G14" t="str">
            <v>그릭워리어</v>
          </cell>
        </row>
        <row r="15">
          <cell r="A15" t="str">
            <v>Actor3114</v>
          </cell>
          <cell r="B15">
            <v>14</v>
          </cell>
          <cell r="C15" t="str">
            <v>CharName_Akai</v>
          </cell>
          <cell r="D15" t="str">
            <v>CharStory_Akai</v>
          </cell>
          <cell r="E15" t="str">
            <v>CharDesc_Akai</v>
          </cell>
          <cell r="F15" t="str">
            <v>CharUltimate_Akai</v>
          </cell>
          <cell r="G15" t="str">
            <v>아카이</v>
          </cell>
        </row>
        <row r="16">
          <cell r="A16" t="str">
            <v>Actor2015</v>
          </cell>
          <cell r="B16">
            <v>15</v>
          </cell>
          <cell r="C16" t="str">
            <v>CharName_Yuka</v>
          </cell>
          <cell r="D16" t="str">
            <v>CharStory_Yuka</v>
          </cell>
          <cell r="E16" t="str">
            <v>CharDesc_Yuka</v>
          </cell>
          <cell r="F16" t="str">
            <v>CharUltimate_Yuka</v>
          </cell>
          <cell r="G16" t="str">
            <v>유카</v>
          </cell>
        </row>
        <row r="17">
          <cell r="A17" t="str">
            <v>Actor1216</v>
          </cell>
          <cell r="B17">
            <v>16</v>
          </cell>
          <cell r="C17" t="str">
            <v>CharName_SteampunkRobot</v>
          </cell>
          <cell r="D17" t="str">
            <v>CharStory_SteampunkRobot</v>
          </cell>
          <cell r="E17" t="str">
            <v>CharDesc_SteampunkRobot</v>
          </cell>
          <cell r="F17" t="str">
            <v>CharUltimate_SteampunkRobot</v>
          </cell>
          <cell r="G17" t="str">
            <v>스팀펑크로봇</v>
          </cell>
        </row>
        <row r="18">
          <cell r="A18" t="str">
            <v>Actor3117</v>
          </cell>
          <cell r="B18">
            <v>17</v>
          </cell>
          <cell r="C18" t="str">
            <v>CharName_Kachujin</v>
          </cell>
          <cell r="D18" t="str">
            <v>CharStory_Kachujin</v>
          </cell>
          <cell r="E18" t="str">
            <v>CharDesc_Kachujin</v>
          </cell>
          <cell r="F18" t="str">
            <v>CharUltimate_Kachujin</v>
          </cell>
          <cell r="G18" t="str">
            <v>카츄진</v>
          </cell>
        </row>
        <row r="19">
          <cell r="A19" t="str">
            <v>Actor1218</v>
          </cell>
          <cell r="B19">
            <v>18</v>
          </cell>
          <cell r="C19" t="str">
            <v>CharName_Medea</v>
          </cell>
          <cell r="D19" t="str">
            <v>CharStory_Medea</v>
          </cell>
          <cell r="E19" t="str">
            <v>CharDesc_Medea</v>
          </cell>
          <cell r="F19" t="str">
            <v>CharUltimate_Medea</v>
          </cell>
          <cell r="G19" t="str">
            <v>메디아</v>
          </cell>
        </row>
        <row r="20">
          <cell r="A20" t="str">
            <v>Actor3019</v>
          </cell>
          <cell r="B20">
            <v>19</v>
          </cell>
          <cell r="C20" t="str">
            <v>CharName_Lola</v>
          </cell>
          <cell r="D20" t="str">
            <v>CharStory_Lola</v>
          </cell>
          <cell r="E20" t="str">
            <v>CharDesc_Lola</v>
          </cell>
          <cell r="F20" t="str">
            <v>CharUltimate_Lola</v>
          </cell>
          <cell r="G20" t="str">
            <v>롤라</v>
          </cell>
        </row>
        <row r="21">
          <cell r="A21" t="str">
            <v>Actor2120</v>
          </cell>
          <cell r="B21">
            <v>20</v>
          </cell>
          <cell r="C21" t="str">
            <v>CharName_RockElemental</v>
          </cell>
          <cell r="D21" t="str">
            <v>CharStory_RockElemental</v>
          </cell>
          <cell r="E21" t="str">
            <v>CharDesc_RockElemental</v>
          </cell>
          <cell r="F21" t="str">
            <v>CharUltimate_RockElemental</v>
          </cell>
          <cell r="G21" t="str">
            <v>바위엘리멘탈</v>
          </cell>
        </row>
        <row r="22">
          <cell r="A22" t="str">
            <v>Actor3021</v>
          </cell>
          <cell r="B22">
            <v>21</v>
          </cell>
          <cell r="C22" t="str">
            <v>CharName_Soldier</v>
          </cell>
          <cell r="D22" t="str">
            <v>CharStory_Soldier</v>
          </cell>
          <cell r="E22" t="str">
            <v>CharDesc_Soldier</v>
          </cell>
          <cell r="F22" t="str">
            <v>CharUltimate_Soldier</v>
          </cell>
          <cell r="G22" t="str">
            <v>솔져</v>
          </cell>
        </row>
        <row r="23">
          <cell r="A23" t="str">
            <v>Actor3022</v>
          </cell>
          <cell r="B23">
            <v>22</v>
          </cell>
          <cell r="C23" t="str">
            <v>CharName_DualWarrior</v>
          </cell>
          <cell r="D23" t="str">
            <v>CharStory_DualWarrior</v>
          </cell>
          <cell r="E23" t="str">
            <v>CharDesc_DualWarrior</v>
          </cell>
          <cell r="F23" t="str">
            <v>CharUltimate_DualWarrior</v>
          </cell>
          <cell r="G23" t="str">
            <v>듀얼워리어</v>
          </cell>
        </row>
        <row r="24">
          <cell r="A24" t="str">
            <v>Actor9923</v>
          </cell>
          <cell r="B24">
            <v>23</v>
          </cell>
          <cell r="C24" t="str">
            <v>CharName_</v>
          </cell>
          <cell r="D24" t="str">
            <v>CharStory_</v>
          </cell>
          <cell r="E24" t="str">
            <v>CharDesc_</v>
          </cell>
          <cell r="F24" t="str">
            <v>CharUltimate_</v>
          </cell>
          <cell r="G24" t="str">
            <v>스트링없음</v>
          </cell>
        </row>
        <row r="25">
          <cell r="A25" t="str">
            <v>Actor0024</v>
          </cell>
          <cell r="B25">
            <v>24</v>
          </cell>
          <cell r="C25" t="str">
            <v>CharName_GloryArmor</v>
          </cell>
          <cell r="D25" t="str">
            <v>CharStory_GloryArmor</v>
          </cell>
          <cell r="E25" t="str">
            <v>CharDesc_GloryArmor</v>
          </cell>
          <cell r="F25" t="str">
            <v>CharUltimate_GloryArmor</v>
          </cell>
          <cell r="G25" t="str">
            <v>글로리아머</v>
          </cell>
        </row>
        <row r="26">
          <cell r="A26" t="str">
            <v>Actor0125</v>
          </cell>
          <cell r="B26">
            <v>25</v>
          </cell>
          <cell r="C26" t="str">
            <v>CharName_RpgKnight</v>
          </cell>
          <cell r="D26" t="str">
            <v>CharStory_RpgKnight</v>
          </cell>
          <cell r="E26" t="str">
            <v>CharDesc_RpgKnight</v>
          </cell>
          <cell r="F26" t="str">
            <v>CharUltimate_RpgKnight</v>
          </cell>
          <cell r="G26" t="str">
            <v>RPG나이트</v>
          </cell>
        </row>
        <row r="27">
          <cell r="A27" t="str">
            <v>Actor1226</v>
          </cell>
          <cell r="B27">
            <v>26</v>
          </cell>
          <cell r="C27" t="str">
            <v>CharName_DemonHuntress</v>
          </cell>
          <cell r="D27" t="str">
            <v>CharStory_DemonHuntress</v>
          </cell>
          <cell r="E27" t="str">
            <v>CharDesc_DemonHuntress</v>
          </cell>
          <cell r="F27" t="str">
            <v>CharUltimate_DemonHuntress</v>
          </cell>
          <cell r="G27" t="str">
            <v>데몬헌트리스</v>
          </cell>
        </row>
        <row r="28">
          <cell r="A28" t="str">
            <v>Actor9927</v>
          </cell>
          <cell r="B28">
            <v>27</v>
          </cell>
          <cell r="C28" t="str">
            <v>CharName_</v>
          </cell>
          <cell r="D28" t="str">
            <v>CharStory_</v>
          </cell>
          <cell r="E28" t="str">
            <v>CharDesc_</v>
          </cell>
          <cell r="F28" t="str">
            <v>CharUltimate_</v>
          </cell>
          <cell r="G28" t="str">
            <v>스트링없음</v>
          </cell>
        </row>
        <row r="29">
          <cell r="A29" t="str">
            <v>Actor2128</v>
          </cell>
          <cell r="B29">
            <v>28</v>
          </cell>
          <cell r="C29" t="str">
            <v>CharName_MobileFemale</v>
          </cell>
          <cell r="D29" t="str">
            <v>CharStory_MobileFemale</v>
          </cell>
          <cell r="E29" t="str">
            <v>CharDesc_MobileFemale</v>
          </cell>
          <cell r="F29" t="str">
            <v>CharUltimate_MobileFemale</v>
          </cell>
          <cell r="G29" t="str">
            <v>모바일피메일</v>
          </cell>
        </row>
        <row r="30">
          <cell r="A30" t="str">
            <v>Actor1029</v>
          </cell>
          <cell r="B30">
            <v>29</v>
          </cell>
          <cell r="C30" t="str">
            <v>CharName_CyborgCharacter</v>
          </cell>
          <cell r="D30" t="str">
            <v>CharStory_CyborgCharacter</v>
          </cell>
          <cell r="E30" t="str">
            <v>CharDesc_CyborgCharacter</v>
          </cell>
          <cell r="F30" t="str">
            <v>CharUltimate_CyborgCharacter</v>
          </cell>
          <cell r="G30" t="str">
            <v>사이보그캐릭터</v>
          </cell>
        </row>
        <row r="31">
          <cell r="A31" t="str">
            <v>Actor0030</v>
          </cell>
          <cell r="B31">
            <v>30</v>
          </cell>
          <cell r="C31" t="str">
            <v>CharName_SandWarrior</v>
          </cell>
          <cell r="D31" t="str">
            <v>CharStory_SandWarrior</v>
          </cell>
          <cell r="E31" t="str">
            <v>CharDesc_SandWarrior</v>
          </cell>
          <cell r="F31" t="str">
            <v>CharUltimate_SandWarrior</v>
          </cell>
          <cell r="G31" t="str">
            <v>샌드워리어</v>
          </cell>
        </row>
        <row r="32">
          <cell r="A32" t="str">
            <v>Actor3231</v>
          </cell>
          <cell r="B32">
            <v>31</v>
          </cell>
          <cell r="C32" t="str">
            <v>CharName_BladeFanDancer</v>
          </cell>
          <cell r="D32" t="str">
            <v>CharStory_BladeFanDancer</v>
          </cell>
          <cell r="E32" t="str">
            <v>CharDesc_BladeFanDancer</v>
          </cell>
          <cell r="F32" t="str">
            <v>CharUltimate_BladeFanDancer</v>
          </cell>
          <cell r="G32" t="str">
            <v>블레이드팬댄서</v>
          </cell>
        </row>
        <row r="33">
          <cell r="A33" t="str">
            <v>Actor9932</v>
          </cell>
          <cell r="B33">
            <v>32</v>
          </cell>
          <cell r="C33" t="str">
            <v>CharName_MobileLancer</v>
          </cell>
          <cell r="D33" t="str">
            <v>CharStory_MobileLancer</v>
          </cell>
          <cell r="E33" t="str">
            <v>CharDesc_MobileLancer</v>
          </cell>
          <cell r="F33" t="str">
            <v>CharUltimate_MobileLancer</v>
          </cell>
          <cell r="G33" t="str">
            <v>스트링없음</v>
          </cell>
        </row>
        <row r="34">
          <cell r="A34" t="str">
            <v>Actor0233</v>
          </cell>
          <cell r="B34">
            <v>33</v>
          </cell>
          <cell r="C34" t="str">
            <v>CharName_Syria</v>
          </cell>
          <cell r="D34" t="str">
            <v>CharStory_Syria</v>
          </cell>
          <cell r="E34" t="str">
            <v>CharDesc_Syria</v>
          </cell>
          <cell r="F34" t="str">
            <v>CharUltimate_Syria</v>
          </cell>
          <cell r="G34" t="str">
            <v>시리아</v>
          </cell>
        </row>
        <row r="35">
          <cell r="A35" t="str">
            <v>Actor9934</v>
          </cell>
          <cell r="B35">
            <v>34</v>
          </cell>
          <cell r="C35" t="str">
            <v>CharName_RobotFive</v>
          </cell>
          <cell r="D35" t="str">
            <v>CharStory_RobotFive</v>
          </cell>
          <cell r="E35" t="str">
            <v>CharDesc_RobotFive</v>
          </cell>
          <cell r="F35" t="str">
            <v>CharUltimate_RobotFive</v>
          </cell>
          <cell r="G35" t="str">
            <v>스트링없음</v>
          </cell>
        </row>
        <row r="36">
          <cell r="A36" t="str">
            <v>Actor2235</v>
          </cell>
          <cell r="B36">
            <v>35</v>
          </cell>
          <cell r="C36" t="str">
            <v>CharName_Linhi</v>
          </cell>
          <cell r="D36" t="str">
            <v>CharStory_Linhi</v>
          </cell>
          <cell r="E36" t="str">
            <v>CharDesc_Linhi</v>
          </cell>
          <cell r="F36" t="str">
            <v>CharUltimate_Linhi</v>
          </cell>
          <cell r="G36" t="str">
            <v>린하이</v>
          </cell>
        </row>
        <row r="37">
          <cell r="A37" t="str">
            <v>Actor0236</v>
          </cell>
          <cell r="B37">
            <v>36</v>
          </cell>
          <cell r="C37" t="str">
            <v>CharName_NecromancerFour</v>
          </cell>
          <cell r="D37" t="str">
            <v>CharStory_NecromancerFour</v>
          </cell>
          <cell r="E37" t="str">
            <v>CharDesc_NecromancerFour</v>
          </cell>
          <cell r="F37" t="str">
            <v>CharUltimate_NecromancerFour</v>
          </cell>
          <cell r="G37" t="str">
            <v>네크로맨서포</v>
          </cell>
        </row>
        <row r="38">
          <cell r="A38" t="str">
            <v>Actor0037</v>
          </cell>
          <cell r="B38">
            <v>37</v>
          </cell>
          <cell r="C38" t="str">
            <v>CharName_GirlWarrior</v>
          </cell>
          <cell r="D38" t="str">
            <v>CharStory_GirlWarrior</v>
          </cell>
          <cell r="E38" t="str">
            <v>CharDesc_GirlWarrior</v>
          </cell>
          <cell r="F38" t="str">
            <v>CharUltimate_GirlWarrior</v>
          </cell>
          <cell r="G38" t="str">
            <v>걸워리어</v>
          </cell>
        </row>
        <row r="39">
          <cell r="A39" t="str">
            <v>Actor2238</v>
          </cell>
          <cell r="B39">
            <v>38</v>
          </cell>
          <cell r="C39" t="str">
            <v>CharName_GirlArcher</v>
          </cell>
          <cell r="D39" t="str">
            <v>CharStory_GirlArcher</v>
          </cell>
          <cell r="E39" t="str">
            <v>CharDesc_GirlArcher</v>
          </cell>
          <cell r="F39" t="str">
            <v>CharUltimate_GirlArcher</v>
          </cell>
          <cell r="G39" t="str">
            <v>걸아처</v>
          </cell>
        </row>
        <row r="40">
          <cell r="A40" t="str">
            <v>Actor1039</v>
          </cell>
          <cell r="B40">
            <v>39</v>
          </cell>
          <cell r="C40" t="str">
            <v>CharName_EnergyShieldRobot</v>
          </cell>
          <cell r="D40" t="str">
            <v>CharStory_EnergyShieldRobot</v>
          </cell>
          <cell r="E40" t="str">
            <v>CharDesc_EnergyShieldRobot</v>
          </cell>
          <cell r="F40" t="str">
            <v>CharUltimate_EnergyShieldRobot</v>
          </cell>
          <cell r="G40" t="str">
            <v>에너지실드로봇</v>
          </cell>
        </row>
        <row r="41">
          <cell r="A41" t="str">
            <v>Actor0240</v>
          </cell>
          <cell r="B41">
            <v>40</v>
          </cell>
          <cell r="C41" t="str">
            <v>CharName_IceMagician</v>
          </cell>
          <cell r="D41" t="str">
            <v>CharStory_IceMagician</v>
          </cell>
          <cell r="E41" t="str">
            <v>CharDesc_IceMagician</v>
          </cell>
          <cell r="F41" t="str">
            <v>CharUltimate_IceMagician</v>
          </cell>
          <cell r="G41" t="str">
            <v>아이스매지션</v>
          </cell>
        </row>
        <row r="42">
          <cell r="A42" t="str">
            <v>Actor1141</v>
          </cell>
          <cell r="B42">
            <v>41</v>
          </cell>
          <cell r="C42" t="str">
            <v>CharName_AngelicWarrior</v>
          </cell>
          <cell r="D42" t="str">
            <v>CharStory_AngelicWarrior</v>
          </cell>
          <cell r="E42" t="str">
            <v>CharDesc_AngelicWarrior</v>
          </cell>
          <cell r="F42" t="str">
            <v>CharUltimate_AngelicWarrior</v>
          </cell>
          <cell r="G42" t="str">
            <v>앤젤릭워리어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P6"/>
  <sheetViews>
    <sheetView workbookViewId="0"/>
  </sheetViews>
  <sheetFormatPr defaultRowHeight="16.5"/>
  <cols>
    <col min="2" max="2" width="9" style="1"/>
    <col min="3" max="3" width="9.25" style="1" bestFit="1" customWidth="1"/>
    <col min="4" max="4" width="9" style="1"/>
    <col min="5" max="5" width="9.25" style="1" bestFit="1" customWidth="1"/>
    <col min="6" max="6" width="20.375" customWidth="1"/>
    <col min="7" max="7" width="16.5" customWidth="1"/>
    <col min="8" max="12" width="14.75" customWidth="1"/>
    <col min="13" max="13" width="9" customWidth="1"/>
    <col min="14" max="14" width="22.875" customWidth="1"/>
    <col min="15" max="15" width="14" customWidth="1"/>
    <col min="16" max="16" width="13.875" customWidth="1"/>
  </cols>
  <sheetData>
    <row r="1" spans="1:16" ht="27" customHeight="1">
      <c r="A1" t="s">
        <v>4</v>
      </c>
      <c r="B1" s="4" t="s">
        <v>36</v>
      </c>
      <c r="C1" s="5" t="s">
        <v>37</v>
      </c>
      <c r="D1" s="5" t="s">
        <v>30</v>
      </c>
      <c r="E1" s="5" t="s">
        <v>29</v>
      </c>
      <c r="F1" s="7" t="s">
        <v>42</v>
      </c>
      <c r="G1" s="2" t="s">
        <v>11</v>
      </c>
      <c r="H1" s="3" t="s">
        <v>13</v>
      </c>
      <c r="I1" s="3" t="s">
        <v>5</v>
      </c>
      <c r="J1" s="3" t="s">
        <v>44</v>
      </c>
      <c r="K1" s="3" t="s">
        <v>43</v>
      </c>
      <c r="L1" s="3" t="s">
        <v>49</v>
      </c>
      <c r="M1" t="s">
        <v>61</v>
      </c>
      <c r="N1" t="s">
        <v>25</v>
      </c>
      <c r="O1" s="6" t="s">
        <v>46</v>
      </c>
      <c r="P1" s="6" t="s">
        <v>47</v>
      </c>
    </row>
    <row r="2" spans="1:16">
      <c r="A2">
        <v>0</v>
      </c>
      <c r="B2" s="1">
        <f>D2*2</f>
        <v>5.98</v>
      </c>
      <c r="C2" s="1">
        <f t="shared" ref="C2:C6" si="0">E2*2</f>
        <v>2200</v>
      </c>
      <c r="D2" s="1">
        <v>2.99</v>
      </c>
      <c r="E2" s="1">
        <v>1100</v>
      </c>
      <c r="F2" t="s">
        <v>45</v>
      </c>
      <c r="G2" t="s">
        <v>54</v>
      </c>
      <c r="H2">
        <v>30</v>
      </c>
      <c r="I2">
        <v>20000</v>
      </c>
      <c r="M2">
        <v>2</v>
      </c>
      <c r="N2" t="s">
        <v>62</v>
      </c>
      <c r="O2" t="s">
        <v>53</v>
      </c>
    </row>
    <row r="3" spans="1:16">
      <c r="A3">
        <v>5</v>
      </c>
      <c r="B3" s="1">
        <f t="shared" ref="B3:B6" si="1">D3*2</f>
        <v>7.98</v>
      </c>
      <c r="C3" s="1">
        <f t="shared" si="0"/>
        <v>5000</v>
      </c>
      <c r="D3" s="1">
        <v>3.99</v>
      </c>
      <c r="E3" s="1">
        <v>2500</v>
      </c>
      <c r="F3" t="s">
        <v>38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63</v>
      </c>
      <c r="O3" t="s">
        <v>53</v>
      </c>
      <c r="P3" t="s">
        <v>48</v>
      </c>
    </row>
    <row r="4" spans="1:16">
      <c r="A4">
        <v>15</v>
      </c>
      <c r="B4" s="1">
        <f t="shared" si="1"/>
        <v>9.98</v>
      </c>
      <c r="C4" s="1">
        <f t="shared" si="0"/>
        <v>11800</v>
      </c>
      <c r="D4" s="1">
        <v>4.99</v>
      </c>
      <c r="E4" s="1">
        <v>5900</v>
      </c>
      <c r="F4" t="s">
        <v>39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64</v>
      </c>
      <c r="O4" t="s">
        <v>53</v>
      </c>
      <c r="P4" t="s">
        <v>50</v>
      </c>
    </row>
    <row r="5" spans="1:16">
      <c r="A5">
        <v>25</v>
      </c>
      <c r="B5" s="1">
        <f t="shared" si="1"/>
        <v>11.98</v>
      </c>
      <c r="C5" s="1">
        <f t="shared" si="0"/>
        <v>24000</v>
      </c>
      <c r="D5" s="1">
        <v>5.99</v>
      </c>
      <c r="E5" s="1">
        <v>12000</v>
      </c>
      <c r="F5" t="s">
        <v>40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65</v>
      </c>
      <c r="O5" t="s">
        <v>53</v>
      </c>
      <c r="P5" t="s">
        <v>51</v>
      </c>
    </row>
    <row r="6" spans="1:16">
      <c r="A6">
        <v>35</v>
      </c>
      <c r="B6" s="1">
        <f t="shared" si="1"/>
        <v>13.98</v>
      </c>
      <c r="C6" s="1">
        <f t="shared" si="0"/>
        <v>50000</v>
      </c>
      <c r="D6" s="1">
        <v>6.99</v>
      </c>
      <c r="E6" s="1">
        <v>25000</v>
      </c>
      <c r="F6" t="s">
        <v>41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66</v>
      </c>
      <c r="O6" t="s">
        <v>53</v>
      </c>
      <c r="P6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3F37-E144-46C3-ACF2-C3E94C35071D}">
  <dimension ref="A1:I2"/>
  <sheetViews>
    <sheetView workbookViewId="0"/>
  </sheetViews>
  <sheetFormatPr defaultRowHeight="16.5"/>
  <cols>
    <col min="1" max="1" width="17.75" customWidth="1"/>
    <col min="2" max="2" width="9" style="1"/>
    <col min="3" max="3" width="9.25" style="1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>
      <c r="A1" t="s">
        <v>59</v>
      </c>
      <c r="B1" s="5" t="s">
        <v>30</v>
      </c>
      <c r="C1" s="5" t="s">
        <v>29</v>
      </c>
      <c r="D1" s="2" t="s">
        <v>11</v>
      </c>
      <c r="E1" s="3" t="s">
        <v>13</v>
      </c>
      <c r="F1" s="3" t="s">
        <v>69</v>
      </c>
      <c r="G1" s="3" t="s">
        <v>68</v>
      </c>
      <c r="H1" t="s">
        <v>25</v>
      </c>
      <c r="I1" t="s">
        <v>0</v>
      </c>
    </row>
    <row r="2" spans="1:9">
      <c r="A2" t="s">
        <v>60</v>
      </c>
      <c r="B2" s="1">
        <v>5.99</v>
      </c>
      <c r="C2" s="1">
        <v>5500</v>
      </c>
      <c r="D2" t="s">
        <v>60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770-B9ED-49E3-BF29-C9DCD563A73C}">
  <dimension ref="A1:K32"/>
  <sheetViews>
    <sheetView workbookViewId="0">
      <pane ySplit="1" topLeftCell="A2" activePane="bottomLeft" state="frozen"/>
      <selection pane="bottomLeft" activeCell="G2" sqref="G2"/>
    </sheetView>
  </sheetViews>
  <sheetFormatPr defaultRowHeight="16.5" outlineLevelCol="1"/>
  <cols>
    <col min="4" max="5" width="9" customWidth="1" outlineLevel="1"/>
    <col min="7" max="7" width="9" customWidth="1" outlineLevel="1"/>
    <col min="9" max="11" width="9" customWidth="1" outlineLevel="1"/>
  </cols>
  <sheetData>
    <row r="1" spans="1:11" ht="27" customHeight="1">
      <c r="A1" s="2" t="s">
        <v>72</v>
      </c>
      <c r="B1" s="3" t="s">
        <v>77</v>
      </c>
      <c r="C1" s="3" t="s">
        <v>78</v>
      </c>
      <c r="D1" s="8" t="s">
        <v>170</v>
      </c>
      <c r="E1" s="8" t="s">
        <v>169</v>
      </c>
      <c r="G1" t="s">
        <v>171</v>
      </c>
      <c r="I1" t="s">
        <v>153</v>
      </c>
      <c r="J1" t="s">
        <v>154</v>
      </c>
      <c r="K1" t="s">
        <v>155</v>
      </c>
    </row>
    <row r="2" spans="1:11">
      <c r="A2">
        <v>1</v>
      </c>
      <c r="B2" t="s">
        <v>74</v>
      </c>
      <c r="C2">
        <v>7</v>
      </c>
      <c r="D2" t="str">
        <f>E2</f>
        <v>{"dy":1,"cd":"EN","cn":7}</v>
      </c>
      <c r="E2" t="str">
        <f>"{"""&amp;A$1&amp;""":"&amp;A2
&amp;","""&amp;B$1&amp;""":"""&amp;B2&amp;""""
&amp;","""&amp;C$1&amp;""":"&amp;C2&amp;"}"</f>
        <v>{"dy":1,"cd":"EN","cn":7}</v>
      </c>
      <c r="G2" t="str">
        <f>"["&amp;D32&amp;"]"</f>
        <v>[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]</v>
      </c>
      <c r="I2" t="s">
        <v>151</v>
      </c>
      <c r="J2">
        <f>COUNTIF(B:B,I2)</f>
        <v>15</v>
      </c>
      <c r="K2">
        <f>SUMIF(B:B,I2,C:C)</f>
        <v>149</v>
      </c>
    </row>
    <row r="3" spans="1:11">
      <c r="A3">
        <v>2</v>
      </c>
      <c r="B3" t="s">
        <v>73</v>
      </c>
      <c r="C3">
        <v>8</v>
      </c>
      <c r="D3" t="str">
        <f>D2&amp;","&amp;E3</f>
        <v>{"dy":1,"cd":"EN","cn":7},{"dy":2,"cd":"GO","cn":8}</v>
      </c>
      <c r="E3" t="str">
        <f t="shared" ref="E3:E32" si="0">"{"""&amp;A$1&amp;""":"&amp;A3
&amp;","""&amp;B$1&amp;""":"""&amp;B3&amp;""""
&amp;","""&amp;C$1&amp;""":"&amp;C3&amp;"}"</f>
        <v>{"dy":2,"cd":"GO","cn":8}</v>
      </c>
      <c r="I3" t="s">
        <v>85</v>
      </c>
      <c r="J3">
        <f t="shared" ref="J3:J4" si="1">COUNTIF(B:B,I3)</f>
        <v>14</v>
      </c>
      <c r="K3">
        <f t="shared" ref="K3:K4" si="2">SUMIF(B:B,I3,C:C)</f>
        <v>138</v>
      </c>
    </row>
    <row r="4" spans="1:11">
      <c r="A4">
        <v>3</v>
      </c>
      <c r="B4" t="s">
        <v>75</v>
      </c>
      <c r="C4">
        <v>15</v>
      </c>
      <c r="D4" t="str">
        <f t="shared" ref="D4:D32" si="3">D3&amp;","&amp;E4</f>
        <v>{"dy":1,"cd":"EN","cn":7},{"dy":2,"cd":"GO","cn":8},{"dy":3,"cd":"EN","cn":15}</v>
      </c>
      <c r="E4" t="str">
        <f t="shared" si="0"/>
        <v>{"dy":3,"cd":"EN","cn":15}</v>
      </c>
      <c r="I4" t="s">
        <v>152</v>
      </c>
      <c r="J4">
        <f t="shared" si="1"/>
        <v>2</v>
      </c>
      <c r="K4">
        <f t="shared" si="2"/>
        <v>23</v>
      </c>
    </row>
    <row r="5" spans="1:11">
      <c r="A5">
        <v>4</v>
      </c>
      <c r="B5" t="s">
        <v>73</v>
      </c>
      <c r="C5">
        <v>10</v>
      </c>
      <c r="D5" t="str">
        <f t="shared" si="3"/>
        <v>{"dy":1,"cd":"EN","cn":7},{"dy":2,"cd":"GO","cn":8},{"dy":3,"cd":"EN","cn":15},{"dy":4,"cd":"GO","cn":10}</v>
      </c>
      <c r="E5" t="str">
        <f t="shared" si="0"/>
        <v>{"dy":4,"cd":"GO","cn":10}</v>
      </c>
    </row>
    <row r="6" spans="1:11">
      <c r="A6">
        <v>5</v>
      </c>
      <c r="B6" t="s">
        <v>74</v>
      </c>
      <c r="C6">
        <v>7</v>
      </c>
      <c r="D6" t="str">
        <f t="shared" si="3"/>
        <v>{"dy":1,"cd":"EN","cn":7},{"dy":2,"cd":"GO","cn":8},{"dy":3,"cd":"EN","cn":15},{"dy":4,"cd":"GO","cn":10},{"dy":5,"cd":"EN","cn":7}</v>
      </c>
      <c r="E6" t="str">
        <f t="shared" si="0"/>
        <v>{"dy":5,"cd":"EN","cn":7}</v>
      </c>
    </row>
    <row r="7" spans="1:11">
      <c r="A7">
        <v>6</v>
      </c>
      <c r="B7" t="s">
        <v>73</v>
      </c>
      <c r="C7">
        <v>8</v>
      </c>
      <c r="D7" t="str">
        <f t="shared" si="3"/>
        <v>{"dy":1,"cd":"EN","cn":7},{"dy":2,"cd":"GO","cn":8},{"dy":3,"cd":"EN","cn":15},{"dy":4,"cd":"GO","cn":10},{"dy":5,"cd":"EN","cn":7},{"dy":6,"cd":"GO","cn":8}</v>
      </c>
      <c r="E7" t="str">
        <f t="shared" si="0"/>
        <v>{"dy":6,"cd":"GO","cn":8}</v>
      </c>
    </row>
    <row r="8" spans="1:11">
      <c r="A8">
        <v>7</v>
      </c>
      <c r="B8" t="s">
        <v>74</v>
      </c>
      <c r="C8">
        <v>15</v>
      </c>
      <c r="D8" t="str">
        <f t="shared" si="3"/>
        <v>{"dy":1,"cd":"EN","cn":7},{"dy":2,"cd":"GO","cn":8},{"dy":3,"cd":"EN","cn":15},{"dy":4,"cd":"GO","cn":10},{"dy":5,"cd":"EN","cn":7},{"dy":6,"cd":"GO","cn":8},{"dy":7,"cd":"EN","cn":15}</v>
      </c>
      <c r="E8" t="str">
        <f t="shared" si="0"/>
        <v>{"dy":7,"cd":"EN","cn":15}</v>
      </c>
    </row>
    <row r="9" spans="1:11">
      <c r="A9">
        <v>8</v>
      </c>
      <c r="B9" t="s">
        <v>73</v>
      </c>
      <c r="C9">
        <v>10</v>
      </c>
      <c r="D9" t="str">
        <f t="shared" si="3"/>
        <v>{"dy":1,"cd":"EN","cn":7},{"dy":2,"cd":"GO","cn":8},{"dy":3,"cd":"EN","cn":15},{"dy":4,"cd":"GO","cn":10},{"dy":5,"cd":"EN","cn":7},{"dy":6,"cd":"GO","cn":8},{"dy":7,"cd":"EN","cn":15},{"dy":8,"cd":"GO","cn":10}</v>
      </c>
      <c r="E9" t="str">
        <f t="shared" si="0"/>
        <v>{"dy":8,"cd":"GO","cn":10}</v>
      </c>
    </row>
    <row r="10" spans="1:11">
      <c r="A10">
        <v>9</v>
      </c>
      <c r="B10" t="s">
        <v>74</v>
      </c>
      <c r="C10">
        <v>7</v>
      </c>
      <c r="D1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</v>
      </c>
      <c r="E10" t="str">
        <f t="shared" si="0"/>
        <v>{"dy":9,"cd":"EN","cn":7}</v>
      </c>
    </row>
    <row r="11" spans="1:11">
      <c r="A11">
        <v>10</v>
      </c>
      <c r="B11" t="s">
        <v>76</v>
      </c>
      <c r="C11">
        <v>8</v>
      </c>
      <c r="D1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</v>
      </c>
      <c r="E11" t="str">
        <f t="shared" si="0"/>
        <v>{"dy":10,"cd":"DI","cn":8}</v>
      </c>
    </row>
    <row r="12" spans="1:11">
      <c r="A12">
        <v>11</v>
      </c>
      <c r="B12" t="s">
        <v>74</v>
      </c>
      <c r="C12">
        <v>15</v>
      </c>
      <c r="D1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</v>
      </c>
      <c r="E12" t="str">
        <f t="shared" si="0"/>
        <v>{"dy":11,"cd":"EN","cn":15}</v>
      </c>
    </row>
    <row r="13" spans="1:11">
      <c r="A13">
        <v>12</v>
      </c>
      <c r="B13" t="s">
        <v>73</v>
      </c>
      <c r="C13">
        <v>10</v>
      </c>
      <c r="D1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</v>
      </c>
      <c r="E13" t="str">
        <f t="shared" si="0"/>
        <v>{"dy":12,"cd":"GO","cn":10}</v>
      </c>
    </row>
    <row r="14" spans="1:11">
      <c r="A14">
        <v>13</v>
      </c>
      <c r="B14" t="s">
        <v>74</v>
      </c>
      <c r="C14">
        <v>7</v>
      </c>
      <c r="D1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</v>
      </c>
      <c r="E14" t="str">
        <f t="shared" si="0"/>
        <v>{"dy":13,"cd":"EN","cn":7}</v>
      </c>
    </row>
    <row r="15" spans="1:11">
      <c r="A15">
        <v>14</v>
      </c>
      <c r="B15" t="s">
        <v>73</v>
      </c>
      <c r="C15">
        <v>8</v>
      </c>
      <c r="D1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</v>
      </c>
      <c r="E15" t="str">
        <f t="shared" si="0"/>
        <v>{"dy":14,"cd":"GO","cn":8}</v>
      </c>
    </row>
    <row r="16" spans="1:11">
      <c r="A16">
        <v>15</v>
      </c>
      <c r="B16" t="s">
        <v>73</v>
      </c>
      <c r="C16">
        <v>15</v>
      </c>
      <c r="D1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</v>
      </c>
      <c r="E16" t="str">
        <f t="shared" si="0"/>
        <v>{"dy":15,"cd":"GO","cn":15}</v>
      </c>
    </row>
    <row r="17" spans="1:5">
      <c r="A17">
        <v>16</v>
      </c>
      <c r="B17" t="s">
        <v>74</v>
      </c>
      <c r="C17">
        <v>10</v>
      </c>
      <c r="D1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</v>
      </c>
      <c r="E17" t="str">
        <f t="shared" si="0"/>
        <v>{"dy":16,"cd":"EN","cn":10}</v>
      </c>
    </row>
    <row r="18" spans="1:5">
      <c r="A18">
        <v>17</v>
      </c>
      <c r="B18" t="s">
        <v>73</v>
      </c>
      <c r="C18">
        <v>7</v>
      </c>
      <c r="D1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</v>
      </c>
      <c r="E18" t="str">
        <f t="shared" si="0"/>
        <v>{"dy":17,"cd":"GO","cn":7}</v>
      </c>
    </row>
    <row r="19" spans="1:5">
      <c r="A19">
        <v>18</v>
      </c>
      <c r="B19" t="s">
        <v>74</v>
      </c>
      <c r="C19">
        <v>8</v>
      </c>
      <c r="D1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</v>
      </c>
      <c r="E19" t="str">
        <f t="shared" si="0"/>
        <v>{"dy":18,"cd":"EN","cn":8}</v>
      </c>
    </row>
    <row r="20" spans="1:5">
      <c r="A20">
        <v>19</v>
      </c>
      <c r="B20" t="s">
        <v>73</v>
      </c>
      <c r="C20">
        <v>15</v>
      </c>
      <c r="D2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</v>
      </c>
      <c r="E20" t="str">
        <f t="shared" si="0"/>
        <v>{"dy":19,"cd":"GO","cn":15}</v>
      </c>
    </row>
    <row r="21" spans="1:5">
      <c r="A21">
        <v>20</v>
      </c>
      <c r="B21" t="s">
        <v>74</v>
      </c>
      <c r="C21">
        <v>10</v>
      </c>
      <c r="D2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</v>
      </c>
      <c r="E21" t="str">
        <f t="shared" si="0"/>
        <v>{"dy":20,"cd":"EN","cn":10}</v>
      </c>
    </row>
    <row r="22" spans="1:5">
      <c r="A22">
        <v>21</v>
      </c>
      <c r="B22" t="s">
        <v>73</v>
      </c>
      <c r="C22">
        <v>7</v>
      </c>
      <c r="D2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</v>
      </c>
      <c r="E22" t="str">
        <f t="shared" si="0"/>
        <v>{"dy":21,"cd":"GO","cn":7}</v>
      </c>
    </row>
    <row r="23" spans="1:5">
      <c r="A23">
        <v>22</v>
      </c>
      <c r="B23" t="s">
        <v>74</v>
      </c>
      <c r="C23">
        <v>8</v>
      </c>
      <c r="D2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</v>
      </c>
      <c r="E23" t="str">
        <f t="shared" si="0"/>
        <v>{"dy":22,"cd":"EN","cn":8}</v>
      </c>
    </row>
    <row r="24" spans="1:5">
      <c r="A24">
        <v>23</v>
      </c>
      <c r="B24" t="s">
        <v>76</v>
      </c>
      <c r="C24">
        <v>15</v>
      </c>
      <c r="D2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</v>
      </c>
      <c r="E24" t="str">
        <f t="shared" si="0"/>
        <v>{"dy":23,"cd":"DI","cn":15}</v>
      </c>
    </row>
    <row r="25" spans="1:5">
      <c r="A25">
        <v>24</v>
      </c>
      <c r="B25" t="s">
        <v>74</v>
      </c>
      <c r="C25">
        <v>10</v>
      </c>
      <c r="D2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</v>
      </c>
      <c r="E25" t="str">
        <f t="shared" si="0"/>
        <v>{"dy":24,"cd":"EN","cn":10}</v>
      </c>
    </row>
    <row r="26" spans="1:5">
      <c r="A26">
        <v>25</v>
      </c>
      <c r="B26" t="s">
        <v>73</v>
      </c>
      <c r="C26">
        <v>7</v>
      </c>
      <c r="D2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</v>
      </c>
      <c r="E26" t="str">
        <f t="shared" si="0"/>
        <v>{"dy":25,"cd":"GO","cn":7}</v>
      </c>
    </row>
    <row r="27" spans="1:5">
      <c r="A27">
        <v>26</v>
      </c>
      <c r="B27" t="s">
        <v>74</v>
      </c>
      <c r="C27">
        <v>8</v>
      </c>
      <c r="D2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</v>
      </c>
      <c r="E27" t="str">
        <f t="shared" si="0"/>
        <v>{"dy":26,"cd":"EN","cn":8}</v>
      </c>
    </row>
    <row r="28" spans="1:5">
      <c r="A28">
        <v>27</v>
      </c>
      <c r="B28" t="s">
        <v>73</v>
      </c>
      <c r="C28">
        <v>15</v>
      </c>
      <c r="D2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</v>
      </c>
      <c r="E28" t="str">
        <f t="shared" si="0"/>
        <v>{"dy":27,"cd":"GO","cn":15}</v>
      </c>
    </row>
    <row r="29" spans="1:5">
      <c r="A29">
        <v>28</v>
      </c>
      <c r="B29" t="s">
        <v>73</v>
      </c>
      <c r="C29">
        <v>10</v>
      </c>
      <c r="D2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</v>
      </c>
      <c r="E29" t="str">
        <f t="shared" si="0"/>
        <v>{"dy":28,"cd":"GO","cn":10}</v>
      </c>
    </row>
    <row r="30" spans="1:5">
      <c r="A30">
        <v>29</v>
      </c>
      <c r="B30" t="s">
        <v>74</v>
      </c>
      <c r="C30">
        <v>7</v>
      </c>
      <c r="D3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</v>
      </c>
      <c r="E30" t="str">
        <f t="shared" si="0"/>
        <v>{"dy":29,"cd":"EN","cn":7}</v>
      </c>
    </row>
    <row r="31" spans="1:5">
      <c r="A31">
        <v>30</v>
      </c>
      <c r="B31" t="s">
        <v>73</v>
      </c>
      <c r="C31">
        <v>8</v>
      </c>
      <c r="D3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</v>
      </c>
      <c r="E31" t="str">
        <f t="shared" si="0"/>
        <v>{"dy":30,"cd":"GO","cn":8}</v>
      </c>
    </row>
    <row r="32" spans="1:5">
      <c r="A32">
        <v>31</v>
      </c>
      <c r="B32" t="s">
        <v>74</v>
      </c>
      <c r="C32">
        <v>15</v>
      </c>
      <c r="D3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</v>
      </c>
      <c r="E32" t="str">
        <f t="shared" si="0"/>
        <v>{"dy":31,"cd":"EN","cn":15}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E40-1C77-4315-A9CA-11C225286842}">
  <dimension ref="A1:W280"/>
  <sheetViews>
    <sheetView tabSelected="1" workbookViewId="0">
      <pane xSplit="2" ySplit="1" topLeftCell="E63" activePane="bottomRight" state="frozen"/>
      <selection pane="topRight" activeCell="C1" sqref="C1"/>
      <selection pane="bottomLeft" activeCell="A2" sqref="A2"/>
      <selection pane="bottomRight" activeCell="R65" sqref="R65"/>
    </sheetView>
  </sheetViews>
  <sheetFormatPr defaultRowHeight="16.5" outlineLevelCol="1"/>
  <cols>
    <col min="1" max="2" width="9" customWidth="1"/>
    <col min="3" max="3" width="9" hidden="1" customWidth="1" outlineLevel="1"/>
    <col min="4" max="4" width="25" hidden="1" customWidth="1" outlineLevel="1"/>
    <col min="5" max="5" width="9.875" customWidth="1" collapsed="1"/>
    <col min="6" max="6" width="16.5" hidden="1" customWidth="1" outlineLevel="1"/>
    <col min="7" max="7" width="10.125" customWidth="1" collapsed="1"/>
    <col min="8" max="8" width="12.75" hidden="1" customWidth="1" outlineLevel="1"/>
    <col min="9" max="9" width="9" customWidth="1" collapsed="1"/>
    <col min="10" max="10" width="9" hidden="1" customWidth="1" outlineLevel="1"/>
    <col min="11" max="11" width="9" customWidth="1" collapsed="1"/>
    <col min="12" max="12" width="11.625" hidden="1" customWidth="1" outlineLevel="1"/>
    <col min="13" max="13" width="9" customWidth="1" collapsed="1"/>
    <col min="14" max="14" width="9" customWidth="1"/>
    <col min="15" max="17" width="9" hidden="1" customWidth="1" outlineLevel="1"/>
    <col min="18" max="18" width="9" collapsed="1"/>
    <col min="19" max="19" width="26" hidden="1" customWidth="1" outlineLevel="1"/>
    <col min="20" max="20" width="9" hidden="1" customWidth="1" outlineLevel="1"/>
    <col min="21" max="21" width="9" collapsed="1"/>
    <col min="22" max="22" width="9" hidden="1" customWidth="1" outlineLevel="1"/>
    <col min="23" max="23" width="9" collapsed="1"/>
  </cols>
  <sheetData>
    <row r="1" spans="1:22" ht="26.25" customHeight="1">
      <c r="A1" s="3" t="s">
        <v>72</v>
      </c>
      <c r="B1" s="3" t="s">
        <v>81</v>
      </c>
      <c r="C1" s="6" t="s">
        <v>172</v>
      </c>
      <c r="D1" t="s">
        <v>71</v>
      </c>
      <c r="E1" s="3" t="s">
        <v>147</v>
      </c>
      <c r="F1" t="s">
        <v>150</v>
      </c>
      <c r="G1" s="3" t="str">
        <f t="array" ref="G1">IF(SUM(IF(F:F="슬롯타입이상",1,0))&gt;0,"타입확인","vl")</f>
        <v>vl</v>
      </c>
      <c r="H1" t="s">
        <v>167</v>
      </c>
      <c r="I1" s="3" t="str">
        <f t="array" ref="I1">IF(SUM(IF(OR(H:H="밸류불필요",H:H="숫자필요",H:H="캐릭터없음",H:H="장비없음"),1,0))&gt;0,"밸류이상","cn")</f>
        <v>cn</v>
      </c>
      <c r="J1" t="s">
        <v>156</v>
      </c>
      <c r="K1" s="3" t="s">
        <v>82</v>
      </c>
      <c r="L1" t="s">
        <v>114</v>
      </c>
      <c r="M1" s="2" t="s">
        <v>113</v>
      </c>
      <c r="N1" s="2" t="s">
        <v>90</v>
      </c>
      <c r="O1" t="s">
        <v>166</v>
      </c>
      <c r="P1" s="8" t="s">
        <v>170</v>
      </c>
      <c r="Q1" s="8" t="s">
        <v>169</v>
      </c>
      <c r="S1" t="s">
        <v>148</v>
      </c>
      <c r="T1" t="s">
        <v>149</v>
      </c>
      <c r="V1" t="s">
        <v>171</v>
      </c>
    </row>
    <row r="2" spans="1:22">
      <c r="A2">
        <v>1</v>
      </c>
      <c r="B2">
        <v>0</v>
      </c>
      <c r="C2">
        <f>IF(B2&lt;=6,0,
IF(B2=7,1,2))</f>
        <v>0</v>
      </c>
      <c r="E2" t="str">
        <f ca="1">IF(ISBLANK(D2),"",
VLOOKUP(D2,OFFSET(INDIRECT("$A:$B"),0,MATCH(D$1&amp;"_Verify",INDIRECT("$1:$1"),0)-1),2,0)
)</f>
        <v/>
      </c>
      <c r="F2" t="str">
        <f>IF(ISBLANK($D2),"",
IF(AND($B2&gt;=VLOOKUP($D2,DailyShopTypeTable!$B:$E,3,0),$B2&lt;=VLOOKUP($D2,DailyShopTypeTable!$B:$E,4,0)),"","슬롯타입이상"))</f>
        <v/>
      </c>
      <c r="P2" t="str">
        <f>Q2</f>
        <v/>
      </c>
      <c r="Q2" t="str">
        <f>IF(O2&lt;&gt;1,"",
"{"""&amp;A$1&amp;""":"&amp;A2
&amp;","""&amp;B$1&amp;""":"&amp;B2
&amp;IF(LEN(E2)=0,"",","""&amp;E$1&amp;""":"""&amp;E2&amp;"""")
&amp;IF(LEN(G2)=0,"",","""&amp;G$1&amp;""":"""&amp;G2&amp;"""")
&amp;IF(LEN(I2)=0,"",","""&amp;I$1&amp;""":"&amp;I2)
&amp;IF(LEN(K2)=0,"",","""&amp;K$1&amp;""":"""&amp;K2&amp;"""")
&amp;IF(LEN(M2)=0,"",","""&amp;M$1&amp;""":"&amp;M2)
&amp;IF(LEN(N2)=0,"",","""&amp;N$1&amp;""":"&amp;N2)&amp;"}")</f>
        <v/>
      </c>
      <c r="S2" t="s">
        <v>125</v>
      </c>
      <c r="T2" t="s">
        <v>91</v>
      </c>
      <c r="V2" t="str">
        <f ca="1">"["&amp;
IF(LEFT(P280,1)=",",SUBSTITUTE(P280,",","",1),P280)
&amp;"]"</f>
        <v>[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]</v>
      </c>
    </row>
    <row r="3" spans="1:22">
      <c r="A3">
        <v>1</v>
      </c>
      <c r="B3">
        <v>1</v>
      </c>
      <c r="C3">
        <f>IF(B3&lt;=6,0,
IF(B3=7,1,2))</f>
        <v>0</v>
      </c>
      <c r="E3" t="str">
        <f ca="1">IF(ISBLANK(D3),"",
VLOOKUP(D3,OFFSET(INDIRECT("$A:$B"),0,MATCH(D$1&amp;"_Verify",INDIRECT("$1:$1"),0)-1),2,0)
)</f>
        <v/>
      </c>
      <c r="F3" t="str">
        <f>IF(ISBLANK($D3),"",
IF(AND($B3&gt;=VLOOKUP($D3,DailyShopTypeTable!$B:$E,3,0),$B3&lt;=VLOOKUP($D3,DailyShopTypeTable!$B:$E,4,0)),"","슬롯타입이상"))</f>
        <v/>
      </c>
      <c r="P3" t="str">
        <f>P2&amp;IF(LEN(Q3)=0,"",","&amp;Q3)</f>
        <v/>
      </c>
      <c r="Q3" t="str">
        <f>IF(O3&lt;&gt;1,"",
"{"""&amp;A$1&amp;""":"&amp;A3
&amp;","""&amp;B$1&amp;""":"&amp;B3
&amp;IF(LEN(E3)=0,"",","""&amp;E$1&amp;""":"""&amp;E3&amp;"""")
&amp;IF(LEN(G3)=0,"",","""&amp;G$1&amp;""":"""&amp;G3&amp;"""")
&amp;IF(LEN(I3)=0,"",","""&amp;I$1&amp;""":"&amp;I3)
&amp;IF(LEN(K3)=0,"",","""&amp;K$1&amp;""":"""&amp;K3&amp;"""")
&amp;IF(LEN(M3)=0,"",","""&amp;M$1&amp;""":"&amp;M3)
&amp;IF(LEN(N3)=0,"",","""&amp;N$1&amp;""":"&amp;N3)&amp;"}")</f>
        <v/>
      </c>
      <c r="S3" t="s">
        <v>127</v>
      </c>
      <c r="T3" t="s">
        <v>93</v>
      </c>
    </row>
    <row r="4" spans="1:22">
      <c r="A4">
        <v>1</v>
      </c>
      <c r="B4">
        <v>2</v>
      </c>
      <c r="C4">
        <f>IF(B4&lt;=6,0,
IF(B4=7,1,2))</f>
        <v>0</v>
      </c>
      <c r="E4" t="str">
        <f ca="1">IF(ISBLANK(D4),"",
VLOOKUP(D4,OFFSET(INDIRECT("$A:$B"),0,MATCH(D$1&amp;"_Verify",INDIRECT("$1:$1"),0)-1),2,0)
)</f>
        <v/>
      </c>
      <c r="F4" t="str">
        <f>IF(ISBLANK($D4),"",
IF(AND($B4&gt;=VLOOKUP($D4,DailyShopTypeTable!$B:$E,3,0),$B4&lt;=VLOOKUP($D4,DailyShopTypeTable!$B:$E,4,0)),"","슬롯타입이상"))</f>
        <v/>
      </c>
      <c r="P4" t="str">
        <f>P3&amp;IF(LEN(Q4)=0,"",","&amp;Q4)</f>
        <v/>
      </c>
      <c r="Q4" t="str">
        <f>IF(O4&lt;&gt;1,"",
"{"""&amp;A$1&amp;""":"&amp;A4
&amp;","""&amp;B$1&amp;""":"&amp;B4
&amp;IF(LEN(E4)=0,"",","""&amp;E$1&amp;""":"""&amp;E4&amp;"""")
&amp;IF(LEN(G4)=0,"",","""&amp;G$1&amp;""":"""&amp;G4&amp;"""")
&amp;IF(LEN(I4)=0,"",","""&amp;I$1&amp;""":"&amp;I4)
&amp;IF(LEN(K4)=0,"",","""&amp;K$1&amp;""":"""&amp;K4&amp;"""")
&amp;IF(LEN(M4)=0,"",","""&amp;M$1&amp;""":"&amp;M4)
&amp;IF(LEN(N4)=0,"",","""&amp;N$1&amp;""":"&amp;N4)&amp;"}")</f>
        <v/>
      </c>
      <c r="S4" t="s">
        <v>129</v>
      </c>
      <c r="T4" t="s">
        <v>95</v>
      </c>
    </row>
    <row r="5" spans="1:22">
      <c r="A5">
        <v>1</v>
      </c>
      <c r="B5">
        <v>3</v>
      </c>
      <c r="C5">
        <f>IF(B5&lt;=6,0,
IF(B5=7,1,2))</f>
        <v>0</v>
      </c>
      <c r="E5" t="str">
        <f ca="1">IF(ISBLANK(D5),"",
VLOOKUP(D5,OFFSET(INDIRECT("$A:$B"),0,MATCH(D$1&amp;"_Verify",INDIRECT("$1:$1"),0)-1),2,0)
)</f>
        <v/>
      </c>
      <c r="F5" t="str">
        <f>IF(ISBLANK($D5),"",
IF(AND($B5&gt;=VLOOKUP($D5,DailyShopTypeTable!$B:$E,3,0),$B5&lt;=VLOOKUP($D5,DailyShopTypeTable!$B:$E,4,0)),"","슬롯타입이상"))</f>
        <v/>
      </c>
      <c r="P5" t="str">
        <f>P4&amp;IF(LEN(Q5)=0,"",","&amp;Q5)</f>
        <v/>
      </c>
      <c r="Q5" t="str">
        <f>IF(O5&lt;&gt;1,"",
"{"""&amp;A$1&amp;""":"&amp;A5
&amp;","""&amp;B$1&amp;""":"&amp;B5
&amp;IF(LEN(E5)=0,"",","""&amp;E$1&amp;""":"""&amp;E5&amp;"""")
&amp;IF(LEN(G5)=0,"",","""&amp;G$1&amp;""":"""&amp;G5&amp;"""")
&amp;IF(LEN(I5)=0,"",","""&amp;I$1&amp;""":"&amp;I5)
&amp;IF(LEN(K5)=0,"",","""&amp;K$1&amp;""":"""&amp;K5&amp;"""")
&amp;IF(LEN(M5)=0,"",","""&amp;M$1&amp;""":"&amp;M5)
&amp;IF(LEN(N5)=0,"",","""&amp;N$1&amp;""":"&amp;N5)&amp;"}")</f>
        <v/>
      </c>
      <c r="S5" t="s">
        <v>131</v>
      </c>
      <c r="T5" t="s">
        <v>97</v>
      </c>
    </row>
    <row r="6" spans="1:22">
      <c r="A6">
        <v>1</v>
      </c>
      <c r="B6">
        <v>4</v>
      </c>
      <c r="C6">
        <f>IF(B6&lt;=6,0,
IF(B6=7,1,2))</f>
        <v>0</v>
      </c>
      <c r="E6" t="str">
        <f ca="1">IF(ISBLANK(D6),"",
VLOOKUP(D6,OFFSET(INDIRECT("$A:$B"),0,MATCH(D$1&amp;"_Verify",INDIRECT("$1:$1"),0)-1),2,0)
)</f>
        <v/>
      </c>
      <c r="F6" t="str">
        <f>IF(ISBLANK($D6),"",
IF(AND($B6&gt;=VLOOKUP($D6,DailyShopTypeTable!$B:$E,3,0),$B6&lt;=VLOOKUP($D6,DailyShopTypeTable!$B:$E,4,0)),"","슬롯타입이상"))</f>
        <v/>
      </c>
      <c r="P6" t="str">
        <f>P5&amp;IF(LEN(Q6)=0,"",","&amp;Q6)</f>
        <v/>
      </c>
      <c r="Q6" t="str">
        <f>IF(O6&lt;&gt;1,"",
"{"""&amp;A$1&amp;""":"&amp;A6
&amp;","""&amp;B$1&amp;""":"&amp;B6
&amp;IF(LEN(E6)=0,"",","""&amp;E$1&amp;""":"""&amp;E6&amp;"""")
&amp;IF(LEN(G6)=0,"",","""&amp;G$1&amp;""":"""&amp;G6&amp;"""")
&amp;IF(LEN(I6)=0,"",","""&amp;I$1&amp;""":"&amp;I6)
&amp;IF(LEN(K6)=0,"",","""&amp;K$1&amp;""":"""&amp;K6&amp;"""")
&amp;IF(LEN(M6)=0,"",","""&amp;M$1&amp;""":"&amp;M6)
&amp;IF(LEN(N6)=0,"",","""&amp;N$1&amp;""":"&amp;N6)&amp;"}")</f>
        <v/>
      </c>
      <c r="S6" t="s">
        <v>133</v>
      </c>
      <c r="T6" t="s">
        <v>101</v>
      </c>
    </row>
    <row r="7" spans="1:22">
      <c r="A7">
        <v>1</v>
      </c>
      <c r="B7">
        <v>5</v>
      </c>
      <c r="C7">
        <f>IF(B7&lt;=6,0,
IF(B7=7,1,2))</f>
        <v>0</v>
      </c>
      <c r="E7" t="str">
        <f ca="1">IF(ISBLANK(D7),"",
VLOOKUP(D7,OFFSET(INDIRECT("$A:$B"),0,MATCH(D$1&amp;"_Verify",INDIRECT("$1:$1"),0)-1),2,0)
)</f>
        <v/>
      </c>
      <c r="F7" t="str">
        <f>IF(ISBLANK($D7),"",
IF(AND($B7&gt;=VLOOKUP($D7,DailyShopTypeTable!$B:$E,3,0),$B7&lt;=VLOOKUP($D7,DailyShopTypeTable!$B:$E,4,0)),"","슬롯타입이상"))</f>
        <v/>
      </c>
      <c r="P7" t="str">
        <f>P6&amp;IF(LEN(Q7)=0,"",","&amp;Q7)</f>
        <v/>
      </c>
      <c r="Q7" t="str">
        <f>IF(O7&lt;&gt;1,"",
"{"""&amp;A$1&amp;""":"&amp;A7
&amp;","""&amp;B$1&amp;""":"&amp;B7
&amp;IF(LEN(E7)=0,"",","""&amp;E$1&amp;""":"""&amp;E7&amp;"""")
&amp;IF(LEN(G7)=0,"",","""&amp;G$1&amp;""":"""&amp;G7&amp;"""")
&amp;IF(LEN(I7)=0,"",","""&amp;I$1&amp;""":"&amp;I7)
&amp;IF(LEN(K7)=0,"",","""&amp;K$1&amp;""":"""&amp;K7&amp;"""")
&amp;IF(LEN(M7)=0,"",","""&amp;M$1&amp;""":"&amp;M7)
&amp;IF(LEN(N7)=0,"",","""&amp;N$1&amp;""":"&amp;N7)&amp;"}")</f>
        <v/>
      </c>
      <c r="S7" t="s">
        <v>135</v>
      </c>
      <c r="T7" t="s">
        <v>107</v>
      </c>
    </row>
    <row r="8" spans="1:22">
      <c r="A8">
        <v>1</v>
      </c>
      <c r="B8">
        <v>6</v>
      </c>
      <c r="C8">
        <f>IF(B8&lt;=6,0,
IF(B8=7,1,2))</f>
        <v>0</v>
      </c>
      <c r="E8" t="str">
        <f ca="1">IF(ISBLANK(D8),"",
VLOOKUP(D8,OFFSET(INDIRECT("$A:$B"),0,MATCH(D$1&amp;"_Verify",INDIRECT("$1:$1"),0)-1),2,0)
)</f>
        <v/>
      </c>
      <c r="F8" t="str">
        <f>IF(ISBLANK($D8),"",
IF(AND($B8&gt;=VLOOKUP($D8,DailyShopTypeTable!$B:$E,3,0),$B8&lt;=VLOOKUP($D8,DailyShopTypeTable!$B:$E,4,0)),"","슬롯타입이상"))</f>
        <v/>
      </c>
      <c r="P8" t="str">
        <f>P7&amp;IF(LEN(Q8)=0,"",","&amp;Q8)</f>
        <v/>
      </c>
      <c r="Q8" t="str">
        <f>IF(O8&lt;&gt;1,"",
"{"""&amp;A$1&amp;""":"&amp;A8
&amp;","""&amp;B$1&amp;""":"&amp;B8
&amp;IF(LEN(E8)=0,"",","""&amp;E$1&amp;""":"""&amp;E8&amp;"""")
&amp;IF(LEN(G8)=0,"",","""&amp;G$1&amp;""":"""&amp;G8&amp;"""")
&amp;IF(LEN(I8)=0,"",","""&amp;I$1&amp;""":"&amp;I8)
&amp;IF(LEN(K8)=0,"",","""&amp;K$1&amp;""":"""&amp;K8&amp;"""")
&amp;IF(LEN(M8)=0,"",","""&amp;M$1&amp;""":"&amp;M8)
&amp;IF(LEN(N8)=0,"",","""&amp;N$1&amp;""":"&amp;N8)&amp;"}")</f>
        <v/>
      </c>
      <c r="S8" t="s">
        <v>137</v>
      </c>
      <c r="T8" t="s">
        <v>109</v>
      </c>
    </row>
    <row r="9" spans="1:22">
      <c r="A9">
        <v>2</v>
      </c>
      <c r="B9">
        <v>0</v>
      </c>
      <c r="C9">
        <f>IF(B9&lt;=6,0,
IF(B9=7,1,2))</f>
        <v>0</v>
      </c>
      <c r="E9" t="str">
        <f ca="1">IF(ISBLANK(D9),"",
VLOOKUP(D9,OFFSET(INDIRECT("$A:$B"),0,MATCH(D$1&amp;"_Verify",INDIRECT("$1:$1"),0)-1),2,0)
)</f>
        <v/>
      </c>
      <c r="F9" t="str">
        <f>IF(ISBLANK($D9),"",
IF(AND($B9&gt;=VLOOKUP($D9,DailyShopTypeTable!$B:$E,3,0),$B9&lt;=VLOOKUP($D9,DailyShopTypeTable!$B:$E,4,0)),"","슬롯타입이상"))</f>
        <v/>
      </c>
      <c r="P9" t="str">
        <f>P8&amp;IF(LEN(Q9)=0,"",","&amp;Q9)</f>
        <v/>
      </c>
      <c r="Q9" t="str">
        <f>IF(O9&lt;&gt;1,"",
"{"""&amp;A$1&amp;""":"&amp;A9
&amp;","""&amp;B$1&amp;""":"&amp;B9
&amp;IF(LEN(E9)=0,"",","""&amp;E$1&amp;""":"""&amp;E9&amp;"""")
&amp;IF(LEN(G9)=0,"",","""&amp;G$1&amp;""":"""&amp;G9&amp;"""")
&amp;IF(LEN(I9)=0,"",","""&amp;I$1&amp;""":"&amp;I9)
&amp;IF(LEN(K9)=0,"",","""&amp;K$1&amp;""":"""&amp;K9&amp;"""")
&amp;IF(LEN(M9)=0,"",","""&amp;M$1&amp;""":"&amp;M9)
&amp;IF(LEN(N9)=0,"",","""&amp;N$1&amp;""":"&amp;N9)&amp;"}")</f>
        <v/>
      </c>
      <c r="S9" t="s">
        <v>138</v>
      </c>
      <c r="T9" t="s">
        <v>111</v>
      </c>
    </row>
    <row r="10" spans="1:22">
      <c r="A10">
        <v>2</v>
      </c>
      <c r="B10">
        <v>1</v>
      </c>
      <c r="C10">
        <f>IF(B10&lt;=6,0,
IF(B10=7,1,2))</f>
        <v>0</v>
      </c>
      <c r="E10" t="str">
        <f ca="1">IF(ISBLANK(D10),"",
VLOOKUP(D10,OFFSET(INDIRECT("$A:$B"),0,MATCH(D$1&amp;"_Verify",INDIRECT("$1:$1"),0)-1),2,0)
)</f>
        <v/>
      </c>
      <c r="F10" t="str">
        <f>IF(ISBLANK($D10),"",
IF(AND($B10&gt;=VLOOKUP($D10,DailyShopTypeTable!$B:$E,3,0),$B10&lt;=VLOOKUP($D10,DailyShopTypeTable!$B:$E,4,0)),"","슬롯타입이상"))</f>
        <v/>
      </c>
      <c r="P10" t="str">
        <f>P9&amp;IF(LEN(Q10)=0,"",","&amp;Q10)</f>
        <v/>
      </c>
      <c r="Q10" t="str">
        <f>IF(O10&lt;&gt;1,"",
"{"""&amp;A$1&amp;""":"&amp;A10
&amp;","""&amp;B$1&amp;""":"&amp;B10
&amp;IF(LEN(E10)=0,"",","""&amp;E$1&amp;""":"""&amp;E10&amp;"""")
&amp;IF(LEN(G10)=0,"",","""&amp;G$1&amp;""":"""&amp;G10&amp;"""")
&amp;IF(LEN(I10)=0,"",","""&amp;I$1&amp;""":"&amp;I10)
&amp;IF(LEN(K10)=0,"",","""&amp;K$1&amp;""":"""&amp;K10&amp;"""")
&amp;IF(LEN(M10)=0,"",","""&amp;M$1&amp;""":"&amp;M10)
&amp;IF(LEN(N10)=0,"",","""&amp;N$1&amp;""":"&amp;N10)&amp;"}")</f>
        <v/>
      </c>
      <c r="S10" t="s">
        <v>139</v>
      </c>
      <c r="T10" t="s">
        <v>99</v>
      </c>
    </row>
    <row r="11" spans="1:22">
      <c r="A11">
        <v>2</v>
      </c>
      <c r="B11">
        <v>2</v>
      </c>
      <c r="C11">
        <f>IF(B11&lt;=6,0,
IF(B11=7,1,2))</f>
        <v>0</v>
      </c>
      <c r="E11" t="str">
        <f ca="1">IF(ISBLANK(D11),"",
VLOOKUP(D11,OFFSET(INDIRECT("$A:$B"),0,MATCH(D$1&amp;"_Verify",INDIRECT("$1:$1"),0)-1),2,0)
)</f>
        <v/>
      </c>
      <c r="F11" t="str">
        <f>IF(ISBLANK($D11),"",
IF(AND($B11&gt;=VLOOKUP($D11,DailyShopTypeTable!$B:$E,3,0),$B11&lt;=VLOOKUP($D11,DailyShopTypeTable!$B:$E,4,0)),"","슬롯타입이상"))</f>
        <v/>
      </c>
      <c r="P11" t="str">
        <f>P10&amp;IF(LEN(Q11)=0,"",","&amp;Q11)</f>
        <v/>
      </c>
      <c r="Q11" t="str">
        <f>IF(O11&lt;&gt;1,"",
"{"""&amp;A$1&amp;""":"&amp;A11
&amp;","""&amp;B$1&amp;""":"&amp;B11
&amp;IF(LEN(E11)=0,"",","""&amp;E$1&amp;""":"""&amp;E11&amp;"""")
&amp;IF(LEN(G11)=0,"",","""&amp;G$1&amp;""":"""&amp;G11&amp;"""")
&amp;IF(LEN(I11)=0,"",","""&amp;I$1&amp;""":"&amp;I11)
&amp;IF(LEN(K11)=0,"",","""&amp;K$1&amp;""":"""&amp;K11&amp;"""")
&amp;IF(LEN(M11)=0,"",","""&amp;M$1&amp;""":"&amp;M11)
&amp;IF(LEN(N11)=0,"",","""&amp;N$1&amp;""":"&amp;N11)&amp;"}")</f>
        <v/>
      </c>
      <c r="S11" t="s">
        <v>143</v>
      </c>
      <c r="T11" t="s">
        <v>103</v>
      </c>
    </row>
    <row r="12" spans="1:22">
      <c r="A12">
        <v>2</v>
      </c>
      <c r="B12">
        <v>3</v>
      </c>
      <c r="C12">
        <f>IF(B12&lt;=6,0,
IF(B12=7,1,2))</f>
        <v>0</v>
      </c>
      <c r="E12" t="str">
        <f ca="1">IF(ISBLANK(D12),"",
VLOOKUP(D12,OFFSET(INDIRECT("$A:$B"),0,MATCH(D$1&amp;"_Verify",INDIRECT("$1:$1"),0)-1),2,0)
)</f>
        <v/>
      </c>
      <c r="F12" t="str">
        <f>IF(ISBLANK($D12),"",
IF(AND($B12&gt;=VLOOKUP($D12,DailyShopTypeTable!$B:$E,3,0),$B12&lt;=VLOOKUP($D12,DailyShopTypeTable!$B:$E,4,0)),"","슬롯타입이상"))</f>
        <v/>
      </c>
      <c r="P12" t="str">
        <f>P11&amp;IF(LEN(Q12)=0,"",","&amp;Q12)</f>
        <v/>
      </c>
      <c r="Q12" t="str">
        <f>IF(O12&lt;&gt;1,"",
"{"""&amp;A$1&amp;""":"&amp;A12
&amp;","""&amp;B$1&amp;""":"&amp;B12
&amp;IF(LEN(E12)=0,"",","""&amp;E$1&amp;""":"""&amp;E12&amp;"""")
&amp;IF(LEN(G12)=0,"",","""&amp;G$1&amp;""":"""&amp;G12&amp;"""")
&amp;IF(LEN(I12)=0,"",","""&amp;I$1&amp;""":"&amp;I12)
&amp;IF(LEN(K12)=0,"",","""&amp;K$1&amp;""":"""&amp;K12&amp;"""")
&amp;IF(LEN(M12)=0,"",","""&amp;M$1&amp;""":"&amp;M12)
&amp;IF(LEN(N12)=0,"",","""&amp;N$1&amp;""":"&amp;N12)&amp;"}")</f>
        <v/>
      </c>
      <c r="S12" t="s">
        <v>141</v>
      </c>
      <c r="T12" t="s">
        <v>105</v>
      </c>
    </row>
    <row r="13" spans="1:22">
      <c r="A13">
        <v>2</v>
      </c>
      <c r="B13">
        <v>4</v>
      </c>
      <c r="C13">
        <f>IF(B13&lt;=6,0,
IF(B13=7,1,2))</f>
        <v>0</v>
      </c>
      <c r="E13" t="str">
        <f ca="1">IF(ISBLANK(D13),"",
VLOOKUP(D13,OFFSET(INDIRECT("$A:$B"),0,MATCH(D$1&amp;"_Verify",INDIRECT("$1:$1"),0)-1),2,0)
)</f>
        <v/>
      </c>
      <c r="F13" t="str">
        <f>IF(ISBLANK($D13),"",
IF(AND($B13&gt;=VLOOKUP($D13,DailyShopTypeTable!$B:$E,3,0),$B13&lt;=VLOOKUP($D13,DailyShopTypeTable!$B:$E,4,0)),"","슬롯타입이상"))</f>
        <v/>
      </c>
      <c r="P13" t="str">
        <f>P12&amp;IF(LEN(Q13)=0,"",","&amp;Q13)</f>
        <v/>
      </c>
      <c r="Q13" t="str">
        <f>IF(O13&lt;&gt;1,"",
"{"""&amp;A$1&amp;""":"&amp;A13
&amp;","""&amp;B$1&amp;""":"&amp;B13
&amp;IF(LEN(E13)=0,"",","""&amp;E$1&amp;""":"""&amp;E13&amp;"""")
&amp;IF(LEN(G13)=0,"",","""&amp;G$1&amp;""":"""&amp;G13&amp;"""")
&amp;IF(LEN(I13)=0,"",","""&amp;I$1&amp;""":"&amp;I13)
&amp;IF(LEN(K13)=0,"",","""&amp;K$1&amp;""":"""&amp;K13&amp;"""")
&amp;IF(LEN(M13)=0,"",","""&amp;M$1&amp;""":"&amp;M13)
&amp;IF(LEN(N13)=0,"",","""&amp;N$1&amp;""":"&amp;N13)&amp;"}")</f>
        <v/>
      </c>
    </row>
    <row r="14" spans="1:22">
      <c r="A14">
        <v>2</v>
      </c>
      <c r="B14">
        <v>5</v>
      </c>
      <c r="C14">
        <f>IF(B14&lt;=6,0,
IF(B14=7,1,2))</f>
        <v>0</v>
      </c>
      <c r="E14" t="str">
        <f ca="1">IF(ISBLANK(D14),"",
VLOOKUP(D14,OFFSET(INDIRECT("$A:$B"),0,MATCH(D$1&amp;"_Verify",INDIRECT("$1:$1"),0)-1),2,0)
)</f>
        <v/>
      </c>
      <c r="F14" t="str">
        <f>IF(ISBLANK($D14),"",
IF(AND($B14&gt;=VLOOKUP($D14,DailyShopTypeTable!$B:$E,3,0),$B14&lt;=VLOOKUP($D14,DailyShopTypeTable!$B:$E,4,0)),"","슬롯타입이상"))</f>
        <v/>
      </c>
      <c r="P14" t="str">
        <f>P13&amp;IF(LEN(Q14)=0,"",","&amp;Q14)</f>
        <v/>
      </c>
      <c r="Q14" t="str">
        <f>IF(O14&lt;&gt;1,"",
"{"""&amp;A$1&amp;""":"&amp;A14
&amp;","""&amp;B$1&amp;""":"&amp;B14
&amp;IF(LEN(E14)=0,"",","""&amp;E$1&amp;""":"""&amp;E14&amp;"""")
&amp;IF(LEN(G14)=0,"",","""&amp;G$1&amp;""":"""&amp;G14&amp;"""")
&amp;IF(LEN(I14)=0,"",","""&amp;I$1&amp;""":"&amp;I14)
&amp;IF(LEN(K14)=0,"",","""&amp;K$1&amp;""":"""&amp;K14&amp;"""")
&amp;IF(LEN(M14)=0,"",","""&amp;M$1&amp;""":"&amp;M14)
&amp;IF(LEN(N14)=0,"",","""&amp;N$1&amp;""":"&amp;N14)&amp;"}")</f>
        <v/>
      </c>
    </row>
    <row r="15" spans="1:22">
      <c r="A15">
        <v>2</v>
      </c>
      <c r="B15">
        <v>6</v>
      </c>
      <c r="C15">
        <f>IF(B15&lt;=6,0,
IF(B15=7,1,2))</f>
        <v>0</v>
      </c>
      <c r="E15" t="str">
        <f ca="1">IF(ISBLANK(D15),"",
VLOOKUP(D15,OFFSET(INDIRECT("$A:$B"),0,MATCH(D$1&amp;"_Verify",INDIRECT("$1:$1"),0)-1),2,0)
)</f>
        <v/>
      </c>
      <c r="F15" t="str">
        <f>IF(ISBLANK($D15),"",
IF(AND($B15&gt;=VLOOKUP($D15,DailyShopTypeTable!$B:$E,3,0),$B15&lt;=VLOOKUP($D15,DailyShopTypeTable!$B:$E,4,0)),"","슬롯타입이상"))</f>
        <v/>
      </c>
      <c r="P15" t="str">
        <f>P14&amp;IF(LEN(Q15)=0,"",","&amp;Q15)</f>
        <v/>
      </c>
      <c r="Q15" t="str">
        <f>IF(O15&lt;&gt;1,"",
"{"""&amp;A$1&amp;""":"&amp;A15
&amp;","""&amp;B$1&amp;""":"&amp;B15
&amp;IF(LEN(E15)=0,"",","""&amp;E$1&amp;""":"""&amp;E15&amp;"""")
&amp;IF(LEN(G15)=0,"",","""&amp;G$1&amp;""":"""&amp;G15&amp;"""")
&amp;IF(LEN(I15)=0,"",","""&amp;I$1&amp;""":"&amp;I15)
&amp;IF(LEN(K15)=0,"",","""&amp;K$1&amp;""":"""&amp;K15&amp;"""")
&amp;IF(LEN(M15)=0,"",","""&amp;M$1&amp;""":"&amp;M15)
&amp;IF(LEN(N15)=0,"",","""&amp;N$1&amp;""":"&amp;N15)&amp;"}")</f>
        <v/>
      </c>
    </row>
    <row r="16" spans="1:22">
      <c r="A16">
        <v>3</v>
      </c>
      <c r="B16">
        <v>0</v>
      </c>
      <c r="C16">
        <f>IF(B16&lt;=6,0,
IF(B16=7,1,2))</f>
        <v>0</v>
      </c>
      <c r="E16" t="str">
        <f ca="1">IF(ISBLANK(D16),"",
VLOOKUP(D16,OFFSET(INDIRECT("$A:$B"),0,MATCH(D$1&amp;"_Verify",INDIRECT("$1:$1"),0)-1),2,0)
)</f>
        <v/>
      </c>
      <c r="F16" t="str">
        <f>IF(ISBLANK($D16),"",
IF(AND($B16&gt;=VLOOKUP($D16,DailyShopTypeTable!$B:$E,3,0),$B16&lt;=VLOOKUP($D16,DailyShopTypeTable!$B:$E,4,0)),"","슬롯타입이상"))</f>
        <v/>
      </c>
      <c r="P16" t="str">
        <f>P15&amp;IF(LEN(Q16)=0,"",","&amp;Q16)</f>
        <v/>
      </c>
      <c r="Q16" t="str">
        <f>IF(O16&lt;&gt;1,"",
"{"""&amp;A$1&amp;""":"&amp;A16
&amp;","""&amp;B$1&amp;""":"&amp;B16
&amp;IF(LEN(E16)=0,"",","""&amp;E$1&amp;""":"""&amp;E16&amp;"""")
&amp;IF(LEN(G16)=0,"",","""&amp;G$1&amp;""":"""&amp;G16&amp;"""")
&amp;IF(LEN(I16)=0,"",","""&amp;I$1&amp;""":"&amp;I16)
&amp;IF(LEN(K16)=0,"",","""&amp;K$1&amp;""":"""&amp;K16&amp;"""")
&amp;IF(LEN(M16)=0,"",","""&amp;M$1&amp;""":"&amp;M16)
&amp;IF(LEN(N16)=0,"",","""&amp;N$1&amp;""":"&amp;N16)&amp;"}")</f>
        <v/>
      </c>
    </row>
    <row r="17" spans="1:17">
      <c r="A17">
        <v>3</v>
      </c>
      <c r="B17">
        <v>1</v>
      </c>
      <c r="C17">
        <f>IF(B17&lt;=6,0,
IF(B17=7,1,2))</f>
        <v>0</v>
      </c>
      <c r="E17" t="str">
        <f ca="1">IF(ISBLANK(D17),"",
VLOOKUP(D17,OFFSET(INDIRECT("$A:$B"),0,MATCH(D$1&amp;"_Verify",INDIRECT("$1:$1"),0)-1),2,0)
)</f>
        <v/>
      </c>
      <c r="F17" t="str">
        <f>IF(ISBLANK($D17),"",
IF(AND($B17&gt;=VLOOKUP($D17,DailyShopTypeTable!$B:$E,3,0),$B17&lt;=VLOOKUP($D17,DailyShopTypeTable!$B:$E,4,0)),"","슬롯타입이상"))</f>
        <v/>
      </c>
      <c r="P17" t="str">
        <f>P16&amp;IF(LEN(Q17)=0,"",","&amp;Q17)</f>
        <v/>
      </c>
      <c r="Q17" t="str">
        <f>IF(O17&lt;&gt;1,"",
"{"""&amp;A$1&amp;""":"&amp;A17
&amp;","""&amp;B$1&amp;""":"&amp;B17
&amp;IF(LEN(E17)=0,"",","""&amp;E$1&amp;""":"""&amp;E17&amp;"""")
&amp;IF(LEN(G17)=0,"",","""&amp;G$1&amp;""":"""&amp;G17&amp;"""")
&amp;IF(LEN(I17)=0,"",","""&amp;I$1&amp;""":"&amp;I17)
&amp;IF(LEN(K17)=0,"",","""&amp;K$1&amp;""":"""&amp;K17&amp;"""")
&amp;IF(LEN(M17)=0,"",","""&amp;M$1&amp;""":"&amp;M17)
&amp;IF(LEN(N17)=0,"",","""&amp;N$1&amp;""":"&amp;N17)&amp;"}")</f>
        <v/>
      </c>
    </row>
    <row r="18" spans="1:17">
      <c r="A18">
        <v>3</v>
      </c>
      <c r="B18">
        <v>2</v>
      </c>
      <c r="C18">
        <f>IF(B18&lt;=6,0,
IF(B18=7,1,2))</f>
        <v>0</v>
      </c>
      <c r="E18" t="str">
        <f ca="1">IF(ISBLANK(D18),"",
VLOOKUP(D18,OFFSET(INDIRECT("$A:$B"),0,MATCH(D$1&amp;"_Verify",INDIRECT("$1:$1"),0)-1),2,0)
)</f>
        <v/>
      </c>
      <c r="F18" t="str">
        <f>IF(ISBLANK($D18),"",
IF(AND($B18&gt;=VLOOKUP($D18,DailyShopTypeTable!$B:$E,3,0),$B18&lt;=VLOOKUP($D18,DailyShopTypeTable!$B:$E,4,0)),"","슬롯타입이상"))</f>
        <v/>
      </c>
      <c r="P18" t="str">
        <f>P17&amp;IF(LEN(Q18)=0,"",","&amp;Q18)</f>
        <v/>
      </c>
      <c r="Q18" t="str">
        <f>IF(O18&lt;&gt;1,"",
"{"""&amp;A$1&amp;""":"&amp;A18
&amp;","""&amp;B$1&amp;""":"&amp;B18
&amp;IF(LEN(E18)=0,"",","""&amp;E$1&amp;""":"""&amp;E18&amp;"""")
&amp;IF(LEN(G18)=0,"",","""&amp;G$1&amp;""":"""&amp;G18&amp;"""")
&amp;IF(LEN(I18)=0,"",","""&amp;I$1&amp;""":"&amp;I18)
&amp;IF(LEN(K18)=0,"",","""&amp;K$1&amp;""":"""&amp;K18&amp;"""")
&amp;IF(LEN(M18)=0,"",","""&amp;M$1&amp;""":"&amp;M18)
&amp;IF(LEN(N18)=0,"",","""&amp;N$1&amp;""":"&amp;N18)&amp;"}")</f>
        <v/>
      </c>
    </row>
    <row r="19" spans="1:17">
      <c r="A19">
        <v>3</v>
      </c>
      <c r="B19">
        <v>3</v>
      </c>
      <c r="C19">
        <f>IF(B19&lt;=6,0,
IF(B19=7,1,2))</f>
        <v>0</v>
      </c>
      <c r="E19" t="str">
        <f ca="1">IF(ISBLANK(D19),"",
VLOOKUP(D19,OFFSET(INDIRECT("$A:$B"),0,MATCH(D$1&amp;"_Verify",INDIRECT("$1:$1"),0)-1),2,0)
)</f>
        <v/>
      </c>
      <c r="F19" t="str">
        <f>IF(ISBLANK($D19),"",
IF(AND($B19&gt;=VLOOKUP($D19,DailyShopTypeTable!$B:$E,3,0),$B19&lt;=VLOOKUP($D19,DailyShopTypeTable!$B:$E,4,0)),"","슬롯타입이상"))</f>
        <v/>
      </c>
      <c r="P19" t="str">
        <f>P18&amp;IF(LEN(Q19)=0,"",","&amp;Q19)</f>
        <v/>
      </c>
      <c r="Q19" t="str">
        <f>IF(O19&lt;&gt;1,"",
"{"""&amp;A$1&amp;""":"&amp;A19
&amp;","""&amp;B$1&amp;""":"&amp;B19
&amp;IF(LEN(E19)=0,"",","""&amp;E$1&amp;""":"""&amp;E19&amp;"""")
&amp;IF(LEN(G19)=0,"",","""&amp;G$1&amp;""":"""&amp;G19&amp;"""")
&amp;IF(LEN(I19)=0,"",","""&amp;I$1&amp;""":"&amp;I19)
&amp;IF(LEN(K19)=0,"",","""&amp;K$1&amp;""":"""&amp;K19&amp;"""")
&amp;IF(LEN(M19)=0,"",","""&amp;M$1&amp;""":"&amp;M19)
&amp;IF(LEN(N19)=0,"",","""&amp;N$1&amp;""":"&amp;N19)&amp;"}")</f>
        <v/>
      </c>
    </row>
    <row r="20" spans="1:17">
      <c r="A20">
        <v>3</v>
      </c>
      <c r="B20">
        <v>4</v>
      </c>
      <c r="C20">
        <f>IF(B20&lt;=6,0,
IF(B20=7,1,2))</f>
        <v>0</v>
      </c>
      <c r="E20" t="str">
        <f ca="1">IF(ISBLANK(D20),"",
VLOOKUP(D20,OFFSET(INDIRECT("$A:$B"),0,MATCH(D$1&amp;"_Verify",INDIRECT("$1:$1"),0)-1),2,0)
)</f>
        <v/>
      </c>
      <c r="F20" t="str">
        <f>IF(ISBLANK($D20),"",
IF(AND($B20&gt;=VLOOKUP($D20,DailyShopTypeTable!$B:$E,3,0),$B20&lt;=VLOOKUP($D20,DailyShopTypeTable!$B:$E,4,0)),"","슬롯타입이상"))</f>
        <v/>
      </c>
      <c r="P20" t="str">
        <f>P19&amp;IF(LEN(Q20)=0,"",","&amp;Q20)</f>
        <v/>
      </c>
      <c r="Q20" t="str">
        <f>IF(O20&lt;&gt;1,"",
"{"""&amp;A$1&amp;""":"&amp;A20
&amp;","""&amp;B$1&amp;""":"&amp;B20
&amp;IF(LEN(E20)=0,"",","""&amp;E$1&amp;""":"""&amp;E20&amp;"""")
&amp;IF(LEN(G20)=0,"",","""&amp;G$1&amp;""":"""&amp;G20&amp;"""")
&amp;IF(LEN(I20)=0,"",","""&amp;I$1&amp;""":"&amp;I20)
&amp;IF(LEN(K20)=0,"",","""&amp;K$1&amp;""":"""&amp;K20&amp;"""")
&amp;IF(LEN(M20)=0,"",","""&amp;M$1&amp;""":"&amp;M20)
&amp;IF(LEN(N20)=0,"",","""&amp;N$1&amp;""":"&amp;N20)&amp;"}")</f>
        <v/>
      </c>
    </row>
    <row r="21" spans="1:17">
      <c r="A21">
        <v>3</v>
      </c>
      <c r="B21">
        <v>5</v>
      </c>
      <c r="C21">
        <f>IF(B21&lt;=6,0,
IF(B21=7,1,2))</f>
        <v>0</v>
      </c>
      <c r="E21" t="str">
        <f ca="1">IF(ISBLANK(D21),"",
VLOOKUP(D21,OFFSET(INDIRECT("$A:$B"),0,MATCH(D$1&amp;"_Verify",INDIRECT("$1:$1"),0)-1),2,0)
)</f>
        <v/>
      </c>
      <c r="F21" t="str">
        <f>IF(ISBLANK($D21),"",
IF(AND($B21&gt;=VLOOKUP($D21,DailyShopTypeTable!$B:$E,3,0),$B21&lt;=VLOOKUP($D21,DailyShopTypeTable!$B:$E,4,0)),"","슬롯타입이상"))</f>
        <v/>
      </c>
      <c r="P21" t="str">
        <f>P20&amp;IF(LEN(Q21)=0,"",","&amp;Q21)</f>
        <v/>
      </c>
      <c r="Q21" t="str">
        <f>IF(O21&lt;&gt;1,"",
"{"""&amp;A$1&amp;""":"&amp;A21
&amp;","""&amp;B$1&amp;""":"&amp;B21
&amp;IF(LEN(E21)=0,"",","""&amp;E$1&amp;""":"""&amp;E21&amp;"""")
&amp;IF(LEN(G21)=0,"",","""&amp;G$1&amp;""":"""&amp;G21&amp;"""")
&amp;IF(LEN(I21)=0,"",","""&amp;I$1&amp;""":"&amp;I21)
&amp;IF(LEN(K21)=0,"",","""&amp;K$1&amp;""":"""&amp;K21&amp;"""")
&amp;IF(LEN(M21)=0,"",","""&amp;M$1&amp;""":"&amp;M21)
&amp;IF(LEN(N21)=0,"",","""&amp;N$1&amp;""":"&amp;N21)&amp;"}")</f>
        <v/>
      </c>
    </row>
    <row r="22" spans="1:17">
      <c r="A22">
        <v>3</v>
      </c>
      <c r="B22">
        <v>6</v>
      </c>
      <c r="C22">
        <f>IF(B22&lt;=6,0,
IF(B22=7,1,2))</f>
        <v>0</v>
      </c>
      <c r="E22" t="str">
        <f ca="1">IF(ISBLANK(D22),"",
VLOOKUP(D22,OFFSET(INDIRECT("$A:$B"),0,MATCH(D$1&amp;"_Verify",INDIRECT("$1:$1"),0)-1),2,0)
)</f>
        <v/>
      </c>
      <c r="F22" t="str">
        <f>IF(ISBLANK($D22),"",
IF(AND($B22&gt;=VLOOKUP($D22,DailyShopTypeTable!$B:$E,3,0),$B22&lt;=VLOOKUP($D22,DailyShopTypeTable!$B:$E,4,0)),"","슬롯타입이상"))</f>
        <v/>
      </c>
      <c r="P22" t="str">
        <f>P21&amp;IF(LEN(Q22)=0,"",","&amp;Q22)</f>
        <v/>
      </c>
      <c r="Q22" t="str">
        <f>IF(O22&lt;&gt;1,"",
"{"""&amp;A$1&amp;""":"&amp;A22
&amp;","""&amp;B$1&amp;""":"&amp;B22
&amp;IF(LEN(E22)=0,"",","""&amp;E$1&amp;""":"""&amp;E22&amp;"""")
&amp;IF(LEN(G22)=0,"",","""&amp;G$1&amp;""":"""&amp;G22&amp;"""")
&amp;IF(LEN(I22)=0,"",","""&amp;I$1&amp;""":"&amp;I22)
&amp;IF(LEN(K22)=0,"",","""&amp;K$1&amp;""":"""&amp;K22&amp;"""")
&amp;IF(LEN(M22)=0,"",","""&amp;M$1&amp;""":"&amp;M22)
&amp;IF(LEN(N22)=0,"",","""&amp;N$1&amp;""":"&amp;N22)&amp;"}")</f>
        <v/>
      </c>
    </row>
    <row r="23" spans="1:17">
      <c r="A23">
        <v>4</v>
      </c>
      <c r="B23">
        <v>0</v>
      </c>
      <c r="C23">
        <f>IF(B23&lt;=6,0,
IF(B23=7,1,2))</f>
        <v>0</v>
      </c>
      <c r="E23" t="str">
        <f ca="1">IF(ISBLANK(D23),"",
VLOOKUP(D23,OFFSET(INDIRECT("$A:$B"),0,MATCH(D$1&amp;"_Verify",INDIRECT("$1:$1"),0)-1),2,0)
)</f>
        <v/>
      </c>
      <c r="F23" t="str">
        <f>IF(ISBLANK($D23),"",
IF(AND($B23&gt;=VLOOKUP($D23,DailyShopTypeTable!$B:$E,3,0),$B23&lt;=VLOOKUP($D23,DailyShopTypeTable!$B:$E,4,0)),"","슬롯타입이상"))</f>
        <v/>
      </c>
      <c r="P23" t="str">
        <f>P22&amp;IF(LEN(Q23)=0,"",","&amp;Q23)</f>
        <v/>
      </c>
      <c r="Q23" t="str">
        <f>IF(O23&lt;&gt;1,"",
"{"""&amp;A$1&amp;""":"&amp;A23
&amp;","""&amp;B$1&amp;""":"&amp;B23
&amp;IF(LEN(E23)=0,"",","""&amp;E$1&amp;""":"""&amp;E23&amp;"""")
&amp;IF(LEN(G23)=0,"",","""&amp;G$1&amp;""":"""&amp;G23&amp;"""")
&amp;IF(LEN(I23)=0,"",","""&amp;I$1&amp;""":"&amp;I23)
&amp;IF(LEN(K23)=0,"",","""&amp;K$1&amp;""":"""&amp;K23&amp;"""")
&amp;IF(LEN(M23)=0,"",","""&amp;M$1&amp;""":"&amp;M23)
&amp;IF(LEN(N23)=0,"",","""&amp;N$1&amp;""":"&amp;N23)&amp;"}")</f>
        <v/>
      </c>
    </row>
    <row r="24" spans="1:17">
      <c r="A24">
        <v>4</v>
      </c>
      <c r="B24">
        <v>1</v>
      </c>
      <c r="C24">
        <f>IF(B24&lt;=6,0,
IF(B24=7,1,2))</f>
        <v>0</v>
      </c>
      <c r="E24" t="str">
        <f ca="1">IF(ISBLANK(D24),"",
VLOOKUP(D24,OFFSET(INDIRECT("$A:$B"),0,MATCH(D$1&amp;"_Verify",INDIRECT("$1:$1"),0)-1),2,0)
)</f>
        <v/>
      </c>
      <c r="F24" t="str">
        <f>IF(ISBLANK($D24),"",
IF(AND($B24&gt;=VLOOKUP($D24,DailyShopTypeTable!$B:$E,3,0),$B24&lt;=VLOOKUP($D24,DailyShopTypeTable!$B:$E,4,0)),"","슬롯타입이상"))</f>
        <v/>
      </c>
      <c r="P24" t="str">
        <f>P23&amp;IF(LEN(Q24)=0,"",","&amp;Q24)</f>
        <v/>
      </c>
      <c r="Q24" t="str">
        <f>IF(O24&lt;&gt;1,"",
"{"""&amp;A$1&amp;""":"&amp;A24
&amp;","""&amp;B$1&amp;""":"&amp;B24
&amp;IF(LEN(E24)=0,"",","""&amp;E$1&amp;""":"""&amp;E24&amp;"""")
&amp;IF(LEN(G24)=0,"",","""&amp;G$1&amp;""":"""&amp;G24&amp;"""")
&amp;IF(LEN(I24)=0,"",","""&amp;I$1&amp;""":"&amp;I24)
&amp;IF(LEN(K24)=0,"",","""&amp;K$1&amp;""":"""&amp;K24&amp;"""")
&amp;IF(LEN(M24)=0,"",","""&amp;M$1&amp;""":"&amp;M24)
&amp;IF(LEN(N24)=0,"",","""&amp;N$1&amp;""":"&amp;N24)&amp;"}")</f>
        <v/>
      </c>
    </row>
    <row r="25" spans="1:17">
      <c r="A25">
        <v>4</v>
      </c>
      <c r="B25">
        <v>2</v>
      </c>
      <c r="C25">
        <f>IF(B25&lt;=6,0,
IF(B25=7,1,2))</f>
        <v>0</v>
      </c>
      <c r="E25" t="str">
        <f ca="1">IF(ISBLANK(D25),"",
VLOOKUP(D25,OFFSET(INDIRECT("$A:$B"),0,MATCH(D$1&amp;"_Verify",INDIRECT("$1:$1"),0)-1),2,0)
)</f>
        <v/>
      </c>
      <c r="F25" t="str">
        <f>IF(ISBLANK($D25),"",
IF(AND($B25&gt;=VLOOKUP($D25,DailyShopTypeTable!$B:$E,3,0),$B25&lt;=VLOOKUP($D25,DailyShopTypeTable!$B:$E,4,0)),"","슬롯타입이상"))</f>
        <v/>
      </c>
      <c r="P25" t="str">
        <f>P24&amp;IF(LEN(Q25)=0,"",","&amp;Q25)</f>
        <v/>
      </c>
      <c r="Q25" t="str">
        <f>IF(O25&lt;&gt;1,"",
"{"""&amp;A$1&amp;""":"&amp;A25
&amp;","""&amp;B$1&amp;""":"&amp;B25
&amp;IF(LEN(E25)=0,"",","""&amp;E$1&amp;""":"""&amp;E25&amp;"""")
&amp;IF(LEN(G25)=0,"",","""&amp;G$1&amp;""":"""&amp;G25&amp;"""")
&amp;IF(LEN(I25)=0,"",","""&amp;I$1&amp;""":"&amp;I25)
&amp;IF(LEN(K25)=0,"",","""&amp;K$1&amp;""":"""&amp;K25&amp;"""")
&amp;IF(LEN(M25)=0,"",","""&amp;M$1&amp;""":"&amp;M25)
&amp;IF(LEN(N25)=0,"",","""&amp;N$1&amp;""":"&amp;N25)&amp;"}")</f>
        <v/>
      </c>
    </row>
    <row r="26" spans="1:17">
      <c r="A26">
        <v>4</v>
      </c>
      <c r="B26">
        <v>3</v>
      </c>
      <c r="C26">
        <f>IF(B26&lt;=6,0,
IF(B26=7,1,2))</f>
        <v>0</v>
      </c>
      <c r="E26" t="str">
        <f ca="1">IF(ISBLANK(D26),"",
VLOOKUP(D26,OFFSET(INDIRECT("$A:$B"),0,MATCH(D$1&amp;"_Verify",INDIRECT("$1:$1"),0)-1),2,0)
)</f>
        <v/>
      </c>
      <c r="F26" t="str">
        <f>IF(ISBLANK($D26),"",
IF(AND($B26&gt;=VLOOKUP($D26,DailyShopTypeTable!$B:$E,3,0),$B26&lt;=VLOOKUP($D26,DailyShopTypeTable!$B:$E,4,0)),"","슬롯타입이상"))</f>
        <v/>
      </c>
      <c r="P26" t="str">
        <f>P25&amp;IF(LEN(Q26)=0,"",","&amp;Q26)</f>
        <v/>
      </c>
      <c r="Q26" t="str">
        <f>IF(O26&lt;&gt;1,"",
"{"""&amp;A$1&amp;""":"&amp;A26
&amp;","""&amp;B$1&amp;""":"&amp;B26
&amp;IF(LEN(E26)=0,"",","""&amp;E$1&amp;""":"""&amp;E26&amp;"""")
&amp;IF(LEN(G26)=0,"",","""&amp;G$1&amp;""":"""&amp;G26&amp;"""")
&amp;IF(LEN(I26)=0,"",","""&amp;I$1&amp;""":"&amp;I26)
&amp;IF(LEN(K26)=0,"",","""&amp;K$1&amp;""":"""&amp;K26&amp;"""")
&amp;IF(LEN(M26)=0,"",","""&amp;M$1&amp;""":"&amp;M26)
&amp;IF(LEN(N26)=0,"",","""&amp;N$1&amp;""":"&amp;N26)&amp;"}")</f>
        <v/>
      </c>
    </row>
    <row r="27" spans="1:17">
      <c r="A27">
        <v>4</v>
      </c>
      <c r="B27">
        <v>4</v>
      </c>
      <c r="C27">
        <f>IF(B27&lt;=6,0,
IF(B27=7,1,2))</f>
        <v>0</v>
      </c>
      <c r="E27" t="str">
        <f ca="1">IF(ISBLANK(D27),"",
VLOOKUP(D27,OFFSET(INDIRECT("$A:$B"),0,MATCH(D$1&amp;"_Verify",INDIRECT("$1:$1"),0)-1),2,0)
)</f>
        <v/>
      </c>
      <c r="F27" t="str">
        <f>IF(ISBLANK($D27),"",
IF(AND($B27&gt;=VLOOKUP($D27,DailyShopTypeTable!$B:$E,3,0),$B27&lt;=VLOOKUP($D27,DailyShopTypeTable!$B:$E,4,0)),"","슬롯타입이상"))</f>
        <v/>
      </c>
      <c r="P27" t="str">
        <f>P26&amp;IF(LEN(Q27)=0,"",","&amp;Q27)</f>
        <v/>
      </c>
      <c r="Q27" t="str">
        <f>IF(O27&lt;&gt;1,"",
"{"""&amp;A$1&amp;""":"&amp;A27
&amp;","""&amp;B$1&amp;""":"&amp;B27
&amp;IF(LEN(E27)=0,"",","""&amp;E$1&amp;""":"""&amp;E27&amp;"""")
&amp;IF(LEN(G27)=0,"",","""&amp;G$1&amp;""":"""&amp;G27&amp;"""")
&amp;IF(LEN(I27)=0,"",","""&amp;I$1&amp;""":"&amp;I27)
&amp;IF(LEN(K27)=0,"",","""&amp;K$1&amp;""":"""&amp;K27&amp;"""")
&amp;IF(LEN(M27)=0,"",","""&amp;M$1&amp;""":"&amp;M27)
&amp;IF(LEN(N27)=0,"",","""&amp;N$1&amp;""":"&amp;N27)&amp;"}")</f>
        <v/>
      </c>
    </row>
    <row r="28" spans="1:17">
      <c r="A28">
        <v>4</v>
      </c>
      <c r="B28">
        <v>5</v>
      </c>
      <c r="C28">
        <f>IF(B28&lt;=6,0,
IF(B28=7,1,2))</f>
        <v>0</v>
      </c>
      <c r="E28" t="str">
        <f ca="1">IF(ISBLANK(D28),"",
VLOOKUP(D28,OFFSET(INDIRECT("$A:$B"),0,MATCH(D$1&amp;"_Verify",INDIRECT("$1:$1"),0)-1),2,0)
)</f>
        <v/>
      </c>
      <c r="F28" t="str">
        <f>IF(ISBLANK($D28),"",
IF(AND($B28&gt;=VLOOKUP($D28,DailyShopTypeTable!$B:$E,3,0),$B28&lt;=VLOOKUP($D28,DailyShopTypeTable!$B:$E,4,0)),"","슬롯타입이상"))</f>
        <v/>
      </c>
      <c r="P28" t="str">
        <f>P27&amp;IF(LEN(Q28)=0,"",","&amp;Q28)</f>
        <v/>
      </c>
      <c r="Q28" t="str">
        <f>IF(O28&lt;&gt;1,"",
"{"""&amp;A$1&amp;""":"&amp;A28
&amp;","""&amp;B$1&amp;""":"&amp;B28
&amp;IF(LEN(E28)=0,"",","""&amp;E$1&amp;""":"""&amp;E28&amp;"""")
&amp;IF(LEN(G28)=0,"",","""&amp;G$1&amp;""":"""&amp;G28&amp;"""")
&amp;IF(LEN(I28)=0,"",","""&amp;I$1&amp;""":"&amp;I28)
&amp;IF(LEN(K28)=0,"",","""&amp;K$1&amp;""":"""&amp;K28&amp;"""")
&amp;IF(LEN(M28)=0,"",","""&amp;M$1&amp;""":"&amp;M28)
&amp;IF(LEN(N28)=0,"",","""&amp;N$1&amp;""":"&amp;N28)&amp;"}")</f>
        <v/>
      </c>
    </row>
    <row r="29" spans="1:17">
      <c r="A29">
        <v>4</v>
      </c>
      <c r="B29">
        <v>6</v>
      </c>
      <c r="C29">
        <f>IF(B29&lt;=6,0,
IF(B29=7,1,2))</f>
        <v>0</v>
      </c>
      <c r="E29" t="str">
        <f ca="1">IF(ISBLANK(D29),"",
VLOOKUP(D29,OFFSET(INDIRECT("$A:$B"),0,MATCH(D$1&amp;"_Verify",INDIRECT("$1:$1"),0)-1),2,0)
)</f>
        <v/>
      </c>
      <c r="F29" t="str">
        <f>IF(ISBLANK($D29),"",
IF(AND($B29&gt;=VLOOKUP($D29,DailyShopTypeTable!$B:$E,3,0),$B29&lt;=VLOOKUP($D29,DailyShopTypeTable!$B:$E,4,0)),"","슬롯타입이상"))</f>
        <v/>
      </c>
      <c r="P29" t="str">
        <f>P28&amp;IF(LEN(Q29)=0,"",","&amp;Q29)</f>
        <v/>
      </c>
      <c r="Q29" t="str">
        <f>IF(O29&lt;&gt;1,"",
"{"""&amp;A$1&amp;""":"&amp;A29
&amp;","""&amp;B$1&amp;""":"&amp;B29
&amp;IF(LEN(E29)=0,"",","""&amp;E$1&amp;""":"""&amp;E29&amp;"""")
&amp;IF(LEN(G29)=0,"",","""&amp;G$1&amp;""":"""&amp;G29&amp;"""")
&amp;IF(LEN(I29)=0,"",","""&amp;I$1&amp;""":"&amp;I29)
&amp;IF(LEN(K29)=0,"",","""&amp;K$1&amp;""":"""&amp;K29&amp;"""")
&amp;IF(LEN(M29)=0,"",","""&amp;M$1&amp;""":"&amp;M29)
&amp;IF(LEN(N29)=0,"",","""&amp;N$1&amp;""":"&amp;N29)&amp;"}")</f>
        <v/>
      </c>
    </row>
    <row r="30" spans="1:17">
      <c r="A30">
        <v>5</v>
      </c>
      <c r="B30">
        <v>0</v>
      </c>
      <c r="C30">
        <f>IF(B30&lt;=6,0,
IF(B30=7,1,2))</f>
        <v>0</v>
      </c>
      <c r="E30" t="str">
        <f ca="1">IF(ISBLANK(D30),"",
VLOOKUP(D30,OFFSET(INDIRECT("$A:$B"),0,MATCH(D$1&amp;"_Verify",INDIRECT("$1:$1"),0)-1),2,0)
)</f>
        <v/>
      </c>
      <c r="F30" t="str">
        <f>IF(ISBLANK($D30),"",
IF(AND($B30&gt;=VLOOKUP($D30,DailyShopTypeTable!$B:$E,3,0),$B30&lt;=VLOOKUP($D30,DailyShopTypeTable!$B:$E,4,0)),"","슬롯타입이상"))</f>
        <v/>
      </c>
      <c r="P30" t="str">
        <f>P29&amp;IF(LEN(Q30)=0,"",","&amp;Q30)</f>
        <v/>
      </c>
      <c r="Q30" t="str">
        <f>IF(O30&lt;&gt;1,"",
"{"""&amp;A$1&amp;""":"&amp;A30
&amp;","""&amp;B$1&amp;""":"&amp;B30
&amp;IF(LEN(E30)=0,"",","""&amp;E$1&amp;""":"""&amp;E30&amp;"""")
&amp;IF(LEN(G30)=0,"",","""&amp;G$1&amp;""":"""&amp;G30&amp;"""")
&amp;IF(LEN(I30)=0,"",","""&amp;I$1&amp;""":"&amp;I30)
&amp;IF(LEN(K30)=0,"",","""&amp;K$1&amp;""":"""&amp;K30&amp;"""")
&amp;IF(LEN(M30)=0,"",","""&amp;M$1&amp;""":"&amp;M30)
&amp;IF(LEN(N30)=0,"",","""&amp;N$1&amp;""":"&amp;N30)&amp;"}")</f>
        <v/>
      </c>
    </row>
    <row r="31" spans="1:17">
      <c r="A31">
        <v>5</v>
      </c>
      <c r="B31">
        <v>1</v>
      </c>
      <c r="C31">
        <f>IF(B31&lt;=6,0,
IF(B31=7,1,2))</f>
        <v>0</v>
      </c>
      <c r="E31" t="str">
        <f ca="1">IF(ISBLANK(D31),"",
VLOOKUP(D31,OFFSET(INDIRECT("$A:$B"),0,MATCH(D$1&amp;"_Verify",INDIRECT("$1:$1"),0)-1),2,0)
)</f>
        <v/>
      </c>
      <c r="F31" t="str">
        <f>IF(ISBLANK($D31),"",
IF(AND($B31&gt;=VLOOKUP($D31,DailyShopTypeTable!$B:$E,3,0),$B31&lt;=VLOOKUP($D31,DailyShopTypeTable!$B:$E,4,0)),"","슬롯타입이상"))</f>
        <v/>
      </c>
      <c r="P31" t="str">
        <f>P30&amp;IF(LEN(Q31)=0,"",","&amp;Q31)</f>
        <v/>
      </c>
      <c r="Q31" t="str">
        <f>IF(O31&lt;&gt;1,"",
"{"""&amp;A$1&amp;""":"&amp;A31
&amp;","""&amp;B$1&amp;""":"&amp;B31
&amp;IF(LEN(E31)=0,"",","""&amp;E$1&amp;""":"""&amp;E31&amp;"""")
&amp;IF(LEN(G31)=0,"",","""&amp;G$1&amp;""":"""&amp;G31&amp;"""")
&amp;IF(LEN(I31)=0,"",","""&amp;I$1&amp;""":"&amp;I31)
&amp;IF(LEN(K31)=0,"",","""&amp;K$1&amp;""":"""&amp;K31&amp;"""")
&amp;IF(LEN(M31)=0,"",","""&amp;M$1&amp;""":"&amp;M31)
&amp;IF(LEN(N31)=0,"",","""&amp;N$1&amp;""":"&amp;N31)&amp;"}")</f>
        <v/>
      </c>
    </row>
    <row r="32" spans="1:17">
      <c r="A32">
        <v>5</v>
      </c>
      <c r="B32">
        <v>2</v>
      </c>
      <c r="C32">
        <f>IF(B32&lt;=6,0,
IF(B32=7,1,2))</f>
        <v>0</v>
      </c>
      <c r="E32" t="str">
        <f ca="1">IF(ISBLANK(D32),"",
VLOOKUP(D32,OFFSET(INDIRECT("$A:$B"),0,MATCH(D$1&amp;"_Verify",INDIRECT("$1:$1"),0)-1),2,0)
)</f>
        <v/>
      </c>
      <c r="F32" t="str">
        <f>IF(ISBLANK($D32),"",
IF(AND($B32&gt;=VLOOKUP($D32,DailyShopTypeTable!$B:$E,3,0),$B32&lt;=VLOOKUP($D32,DailyShopTypeTable!$B:$E,4,0)),"","슬롯타입이상"))</f>
        <v/>
      </c>
      <c r="P32" t="str">
        <f>P31&amp;IF(LEN(Q32)=0,"",","&amp;Q32)</f>
        <v/>
      </c>
      <c r="Q32" t="str">
        <f>IF(O32&lt;&gt;1,"",
"{"""&amp;A$1&amp;""":"&amp;A32
&amp;","""&amp;B$1&amp;""":"&amp;B32
&amp;IF(LEN(E32)=0,"",","""&amp;E$1&amp;""":"""&amp;E32&amp;"""")
&amp;IF(LEN(G32)=0,"",","""&amp;G$1&amp;""":"""&amp;G32&amp;"""")
&amp;IF(LEN(I32)=0,"",","""&amp;I$1&amp;""":"&amp;I32)
&amp;IF(LEN(K32)=0,"",","""&amp;K$1&amp;""":"""&amp;K32&amp;"""")
&amp;IF(LEN(M32)=0,"",","""&amp;M$1&amp;""":"&amp;M32)
&amp;IF(LEN(N32)=0,"",","""&amp;N$1&amp;""":"&amp;N32)&amp;"}")</f>
        <v/>
      </c>
    </row>
    <row r="33" spans="1:17">
      <c r="A33">
        <v>5</v>
      </c>
      <c r="B33">
        <v>3</v>
      </c>
      <c r="C33">
        <f>IF(B33&lt;=6,0,
IF(B33=7,1,2))</f>
        <v>0</v>
      </c>
      <c r="E33" t="str">
        <f ca="1">IF(ISBLANK(D33),"",
VLOOKUP(D33,OFFSET(INDIRECT("$A:$B"),0,MATCH(D$1&amp;"_Verify",INDIRECT("$1:$1"),0)-1),2,0)
)</f>
        <v/>
      </c>
      <c r="F33" t="str">
        <f>IF(ISBLANK($D33),"",
IF(AND($B33&gt;=VLOOKUP($D33,DailyShopTypeTable!$B:$E,3,0),$B33&lt;=VLOOKUP($D33,DailyShopTypeTable!$B:$E,4,0)),"","슬롯타입이상"))</f>
        <v/>
      </c>
      <c r="P33" t="str">
        <f>P32&amp;IF(LEN(Q33)=0,"",","&amp;Q33)</f>
        <v/>
      </c>
      <c r="Q33" t="str">
        <f>IF(O33&lt;&gt;1,"",
"{"""&amp;A$1&amp;""":"&amp;A33
&amp;","""&amp;B$1&amp;""":"&amp;B33
&amp;IF(LEN(E33)=0,"",","""&amp;E$1&amp;""":"""&amp;E33&amp;"""")
&amp;IF(LEN(G33)=0,"",","""&amp;G$1&amp;""":"""&amp;G33&amp;"""")
&amp;IF(LEN(I33)=0,"",","""&amp;I$1&amp;""":"&amp;I33)
&amp;IF(LEN(K33)=0,"",","""&amp;K$1&amp;""":"""&amp;K33&amp;"""")
&amp;IF(LEN(M33)=0,"",","""&amp;M$1&amp;""":"&amp;M33)
&amp;IF(LEN(N33)=0,"",","""&amp;N$1&amp;""":"&amp;N33)&amp;"}")</f>
        <v/>
      </c>
    </row>
    <row r="34" spans="1:17">
      <c r="A34">
        <v>5</v>
      </c>
      <c r="B34">
        <v>4</v>
      </c>
      <c r="C34">
        <f>IF(B34&lt;=6,0,
IF(B34=7,1,2))</f>
        <v>0</v>
      </c>
      <c r="E34" t="str">
        <f ca="1">IF(ISBLANK(D34),"",
VLOOKUP(D34,OFFSET(INDIRECT("$A:$B"),0,MATCH(D$1&amp;"_Verify",INDIRECT("$1:$1"),0)-1),2,0)
)</f>
        <v/>
      </c>
      <c r="F34" t="str">
        <f>IF(ISBLANK($D34),"",
IF(AND($B34&gt;=VLOOKUP($D34,DailyShopTypeTable!$B:$E,3,0),$B34&lt;=VLOOKUP($D34,DailyShopTypeTable!$B:$E,4,0)),"","슬롯타입이상"))</f>
        <v/>
      </c>
      <c r="P34" t="str">
        <f>P33&amp;IF(LEN(Q34)=0,"",","&amp;Q34)</f>
        <v/>
      </c>
      <c r="Q34" t="str">
        <f>IF(O34&lt;&gt;1,"",
"{"""&amp;A$1&amp;""":"&amp;A34
&amp;","""&amp;B$1&amp;""":"&amp;B34
&amp;IF(LEN(E34)=0,"",","""&amp;E$1&amp;""":"""&amp;E34&amp;"""")
&amp;IF(LEN(G34)=0,"",","""&amp;G$1&amp;""":"""&amp;G34&amp;"""")
&amp;IF(LEN(I34)=0,"",","""&amp;I$1&amp;""":"&amp;I34)
&amp;IF(LEN(K34)=0,"",","""&amp;K$1&amp;""":"""&amp;K34&amp;"""")
&amp;IF(LEN(M34)=0,"",","""&amp;M$1&amp;""":"&amp;M34)
&amp;IF(LEN(N34)=0,"",","""&amp;N$1&amp;""":"&amp;N34)&amp;"}")</f>
        <v/>
      </c>
    </row>
    <row r="35" spans="1:17">
      <c r="A35">
        <v>5</v>
      </c>
      <c r="B35">
        <v>5</v>
      </c>
      <c r="C35">
        <f>IF(B35&lt;=6,0,
IF(B35=7,1,2))</f>
        <v>0</v>
      </c>
      <c r="E35" t="str">
        <f ca="1">IF(ISBLANK(D35),"",
VLOOKUP(D35,OFFSET(INDIRECT("$A:$B"),0,MATCH(D$1&amp;"_Verify",INDIRECT("$1:$1"),0)-1),2,0)
)</f>
        <v/>
      </c>
      <c r="F35" t="str">
        <f>IF(ISBLANK($D35),"",
IF(AND($B35&gt;=VLOOKUP($D35,DailyShopTypeTable!$B:$E,3,0),$B35&lt;=VLOOKUP($D35,DailyShopTypeTable!$B:$E,4,0)),"","슬롯타입이상"))</f>
        <v/>
      </c>
      <c r="P35" t="str">
        <f>P34&amp;IF(LEN(Q35)=0,"",","&amp;Q35)</f>
        <v/>
      </c>
      <c r="Q35" t="str">
        <f>IF(O35&lt;&gt;1,"",
"{"""&amp;A$1&amp;""":"&amp;A35
&amp;","""&amp;B$1&amp;""":"&amp;B35
&amp;IF(LEN(E35)=0,"",","""&amp;E$1&amp;""":"""&amp;E35&amp;"""")
&amp;IF(LEN(G35)=0,"",","""&amp;G$1&amp;""":"""&amp;G35&amp;"""")
&amp;IF(LEN(I35)=0,"",","""&amp;I$1&amp;""":"&amp;I35)
&amp;IF(LEN(K35)=0,"",","""&amp;K$1&amp;""":"""&amp;K35&amp;"""")
&amp;IF(LEN(M35)=0,"",","""&amp;M$1&amp;""":"&amp;M35)
&amp;IF(LEN(N35)=0,"",","""&amp;N$1&amp;""":"&amp;N35)&amp;"}")</f>
        <v/>
      </c>
    </row>
    <row r="36" spans="1:17">
      <c r="A36">
        <v>5</v>
      </c>
      <c r="B36">
        <v>6</v>
      </c>
      <c r="C36">
        <f>IF(B36&lt;=6,0,
IF(B36=7,1,2))</f>
        <v>0</v>
      </c>
      <c r="E36" t="str">
        <f ca="1">IF(ISBLANK(D36),"",
VLOOKUP(D36,OFFSET(INDIRECT("$A:$B"),0,MATCH(D$1&amp;"_Verify",INDIRECT("$1:$1"),0)-1),2,0)
)</f>
        <v/>
      </c>
      <c r="F36" t="str">
        <f>IF(ISBLANK($D36),"",
IF(AND($B36&gt;=VLOOKUP($D36,DailyShopTypeTable!$B:$E,3,0),$B36&lt;=VLOOKUP($D36,DailyShopTypeTable!$B:$E,4,0)),"","슬롯타입이상"))</f>
        <v/>
      </c>
      <c r="P36" t="str">
        <f>P35&amp;IF(LEN(Q36)=0,"",","&amp;Q36)</f>
        <v/>
      </c>
      <c r="Q36" t="str">
        <f>IF(O36&lt;&gt;1,"",
"{"""&amp;A$1&amp;""":"&amp;A36
&amp;","""&amp;B$1&amp;""":"&amp;B36
&amp;IF(LEN(E36)=0,"",","""&amp;E$1&amp;""":"""&amp;E36&amp;"""")
&amp;IF(LEN(G36)=0,"",","""&amp;G$1&amp;""":"""&amp;G36&amp;"""")
&amp;IF(LEN(I36)=0,"",","""&amp;I$1&amp;""":"&amp;I36)
&amp;IF(LEN(K36)=0,"",","""&amp;K$1&amp;""":"""&amp;K36&amp;"""")
&amp;IF(LEN(M36)=0,"",","""&amp;M$1&amp;""":"&amp;M36)
&amp;IF(LEN(N36)=0,"",","""&amp;N$1&amp;""":"&amp;N36)&amp;"}")</f>
        <v/>
      </c>
    </row>
    <row r="37" spans="1:17">
      <c r="A37">
        <v>6</v>
      </c>
      <c r="B37">
        <v>0</v>
      </c>
      <c r="C37">
        <f>IF(B37&lt;=6,0,
IF(B37=7,1,2))</f>
        <v>0</v>
      </c>
      <c r="E37" t="str">
        <f ca="1">IF(ISBLANK(D37),"",
VLOOKUP(D37,OFFSET(INDIRECT("$A:$B"),0,MATCH(D$1&amp;"_Verify",INDIRECT("$1:$1"),0)-1),2,0)
)</f>
        <v/>
      </c>
      <c r="F37" t="str">
        <f>IF(ISBLANK($D37),"",
IF(AND($B37&gt;=VLOOKUP($D37,DailyShopTypeTable!$B:$E,3,0),$B37&lt;=VLOOKUP($D37,DailyShopTypeTable!$B:$E,4,0)),"","슬롯타입이상"))</f>
        <v/>
      </c>
      <c r="P37" t="str">
        <f>P36&amp;IF(LEN(Q37)=0,"",","&amp;Q37)</f>
        <v/>
      </c>
      <c r="Q37" t="str">
        <f>IF(O37&lt;&gt;1,"",
"{"""&amp;A$1&amp;""":"&amp;A37
&amp;","""&amp;B$1&amp;""":"&amp;B37
&amp;IF(LEN(E37)=0,"",","""&amp;E$1&amp;""":"""&amp;E37&amp;"""")
&amp;IF(LEN(G37)=0,"",","""&amp;G$1&amp;""":"""&amp;G37&amp;"""")
&amp;IF(LEN(I37)=0,"",","""&amp;I$1&amp;""":"&amp;I37)
&amp;IF(LEN(K37)=0,"",","""&amp;K$1&amp;""":"""&amp;K37&amp;"""")
&amp;IF(LEN(M37)=0,"",","""&amp;M$1&amp;""":"&amp;M37)
&amp;IF(LEN(N37)=0,"",","""&amp;N$1&amp;""":"&amp;N37)&amp;"}")</f>
        <v/>
      </c>
    </row>
    <row r="38" spans="1:17">
      <c r="A38">
        <v>6</v>
      </c>
      <c r="B38">
        <v>1</v>
      </c>
      <c r="C38">
        <f>IF(B38&lt;=6,0,
IF(B38=7,1,2))</f>
        <v>0</v>
      </c>
      <c r="E38" t="str">
        <f ca="1">IF(ISBLANK(D38),"",
VLOOKUP(D38,OFFSET(INDIRECT("$A:$B"),0,MATCH(D$1&amp;"_Verify",INDIRECT("$1:$1"),0)-1),2,0)
)</f>
        <v/>
      </c>
      <c r="F38" t="str">
        <f>IF(ISBLANK($D38),"",
IF(AND($B38&gt;=VLOOKUP($D38,DailyShopTypeTable!$B:$E,3,0),$B38&lt;=VLOOKUP($D38,DailyShopTypeTable!$B:$E,4,0)),"","슬롯타입이상"))</f>
        <v/>
      </c>
      <c r="P38" t="str">
        <f>P37&amp;IF(LEN(Q38)=0,"",","&amp;Q38)</f>
        <v/>
      </c>
      <c r="Q38" t="str">
        <f>IF(O38&lt;&gt;1,"",
"{"""&amp;A$1&amp;""":"&amp;A38
&amp;","""&amp;B$1&amp;""":"&amp;B38
&amp;IF(LEN(E38)=0,"",","""&amp;E$1&amp;""":"""&amp;E38&amp;"""")
&amp;IF(LEN(G38)=0,"",","""&amp;G$1&amp;""":"""&amp;G38&amp;"""")
&amp;IF(LEN(I38)=0,"",","""&amp;I$1&amp;""":"&amp;I38)
&amp;IF(LEN(K38)=0,"",","""&amp;K$1&amp;""":"""&amp;K38&amp;"""")
&amp;IF(LEN(M38)=0,"",","""&amp;M$1&amp;""":"&amp;M38)
&amp;IF(LEN(N38)=0,"",","""&amp;N$1&amp;""":"&amp;N38)&amp;"}")</f>
        <v/>
      </c>
    </row>
    <row r="39" spans="1:17">
      <c r="A39">
        <v>6</v>
      </c>
      <c r="B39">
        <v>2</v>
      </c>
      <c r="C39">
        <f>IF(B39&lt;=6,0,
IF(B39=7,1,2))</f>
        <v>0</v>
      </c>
      <c r="E39" t="str">
        <f ca="1">IF(ISBLANK(D39),"",
VLOOKUP(D39,OFFSET(INDIRECT("$A:$B"),0,MATCH(D$1&amp;"_Verify",INDIRECT("$1:$1"),0)-1),2,0)
)</f>
        <v/>
      </c>
      <c r="F39" t="str">
        <f>IF(ISBLANK($D39),"",
IF(AND($B39&gt;=VLOOKUP($D39,DailyShopTypeTable!$B:$E,3,0),$B39&lt;=VLOOKUP($D39,DailyShopTypeTable!$B:$E,4,0)),"","슬롯타입이상"))</f>
        <v/>
      </c>
      <c r="P39" t="str">
        <f>P38&amp;IF(LEN(Q39)=0,"",","&amp;Q39)</f>
        <v/>
      </c>
      <c r="Q39" t="str">
        <f>IF(O39&lt;&gt;1,"",
"{"""&amp;A$1&amp;""":"&amp;A39
&amp;","""&amp;B$1&amp;""":"&amp;B39
&amp;IF(LEN(E39)=0,"",","""&amp;E$1&amp;""":"""&amp;E39&amp;"""")
&amp;IF(LEN(G39)=0,"",","""&amp;G$1&amp;""":"""&amp;G39&amp;"""")
&amp;IF(LEN(I39)=0,"",","""&amp;I$1&amp;""":"&amp;I39)
&amp;IF(LEN(K39)=0,"",","""&amp;K$1&amp;""":"""&amp;K39&amp;"""")
&amp;IF(LEN(M39)=0,"",","""&amp;M$1&amp;""":"&amp;M39)
&amp;IF(LEN(N39)=0,"",","""&amp;N$1&amp;""":"&amp;N39)&amp;"}")</f>
        <v/>
      </c>
    </row>
    <row r="40" spans="1:17">
      <c r="A40">
        <v>6</v>
      </c>
      <c r="B40">
        <v>3</v>
      </c>
      <c r="C40">
        <f>IF(B40&lt;=6,0,
IF(B40=7,1,2))</f>
        <v>0</v>
      </c>
      <c r="E40" t="str">
        <f ca="1">IF(ISBLANK(D40),"",
VLOOKUP(D40,OFFSET(INDIRECT("$A:$B"),0,MATCH(D$1&amp;"_Verify",INDIRECT("$1:$1"),0)-1),2,0)
)</f>
        <v/>
      </c>
      <c r="F40" t="str">
        <f>IF(ISBLANK($D40),"",
IF(AND($B40&gt;=VLOOKUP($D40,DailyShopTypeTable!$B:$E,3,0),$B40&lt;=VLOOKUP($D40,DailyShopTypeTable!$B:$E,4,0)),"","슬롯타입이상"))</f>
        <v/>
      </c>
      <c r="P40" t="str">
        <f>P39&amp;IF(LEN(Q40)=0,"",","&amp;Q40)</f>
        <v/>
      </c>
      <c r="Q40" t="str">
        <f>IF(O40&lt;&gt;1,"",
"{"""&amp;A$1&amp;""":"&amp;A40
&amp;","""&amp;B$1&amp;""":"&amp;B40
&amp;IF(LEN(E40)=0,"",","""&amp;E$1&amp;""":"""&amp;E40&amp;"""")
&amp;IF(LEN(G40)=0,"",","""&amp;G$1&amp;""":"""&amp;G40&amp;"""")
&amp;IF(LEN(I40)=0,"",","""&amp;I$1&amp;""":"&amp;I40)
&amp;IF(LEN(K40)=0,"",","""&amp;K$1&amp;""":"""&amp;K40&amp;"""")
&amp;IF(LEN(M40)=0,"",","""&amp;M$1&amp;""":"&amp;M40)
&amp;IF(LEN(N40)=0,"",","""&amp;N$1&amp;""":"&amp;N40)&amp;"}")</f>
        <v/>
      </c>
    </row>
    <row r="41" spans="1:17">
      <c r="A41">
        <v>6</v>
      </c>
      <c r="B41">
        <v>4</v>
      </c>
      <c r="C41">
        <f>IF(B41&lt;=6,0,
IF(B41=7,1,2))</f>
        <v>0</v>
      </c>
      <c r="E41" t="str">
        <f ca="1">IF(ISBLANK(D41),"",
VLOOKUP(D41,OFFSET(INDIRECT("$A:$B"),0,MATCH(D$1&amp;"_Verify",INDIRECT("$1:$1"),0)-1),2,0)
)</f>
        <v/>
      </c>
      <c r="F41" t="str">
        <f>IF(ISBLANK($D41),"",
IF(AND($B41&gt;=VLOOKUP($D41,DailyShopTypeTable!$B:$E,3,0),$B41&lt;=VLOOKUP($D41,DailyShopTypeTable!$B:$E,4,0)),"","슬롯타입이상"))</f>
        <v/>
      </c>
      <c r="P41" t="str">
        <f>P40&amp;IF(LEN(Q41)=0,"",","&amp;Q41)</f>
        <v/>
      </c>
      <c r="Q41" t="str">
        <f>IF(O41&lt;&gt;1,"",
"{"""&amp;A$1&amp;""":"&amp;A41
&amp;","""&amp;B$1&amp;""":"&amp;B41
&amp;IF(LEN(E41)=0,"",","""&amp;E$1&amp;""":"""&amp;E41&amp;"""")
&amp;IF(LEN(G41)=0,"",","""&amp;G$1&amp;""":"""&amp;G41&amp;"""")
&amp;IF(LEN(I41)=0,"",","""&amp;I$1&amp;""":"&amp;I41)
&amp;IF(LEN(K41)=0,"",","""&amp;K$1&amp;""":"""&amp;K41&amp;"""")
&amp;IF(LEN(M41)=0,"",","""&amp;M$1&amp;""":"&amp;M41)
&amp;IF(LEN(N41)=0,"",","""&amp;N$1&amp;""":"&amp;N41)&amp;"}")</f>
        <v/>
      </c>
    </row>
    <row r="42" spans="1:17">
      <c r="A42">
        <v>6</v>
      </c>
      <c r="B42">
        <v>5</v>
      </c>
      <c r="C42">
        <f>IF(B42&lt;=6,0,
IF(B42=7,1,2))</f>
        <v>0</v>
      </c>
      <c r="E42" t="str">
        <f ca="1">IF(ISBLANK(D42),"",
VLOOKUP(D42,OFFSET(INDIRECT("$A:$B"),0,MATCH(D$1&amp;"_Verify",INDIRECT("$1:$1"),0)-1),2,0)
)</f>
        <v/>
      </c>
      <c r="F42" t="str">
        <f>IF(ISBLANK($D42),"",
IF(AND($B42&gt;=VLOOKUP($D42,DailyShopTypeTable!$B:$E,3,0),$B42&lt;=VLOOKUP($D42,DailyShopTypeTable!$B:$E,4,0)),"","슬롯타입이상"))</f>
        <v/>
      </c>
      <c r="P42" t="str">
        <f>P41&amp;IF(LEN(Q42)=0,"",","&amp;Q42)</f>
        <v/>
      </c>
      <c r="Q42" t="str">
        <f>IF(O42&lt;&gt;1,"",
"{"""&amp;A$1&amp;""":"&amp;A42
&amp;","""&amp;B$1&amp;""":"&amp;B42
&amp;IF(LEN(E42)=0,"",","""&amp;E$1&amp;""":"""&amp;E42&amp;"""")
&amp;IF(LEN(G42)=0,"",","""&amp;G$1&amp;""":"""&amp;G42&amp;"""")
&amp;IF(LEN(I42)=0,"",","""&amp;I$1&amp;""":"&amp;I42)
&amp;IF(LEN(K42)=0,"",","""&amp;K$1&amp;""":"""&amp;K42&amp;"""")
&amp;IF(LEN(M42)=0,"",","""&amp;M$1&amp;""":"&amp;M42)
&amp;IF(LEN(N42)=0,"",","""&amp;N$1&amp;""":"&amp;N42)&amp;"}")</f>
        <v/>
      </c>
    </row>
    <row r="43" spans="1:17">
      <c r="A43">
        <v>6</v>
      </c>
      <c r="B43">
        <v>6</v>
      </c>
      <c r="C43">
        <f>IF(B43&lt;=6,0,
IF(B43=7,1,2))</f>
        <v>0</v>
      </c>
      <c r="E43" t="str">
        <f ca="1">IF(ISBLANK(D43),"",
VLOOKUP(D43,OFFSET(INDIRECT("$A:$B"),0,MATCH(D$1&amp;"_Verify",INDIRECT("$1:$1"),0)-1),2,0)
)</f>
        <v/>
      </c>
      <c r="F43" t="str">
        <f>IF(ISBLANK($D43),"",
IF(AND($B43&gt;=VLOOKUP($D43,DailyShopTypeTable!$B:$E,3,0),$B43&lt;=VLOOKUP($D43,DailyShopTypeTable!$B:$E,4,0)),"","슬롯타입이상"))</f>
        <v/>
      </c>
      <c r="P43" t="str">
        <f>P42&amp;IF(LEN(Q43)=0,"",","&amp;Q43)</f>
        <v/>
      </c>
      <c r="Q43" t="str">
        <f>IF(O43&lt;&gt;1,"",
"{"""&amp;A$1&amp;""":"&amp;A43
&amp;","""&amp;B$1&amp;""":"&amp;B43
&amp;IF(LEN(E43)=0,"",","""&amp;E$1&amp;""":"""&amp;E43&amp;"""")
&amp;IF(LEN(G43)=0,"",","""&amp;G$1&amp;""":"""&amp;G43&amp;"""")
&amp;IF(LEN(I43)=0,"",","""&amp;I$1&amp;""":"&amp;I43)
&amp;IF(LEN(K43)=0,"",","""&amp;K$1&amp;""":"""&amp;K43&amp;"""")
&amp;IF(LEN(M43)=0,"",","""&amp;M$1&amp;""":"&amp;M43)
&amp;IF(LEN(N43)=0,"",","""&amp;N$1&amp;""":"&amp;N43)&amp;"}")</f>
        <v/>
      </c>
    </row>
    <row r="44" spans="1:17">
      <c r="A44">
        <v>7</v>
      </c>
      <c r="B44">
        <v>0</v>
      </c>
      <c r="C44">
        <f>IF(B44&lt;=6,0,
IF(B44=7,1,2))</f>
        <v>0</v>
      </c>
      <c r="E44" t="str">
        <f ca="1">IF(ISBLANK(D44),"",
VLOOKUP(D44,OFFSET(INDIRECT("$A:$B"),0,MATCH(D$1&amp;"_Verify",INDIRECT("$1:$1"),0)-1),2,0)
)</f>
        <v/>
      </c>
      <c r="F44" t="str">
        <f>IF(ISBLANK($D44),"",
IF(AND($B44&gt;=VLOOKUP($D44,DailyShopTypeTable!$B:$E,3,0),$B44&lt;=VLOOKUP($D44,DailyShopTypeTable!$B:$E,4,0)),"","슬롯타입이상"))</f>
        <v/>
      </c>
      <c r="P44" t="str">
        <f>P43&amp;IF(LEN(Q44)=0,"",","&amp;Q44)</f>
        <v/>
      </c>
      <c r="Q44" t="str">
        <f>IF(O44&lt;&gt;1,"",
"{"""&amp;A$1&amp;""":"&amp;A44
&amp;","""&amp;B$1&amp;""":"&amp;B44
&amp;IF(LEN(E44)=0,"",","""&amp;E$1&amp;""":"""&amp;E44&amp;"""")
&amp;IF(LEN(G44)=0,"",","""&amp;G$1&amp;""":"""&amp;G44&amp;"""")
&amp;IF(LEN(I44)=0,"",","""&amp;I$1&amp;""":"&amp;I44)
&amp;IF(LEN(K44)=0,"",","""&amp;K$1&amp;""":"""&amp;K44&amp;"""")
&amp;IF(LEN(M44)=0,"",","""&amp;M$1&amp;""":"&amp;M44)
&amp;IF(LEN(N44)=0,"",","""&amp;N$1&amp;""":"&amp;N44)&amp;"}")</f>
        <v/>
      </c>
    </row>
    <row r="45" spans="1:17">
      <c r="A45">
        <v>7</v>
      </c>
      <c r="B45">
        <v>1</v>
      </c>
      <c r="C45">
        <f>IF(B45&lt;=6,0,
IF(B45=7,1,2))</f>
        <v>0</v>
      </c>
      <c r="E45" t="str">
        <f ca="1">IF(ISBLANK(D45),"",
VLOOKUP(D45,OFFSET(INDIRECT("$A:$B"),0,MATCH(D$1&amp;"_Verify",INDIRECT("$1:$1"),0)-1),2,0)
)</f>
        <v/>
      </c>
      <c r="F45" t="str">
        <f>IF(ISBLANK($D45),"",
IF(AND($B45&gt;=VLOOKUP($D45,DailyShopTypeTable!$B:$E,3,0),$B45&lt;=VLOOKUP($D45,DailyShopTypeTable!$B:$E,4,0)),"","슬롯타입이상"))</f>
        <v/>
      </c>
      <c r="P45" t="str">
        <f>P44&amp;IF(LEN(Q45)=0,"",","&amp;Q45)</f>
        <v/>
      </c>
      <c r="Q45" t="str">
        <f>IF(O45&lt;&gt;1,"",
"{"""&amp;A$1&amp;""":"&amp;A45
&amp;","""&amp;B$1&amp;""":"&amp;B45
&amp;IF(LEN(E45)=0,"",","""&amp;E$1&amp;""":"""&amp;E45&amp;"""")
&amp;IF(LEN(G45)=0,"",","""&amp;G$1&amp;""":"""&amp;G45&amp;"""")
&amp;IF(LEN(I45)=0,"",","""&amp;I$1&amp;""":"&amp;I45)
&amp;IF(LEN(K45)=0,"",","""&amp;K$1&amp;""":"""&amp;K45&amp;"""")
&amp;IF(LEN(M45)=0,"",","""&amp;M$1&amp;""":"&amp;M45)
&amp;IF(LEN(N45)=0,"",","""&amp;N$1&amp;""":"&amp;N45)&amp;"}")</f>
        <v/>
      </c>
    </row>
    <row r="46" spans="1:17">
      <c r="A46">
        <v>7</v>
      </c>
      <c r="B46">
        <v>2</v>
      </c>
      <c r="C46">
        <f>IF(B46&lt;=6,0,
IF(B46=7,1,2))</f>
        <v>0</v>
      </c>
      <c r="E46" t="str">
        <f ca="1">IF(ISBLANK(D46),"",
VLOOKUP(D46,OFFSET(INDIRECT("$A:$B"),0,MATCH(D$1&amp;"_Verify",INDIRECT("$1:$1"),0)-1),2,0)
)</f>
        <v/>
      </c>
      <c r="F46" t="str">
        <f>IF(ISBLANK($D46),"",
IF(AND($B46&gt;=VLOOKUP($D46,DailyShopTypeTable!$B:$E,3,0),$B46&lt;=VLOOKUP($D46,DailyShopTypeTable!$B:$E,4,0)),"","슬롯타입이상"))</f>
        <v/>
      </c>
      <c r="P46" t="str">
        <f>P45&amp;IF(LEN(Q46)=0,"",","&amp;Q46)</f>
        <v/>
      </c>
      <c r="Q46" t="str">
        <f>IF(O46&lt;&gt;1,"",
"{"""&amp;A$1&amp;""":"&amp;A46
&amp;","""&amp;B$1&amp;""":"&amp;B46
&amp;IF(LEN(E46)=0,"",","""&amp;E$1&amp;""":"""&amp;E46&amp;"""")
&amp;IF(LEN(G46)=0,"",","""&amp;G$1&amp;""":"""&amp;G46&amp;"""")
&amp;IF(LEN(I46)=0,"",","""&amp;I$1&amp;""":"&amp;I46)
&amp;IF(LEN(K46)=0,"",","""&amp;K$1&amp;""":"""&amp;K46&amp;"""")
&amp;IF(LEN(M46)=0,"",","""&amp;M$1&amp;""":"&amp;M46)
&amp;IF(LEN(N46)=0,"",","""&amp;N$1&amp;""":"&amp;N46)&amp;"}")</f>
        <v/>
      </c>
    </row>
    <row r="47" spans="1:17">
      <c r="A47">
        <v>7</v>
      </c>
      <c r="B47">
        <v>3</v>
      </c>
      <c r="C47">
        <f>IF(B47&lt;=6,0,
IF(B47=7,1,2))</f>
        <v>0</v>
      </c>
      <c r="E47" t="str">
        <f ca="1">IF(ISBLANK(D47),"",
VLOOKUP(D47,OFFSET(INDIRECT("$A:$B"),0,MATCH(D$1&amp;"_Verify",INDIRECT("$1:$1"),0)-1),2,0)
)</f>
        <v/>
      </c>
      <c r="F47" t="str">
        <f>IF(ISBLANK($D47),"",
IF(AND($B47&gt;=VLOOKUP($D47,DailyShopTypeTable!$B:$E,3,0),$B47&lt;=VLOOKUP($D47,DailyShopTypeTable!$B:$E,4,0)),"","슬롯타입이상"))</f>
        <v/>
      </c>
      <c r="P47" t="str">
        <f>P46&amp;IF(LEN(Q47)=0,"",","&amp;Q47)</f>
        <v/>
      </c>
      <c r="Q47" t="str">
        <f>IF(O47&lt;&gt;1,"",
"{"""&amp;A$1&amp;""":"&amp;A47
&amp;","""&amp;B$1&amp;""":"&amp;B47
&amp;IF(LEN(E47)=0,"",","""&amp;E$1&amp;""":"""&amp;E47&amp;"""")
&amp;IF(LEN(G47)=0,"",","""&amp;G$1&amp;""":"""&amp;G47&amp;"""")
&amp;IF(LEN(I47)=0,"",","""&amp;I$1&amp;""":"&amp;I47)
&amp;IF(LEN(K47)=0,"",","""&amp;K$1&amp;""":"""&amp;K47&amp;"""")
&amp;IF(LEN(M47)=0,"",","""&amp;M$1&amp;""":"&amp;M47)
&amp;IF(LEN(N47)=0,"",","""&amp;N$1&amp;""":"&amp;N47)&amp;"}")</f>
        <v/>
      </c>
    </row>
    <row r="48" spans="1:17">
      <c r="A48">
        <v>7</v>
      </c>
      <c r="B48">
        <v>4</v>
      </c>
      <c r="C48">
        <f>IF(B48&lt;=6,0,
IF(B48=7,1,2))</f>
        <v>0</v>
      </c>
      <c r="E48" t="str">
        <f ca="1">IF(ISBLANK(D48),"",
VLOOKUP(D48,OFFSET(INDIRECT("$A:$B"),0,MATCH(D$1&amp;"_Verify",INDIRECT("$1:$1"),0)-1),2,0)
)</f>
        <v/>
      </c>
      <c r="F48" t="str">
        <f>IF(ISBLANK($D48),"",
IF(AND($B48&gt;=VLOOKUP($D48,DailyShopTypeTable!$B:$E,3,0),$B48&lt;=VLOOKUP($D48,DailyShopTypeTable!$B:$E,4,0)),"","슬롯타입이상"))</f>
        <v/>
      </c>
      <c r="P48" t="str">
        <f>P47&amp;IF(LEN(Q48)=0,"",","&amp;Q48)</f>
        <v/>
      </c>
      <c r="Q48" t="str">
        <f>IF(O48&lt;&gt;1,"",
"{"""&amp;A$1&amp;""":"&amp;A48
&amp;","""&amp;B$1&amp;""":"&amp;B48
&amp;IF(LEN(E48)=0,"",","""&amp;E$1&amp;""":"""&amp;E48&amp;"""")
&amp;IF(LEN(G48)=0,"",","""&amp;G$1&amp;""":"""&amp;G48&amp;"""")
&amp;IF(LEN(I48)=0,"",","""&amp;I$1&amp;""":"&amp;I48)
&amp;IF(LEN(K48)=0,"",","""&amp;K$1&amp;""":"""&amp;K48&amp;"""")
&amp;IF(LEN(M48)=0,"",","""&amp;M$1&amp;""":"&amp;M48)
&amp;IF(LEN(N48)=0,"",","""&amp;N$1&amp;""":"&amp;N48)&amp;"}")</f>
        <v/>
      </c>
    </row>
    <row r="49" spans="1:17">
      <c r="A49">
        <v>7</v>
      </c>
      <c r="B49">
        <v>5</v>
      </c>
      <c r="C49">
        <f>IF(B49&lt;=6,0,
IF(B49=7,1,2))</f>
        <v>0</v>
      </c>
      <c r="E49" t="str">
        <f ca="1">IF(ISBLANK(D49),"",
VLOOKUP(D49,OFFSET(INDIRECT("$A:$B"),0,MATCH(D$1&amp;"_Verify",INDIRECT("$1:$1"),0)-1),2,0)
)</f>
        <v/>
      </c>
      <c r="F49" t="str">
        <f>IF(ISBLANK($D49),"",
IF(AND($B49&gt;=VLOOKUP($D49,DailyShopTypeTable!$B:$E,3,0),$B49&lt;=VLOOKUP($D49,DailyShopTypeTable!$B:$E,4,0)),"","슬롯타입이상"))</f>
        <v/>
      </c>
      <c r="P49" t="str">
        <f>P48&amp;IF(LEN(Q49)=0,"",","&amp;Q49)</f>
        <v/>
      </c>
      <c r="Q49" t="str">
        <f>IF(O49&lt;&gt;1,"",
"{"""&amp;A$1&amp;""":"&amp;A49
&amp;","""&amp;B$1&amp;""":"&amp;B49
&amp;IF(LEN(E49)=0,"",","""&amp;E$1&amp;""":"""&amp;E49&amp;"""")
&amp;IF(LEN(G49)=0,"",","""&amp;G$1&amp;""":"""&amp;G49&amp;"""")
&amp;IF(LEN(I49)=0,"",","""&amp;I$1&amp;""":"&amp;I49)
&amp;IF(LEN(K49)=0,"",","""&amp;K$1&amp;""":"""&amp;K49&amp;"""")
&amp;IF(LEN(M49)=0,"",","""&amp;M$1&amp;""":"&amp;M49)
&amp;IF(LEN(N49)=0,"",","""&amp;N$1&amp;""":"&amp;N49)&amp;"}")</f>
        <v/>
      </c>
    </row>
    <row r="50" spans="1:17">
      <c r="A50">
        <v>7</v>
      </c>
      <c r="B50">
        <v>6</v>
      </c>
      <c r="C50">
        <f>IF(B50&lt;=6,0,
IF(B50=7,1,2))</f>
        <v>0</v>
      </c>
      <c r="E50" t="str">
        <f ca="1">IF(ISBLANK(D50),"",
VLOOKUP(D50,OFFSET(INDIRECT("$A:$B"),0,MATCH(D$1&amp;"_Verify",INDIRECT("$1:$1"),0)-1),2,0)
)</f>
        <v/>
      </c>
      <c r="F50" t="str">
        <f>IF(ISBLANK($D50),"",
IF(AND($B50&gt;=VLOOKUP($D50,DailyShopTypeTable!$B:$E,3,0),$B50&lt;=VLOOKUP($D50,DailyShopTypeTable!$B:$E,4,0)),"","슬롯타입이상"))</f>
        <v/>
      </c>
      <c r="P50" t="str">
        <f>P49&amp;IF(LEN(Q50)=0,"",","&amp;Q50)</f>
        <v/>
      </c>
      <c r="Q50" t="str">
        <f>IF(O50&lt;&gt;1,"",
"{"""&amp;A$1&amp;""":"&amp;A50
&amp;","""&amp;B$1&amp;""":"&amp;B50
&amp;IF(LEN(E50)=0,"",","""&amp;E$1&amp;""":"""&amp;E50&amp;"""")
&amp;IF(LEN(G50)=0,"",","""&amp;G$1&amp;""":"""&amp;G50&amp;"""")
&amp;IF(LEN(I50)=0,"",","""&amp;I$1&amp;""":"&amp;I50)
&amp;IF(LEN(K50)=0,"",","""&amp;K$1&amp;""":"""&amp;K50&amp;"""")
&amp;IF(LEN(M50)=0,"",","""&amp;M$1&amp;""":"&amp;M50)
&amp;IF(LEN(N50)=0,"",","""&amp;N$1&amp;""":"&amp;N50)&amp;"}")</f>
        <v/>
      </c>
    </row>
    <row r="51" spans="1:17">
      <c r="A51">
        <v>8</v>
      </c>
      <c r="B51">
        <v>0</v>
      </c>
      <c r="C51">
        <f>IF(B51&lt;=6,0,
IF(B51=7,1,2))</f>
        <v>0</v>
      </c>
      <c r="E51" t="str">
        <f ca="1">IF(ISBLANK(D51),"",
VLOOKUP(D51,OFFSET(INDIRECT("$A:$B"),0,MATCH(D$1&amp;"_Verify",INDIRECT("$1:$1"),0)-1),2,0)
)</f>
        <v/>
      </c>
      <c r="F51" t="str">
        <f>IF(ISBLANK($D51),"",
IF(AND($B51&gt;=VLOOKUP($D51,DailyShopTypeTable!$B:$E,3,0),$B51&lt;=VLOOKUP($D51,DailyShopTypeTable!$B:$E,4,0)),"","슬롯타입이상"))</f>
        <v/>
      </c>
      <c r="P51" t="str">
        <f>P50&amp;IF(LEN(Q51)=0,"",","&amp;Q51)</f>
        <v/>
      </c>
      <c r="Q51" t="str">
        <f>IF(O51&lt;&gt;1,"",
"{"""&amp;A$1&amp;""":"&amp;A51
&amp;","""&amp;B$1&amp;""":"&amp;B51
&amp;IF(LEN(E51)=0,"",","""&amp;E$1&amp;""":"""&amp;E51&amp;"""")
&amp;IF(LEN(G51)=0,"",","""&amp;G$1&amp;""":"""&amp;G51&amp;"""")
&amp;IF(LEN(I51)=0,"",","""&amp;I$1&amp;""":"&amp;I51)
&amp;IF(LEN(K51)=0,"",","""&amp;K$1&amp;""":"""&amp;K51&amp;"""")
&amp;IF(LEN(M51)=0,"",","""&amp;M$1&amp;""":"&amp;M51)
&amp;IF(LEN(N51)=0,"",","""&amp;N$1&amp;""":"&amp;N51)&amp;"}")</f>
        <v/>
      </c>
    </row>
    <row r="52" spans="1:17">
      <c r="A52">
        <v>8</v>
      </c>
      <c r="B52">
        <v>1</v>
      </c>
      <c r="C52">
        <f>IF(B52&lt;=6,0,
IF(B52=7,1,2))</f>
        <v>0</v>
      </c>
      <c r="E52" t="str">
        <f ca="1">IF(ISBLANK(D52),"",
VLOOKUP(D52,OFFSET(INDIRECT("$A:$B"),0,MATCH(D$1&amp;"_Verify",INDIRECT("$1:$1"),0)-1),2,0)
)</f>
        <v/>
      </c>
      <c r="F52" t="str">
        <f>IF(ISBLANK($D52),"",
IF(AND($B52&gt;=VLOOKUP($D52,DailyShopTypeTable!$B:$E,3,0),$B52&lt;=VLOOKUP($D52,DailyShopTypeTable!$B:$E,4,0)),"","슬롯타입이상"))</f>
        <v/>
      </c>
      <c r="P52" t="str">
        <f>P51&amp;IF(LEN(Q52)=0,"",","&amp;Q52)</f>
        <v/>
      </c>
      <c r="Q52" t="str">
        <f>IF(O52&lt;&gt;1,"",
"{"""&amp;A$1&amp;""":"&amp;A52
&amp;","""&amp;B$1&amp;""":"&amp;B52
&amp;IF(LEN(E52)=0,"",","""&amp;E$1&amp;""":"""&amp;E52&amp;"""")
&amp;IF(LEN(G52)=0,"",","""&amp;G$1&amp;""":"""&amp;G52&amp;"""")
&amp;IF(LEN(I52)=0,"",","""&amp;I$1&amp;""":"&amp;I52)
&amp;IF(LEN(K52)=0,"",","""&amp;K$1&amp;""":"""&amp;K52&amp;"""")
&amp;IF(LEN(M52)=0,"",","""&amp;M$1&amp;""":"&amp;M52)
&amp;IF(LEN(N52)=0,"",","""&amp;N$1&amp;""":"&amp;N52)&amp;"}")</f>
        <v/>
      </c>
    </row>
    <row r="53" spans="1:17">
      <c r="A53">
        <v>8</v>
      </c>
      <c r="B53">
        <v>2</v>
      </c>
      <c r="C53">
        <f>IF(B53&lt;=6,0,
IF(B53=7,1,2))</f>
        <v>0</v>
      </c>
      <c r="E53" t="str">
        <f ca="1">IF(ISBLANK(D53),"",
VLOOKUP(D53,OFFSET(INDIRECT("$A:$B"),0,MATCH(D$1&amp;"_Verify",INDIRECT("$1:$1"),0)-1),2,0)
)</f>
        <v/>
      </c>
      <c r="F53" t="str">
        <f>IF(ISBLANK($D53),"",
IF(AND($B53&gt;=VLOOKUP($D53,DailyShopTypeTable!$B:$E,3,0),$B53&lt;=VLOOKUP($D53,DailyShopTypeTable!$B:$E,4,0)),"","슬롯타입이상"))</f>
        <v/>
      </c>
      <c r="P53" t="str">
        <f>P52&amp;IF(LEN(Q53)=0,"",","&amp;Q53)</f>
        <v/>
      </c>
      <c r="Q53" t="str">
        <f>IF(O53&lt;&gt;1,"",
"{"""&amp;A$1&amp;""":"&amp;A53
&amp;","""&amp;B$1&amp;""":"&amp;B53
&amp;IF(LEN(E53)=0,"",","""&amp;E$1&amp;""":"""&amp;E53&amp;"""")
&amp;IF(LEN(G53)=0,"",","""&amp;G$1&amp;""":"""&amp;G53&amp;"""")
&amp;IF(LEN(I53)=0,"",","""&amp;I$1&amp;""":"&amp;I53)
&amp;IF(LEN(K53)=0,"",","""&amp;K$1&amp;""":"""&amp;K53&amp;"""")
&amp;IF(LEN(M53)=0,"",","""&amp;M$1&amp;""":"&amp;M53)
&amp;IF(LEN(N53)=0,"",","""&amp;N$1&amp;""":"&amp;N53)&amp;"}")</f>
        <v/>
      </c>
    </row>
    <row r="54" spans="1:17">
      <c r="A54">
        <v>8</v>
      </c>
      <c r="B54">
        <v>3</v>
      </c>
      <c r="C54">
        <f>IF(B54&lt;=6,0,
IF(B54=7,1,2))</f>
        <v>0</v>
      </c>
      <c r="E54" t="str">
        <f ca="1">IF(ISBLANK(D54),"",
VLOOKUP(D54,OFFSET(INDIRECT("$A:$B"),0,MATCH(D$1&amp;"_Verify",INDIRECT("$1:$1"),0)-1),2,0)
)</f>
        <v/>
      </c>
      <c r="F54" t="str">
        <f>IF(ISBLANK($D54),"",
IF(AND($B54&gt;=VLOOKUP($D54,DailyShopTypeTable!$B:$E,3,0),$B54&lt;=VLOOKUP($D54,DailyShopTypeTable!$B:$E,4,0)),"","슬롯타입이상"))</f>
        <v/>
      </c>
      <c r="P54" t="str">
        <f>P53&amp;IF(LEN(Q54)=0,"",","&amp;Q54)</f>
        <v/>
      </c>
      <c r="Q54" t="str">
        <f>IF(O54&lt;&gt;1,"",
"{"""&amp;A$1&amp;""":"&amp;A54
&amp;","""&amp;B$1&amp;""":"&amp;B54
&amp;IF(LEN(E54)=0,"",","""&amp;E$1&amp;""":"""&amp;E54&amp;"""")
&amp;IF(LEN(G54)=0,"",","""&amp;G$1&amp;""":"""&amp;G54&amp;"""")
&amp;IF(LEN(I54)=0,"",","""&amp;I$1&amp;""":"&amp;I54)
&amp;IF(LEN(K54)=0,"",","""&amp;K$1&amp;""":"""&amp;K54&amp;"""")
&amp;IF(LEN(M54)=0,"",","""&amp;M$1&amp;""":"&amp;M54)
&amp;IF(LEN(N54)=0,"",","""&amp;N$1&amp;""":"&amp;N54)&amp;"}")</f>
        <v/>
      </c>
    </row>
    <row r="55" spans="1:17">
      <c r="A55">
        <v>8</v>
      </c>
      <c r="B55">
        <v>4</v>
      </c>
      <c r="C55">
        <f>IF(B55&lt;=6,0,
IF(B55=7,1,2))</f>
        <v>0</v>
      </c>
      <c r="E55" t="str">
        <f ca="1">IF(ISBLANK(D55),"",
VLOOKUP(D55,OFFSET(INDIRECT("$A:$B"),0,MATCH(D$1&amp;"_Verify",INDIRECT("$1:$1"),0)-1),2,0)
)</f>
        <v/>
      </c>
      <c r="F55" t="str">
        <f>IF(ISBLANK($D55),"",
IF(AND($B55&gt;=VLOOKUP($D55,DailyShopTypeTable!$B:$E,3,0),$B55&lt;=VLOOKUP($D55,DailyShopTypeTable!$B:$E,4,0)),"","슬롯타입이상"))</f>
        <v/>
      </c>
      <c r="P55" t="str">
        <f>P54&amp;IF(LEN(Q55)=0,"",","&amp;Q55)</f>
        <v/>
      </c>
      <c r="Q55" t="str">
        <f>IF(O55&lt;&gt;1,"",
"{"""&amp;A$1&amp;""":"&amp;A55
&amp;","""&amp;B$1&amp;""":"&amp;B55
&amp;IF(LEN(E55)=0,"",","""&amp;E$1&amp;""":"""&amp;E55&amp;"""")
&amp;IF(LEN(G55)=0,"",","""&amp;G$1&amp;""":"""&amp;G55&amp;"""")
&amp;IF(LEN(I55)=0,"",","""&amp;I$1&amp;""":"&amp;I55)
&amp;IF(LEN(K55)=0,"",","""&amp;K$1&amp;""":"""&amp;K55&amp;"""")
&amp;IF(LEN(M55)=0,"",","""&amp;M$1&amp;""":"&amp;M55)
&amp;IF(LEN(N55)=0,"",","""&amp;N$1&amp;""":"&amp;N55)&amp;"}")</f>
        <v/>
      </c>
    </row>
    <row r="56" spans="1:17">
      <c r="A56">
        <v>8</v>
      </c>
      <c r="B56">
        <v>5</v>
      </c>
      <c r="C56">
        <f>IF(B56&lt;=6,0,
IF(B56=7,1,2))</f>
        <v>0</v>
      </c>
      <c r="E56" t="str">
        <f ca="1">IF(ISBLANK(D56),"",
VLOOKUP(D56,OFFSET(INDIRECT("$A:$B"),0,MATCH(D$1&amp;"_Verify",INDIRECT("$1:$1"),0)-1),2,0)
)</f>
        <v/>
      </c>
      <c r="F56" t="str">
        <f>IF(ISBLANK($D56),"",
IF(AND($B56&gt;=VLOOKUP($D56,DailyShopTypeTable!$B:$E,3,0),$B56&lt;=VLOOKUP($D56,DailyShopTypeTable!$B:$E,4,0)),"","슬롯타입이상"))</f>
        <v/>
      </c>
      <c r="P56" t="str">
        <f>P55&amp;IF(LEN(Q56)=0,"",","&amp;Q56)</f>
        <v/>
      </c>
      <c r="Q56" t="str">
        <f>IF(O56&lt;&gt;1,"",
"{"""&amp;A$1&amp;""":"&amp;A56
&amp;","""&amp;B$1&amp;""":"&amp;B56
&amp;IF(LEN(E56)=0,"",","""&amp;E$1&amp;""":"""&amp;E56&amp;"""")
&amp;IF(LEN(G56)=0,"",","""&amp;G$1&amp;""":"""&amp;G56&amp;"""")
&amp;IF(LEN(I56)=0,"",","""&amp;I$1&amp;""":"&amp;I56)
&amp;IF(LEN(K56)=0,"",","""&amp;K$1&amp;""":"""&amp;K56&amp;"""")
&amp;IF(LEN(M56)=0,"",","""&amp;M$1&amp;""":"&amp;M56)
&amp;IF(LEN(N56)=0,"",","""&amp;N$1&amp;""":"&amp;N56)&amp;"}")</f>
        <v/>
      </c>
    </row>
    <row r="57" spans="1:17">
      <c r="A57">
        <v>8</v>
      </c>
      <c r="B57">
        <v>6</v>
      </c>
      <c r="C57">
        <f>IF(B57&lt;=6,0,
IF(B57=7,1,2))</f>
        <v>0</v>
      </c>
      <c r="E57" t="str">
        <f ca="1">IF(ISBLANK(D57),"",
VLOOKUP(D57,OFFSET(INDIRECT("$A:$B"),0,MATCH(D$1&amp;"_Verify",INDIRECT("$1:$1"),0)-1),2,0)
)</f>
        <v/>
      </c>
      <c r="F57" t="str">
        <f>IF(ISBLANK($D57),"",
IF(AND($B57&gt;=VLOOKUP($D57,DailyShopTypeTable!$B:$E,3,0),$B57&lt;=VLOOKUP($D57,DailyShopTypeTable!$B:$E,4,0)),"","슬롯타입이상"))</f>
        <v/>
      </c>
      <c r="P57" t="str">
        <f>P56&amp;IF(LEN(Q57)=0,"",","&amp;Q57)</f>
        <v/>
      </c>
      <c r="Q57" t="str">
        <f>IF(O57&lt;&gt;1,"",
"{"""&amp;A$1&amp;""":"&amp;A57
&amp;","""&amp;B$1&amp;""":"&amp;B57
&amp;IF(LEN(E57)=0,"",","""&amp;E$1&amp;""":"""&amp;E57&amp;"""")
&amp;IF(LEN(G57)=0,"",","""&amp;G$1&amp;""":"""&amp;G57&amp;"""")
&amp;IF(LEN(I57)=0,"",","""&amp;I$1&amp;""":"&amp;I57)
&amp;IF(LEN(K57)=0,"",","""&amp;K$1&amp;""":"""&amp;K57&amp;"""")
&amp;IF(LEN(M57)=0,"",","""&amp;M$1&amp;""":"&amp;M57)
&amp;IF(LEN(N57)=0,"",","""&amp;N$1&amp;""":"&amp;N57)&amp;"}")</f>
        <v/>
      </c>
    </row>
    <row r="58" spans="1:17">
      <c r="A58">
        <v>9</v>
      </c>
      <c r="B58">
        <v>0</v>
      </c>
      <c r="C58">
        <f>IF(B58&lt;=6,0,
IF(B58=7,1,2))</f>
        <v>0</v>
      </c>
      <c r="E58" t="str">
        <f ca="1">IF(ISBLANK(D58),"",
VLOOKUP(D58,OFFSET(INDIRECT("$A:$B"),0,MATCH(D$1&amp;"_Verify",INDIRECT("$1:$1"),0)-1),2,0)
)</f>
        <v/>
      </c>
      <c r="F58" t="str">
        <f>IF(ISBLANK($D58),"",
IF(AND($B58&gt;=VLOOKUP($D58,DailyShopTypeTable!$B:$E,3,0),$B58&lt;=VLOOKUP($D58,DailyShopTypeTable!$B:$E,4,0)),"","슬롯타입이상"))</f>
        <v/>
      </c>
      <c r="P58" t="str">
        <f>P57&amp;IF(LEN(Q58)=0,"",","&amp;Q58)</f>
        <v/>
      </c>
      <c r="Q58" t="str">
        <f>IF(O58&lt;&gt;1,"",
"{"""&amp;A$1&amp;""":"&amp;A58
&amp;","""&amp;B$1&amp;""":"&amp;B58
&amp;IF(LEN(E58)=0,"",","""&amp;E$1&amp;""":"""&amp;E58&amp;"""")
&amp;IF(LEN(G58)=0,"",","""&amp;G$1&amp;""":"""&amp;G58&amp;"""")
&amp;IF(LEN(I58)=0,"",","""&amp;I$1&amp;""":"&amp;I58)
&amp;IF(LEN(K58)=0,"",","""&amp;K$1&amp;""":"""&amp;K58&amp;"""")
&amp;IF(LEN(M58)=0,"",","""&amp;M$1&amp;""":"&amp;M58)
&amp;IF(LEN(N58)=0,"",","""&amp;N$1&amp;""":"&amp;N58)&amp;"}")</f>
        <v/>
      </c>
    </row>
    <row r="59" spans="1:17">
      <c r="A59">
        <v>9</v>
      </c>
      <c r="B59">
        <v>1</v>
      </c>
      <c r="C59">
        <f>IF(B59&lt;=6,0,
IF(B59=7,1,2))</f>
        <v>0</v>
      </c>
      <c r="E59" t="str">
        <f ca="1">IF(ISBLANK(D59),"",
VLOOKUP(D59,OFFSET(INDIRECT("$A:$B"),0,MATCH(D$1&amp;"_Verify",INDIRECT("$1:$1"),0)-1),2,0)
)</f>
        <v/>
      </c>
      <c r="F59" t="str">
        <f>IF(ISBLANK($D59),"",
IF(AND($B59&gt;=VLOOKUP($D59,DailyShopTypeTable!$B:$E,3,0),$B59&lt;=VLOOKUP($D59,DailyShopTypeTable!$B:$E,4,0)),"","슬롯타입이상"))</f>
        <v/>
      </c>
      <c r="P59" t="str">
        <f>P58&amp;IF(LEN(Q59)=0,"",","&amp;Q59)</f>
        <v/>
      </c>
      <c r="Q59" t="str">
        <f>IF(O59&lt;&gt;1,"",
"{"""&amp;A$1&amp;""":"&amp;A59
&amp;","""&amp;B$1&amp;""":"&amp;B59
&amp;IF(LEN(E59)=0,"",","""&amp;E$1&amp;""":"""&amp;E59&amp;"""")
&amp;IF(LEN(G59)=0,"",","""&amp;G$1&amp;""":"""&amp;G59&amp;"""")
&amp;IF(LEN(I59)=0,"",","""&amp;I$1&amp;""":"&amp;I59)
&amp;IF(LEN(K59)=0,"",","""&amp;K$1&amp;""":"""&amp;K59&amp;"""")
&amp;IF(LEN(M59)=0,"",","""&amp;M$1&amp;""":"&amp;M59)
&amp;IF(LEN(N59)=0,"",","""&amp;N$1&amp;""":"&amp;N59)&amp;"}")</f>
        <v/>
      </c>
    </row>
    <row r="60" spans="1:17">
      <c r="A60">
        <v>9</v>
      </c>
      <c r="B60">
        <v>2</v>
      </c>
      <c r="C60">
        <f>IF(B60&lt;=6,0,
IF(B60=7,1,2))</f>
        <v>0</v>
      </c>
      <c r="E60" t="str">
        <f ca="1">IF(ISBLANK(D60),"",
VLOOKUP(D60,OFFSET(INDIRECT("$A:$B"),0,MATCH(D$1&amp;"_Verify",INDIRECT("$1:$1"),0)-1),2,0)
)</f>
        <v/>
      </c>
      <c r="F60" t="str">
        <f>IF(ISBLANK($D60),"",
IF(AND($B60&gt;=VLOOKUP($D60,DailyShopTypeTable!$B:$E,3,0),$B60&lt;=VLOOKUP($D60,DailyShopTypeTable!$B:$E,4,0)),"","슬롯타입이상"))</f>
        <v/>
      </c>
      <c r="P60" t="str">
        <f>P59&amp;IF(LEN(Q60)=0,"",","&amp;Q60)</f>
        <v/>
      </c>
      <c r="Q60" t="str">
        <f>IF(O60&lt;&gt;1,"",
"{"""&amp;A$1&amp;""":"&amp;A60
&amp;","""&amp;B$1&amp;""":"&amp;B60
&amp;IF(LEN(E60)=0,"",","""&amp;E$1&amp;""":"""&amp;E60&amp;"""")
&amp;IF(LEN(G60)=0,"",","""&amp;G$1&amp;""":"""&amp;G60&amp;"""")
&amp;IF(LEN(I60)=0,"",","""&amp;I$1&amp;""":"&amp;I60)
&amp;IF(LEN(K60)=0,"",","""&amp;K$1&amp;""":"""&amp;K60&amp;"""")
&amp;IF(LEN(M60)=0,"",","""&amp;M$1&amp;""":"&amp;M60)
&amp;IF(LEN(N60)=0,"",","""&amp;N$1&amp;""":"&amp;N60)&amp;"}")</f>
        <v/>
      </c>
    </row>
    <row r="61" spans="1:17">
      <c r="A61">
        <v>9</v>
      </c>
      <c r="B61">
        <v>3</v>
      </c>
      <c r="C61">
        <f>IF(B61&lt;=6,0,
IF(B61=7,1,2))</f>
        <v>0</v>
      </c>
      <c r="E61" t="str">
        <f ca="1">IF(ISBLANK(D61),"",
VLOOKUP(D61,OFFSET(INDIRECT("$A:$B"),0,MATCH(D$1&amp;"_Verify",INDIRECT("$1:$1"),0)-1),2,0)
)</f>
        <v/>
      </c>
      <c r="F61" t="str">
        <f>IF(ISBLANK($D61),"",
IF(AND($B61&gt;=VLOOKUP($D61,DailyShopTypeTable!$B:$E,3,0),$B61&lt;=VLOOKUP($D61,DailyShopTypeTable!$B:$E,4,0)),"","슬롯타입이상"))</f>
        <v/>
      </c>
      <c r="P61" t="str">
        <f>P60&amp;IF(LEN(Q61)=0,"",","&amp;Q61)</f>
        <v/>
      </c>
      <c r="Q61" t="str">
        <f>IF(O61&lt;&gt;1,"",
"{"""&amp;A$1&amp;""":"&amp;A61
&amp;","""&amp;B$1&amp;""":"&amp;B61
&amp;IF(LEN(E61)=0,"",","""&amp;E$1&amp;""":"""&amp;E61&amp;"""")
&amp;IF(LEN(G61)=0,"",","""&amp;G$1&amp;""":"""&amp;G61&amp;"""")
&amp;IF(LEN(I61)=0,"",","""&amp;I$1&amp;""":"&amp;I61)
&amp;IF(LEN(K61)=0,"",","""&amp;K$1&amp;""":"""&amp;K61&amp;"""")
&amp;IF(LEN(M61)=0,"",","""&amp;M$1&amp;""":"&amp;M61)
&amp;IF(LEN(N61)=0,"",","""&amp;N$1&amp;""":"&amp;N61)&amp;"}")</f>
        <v/>
      </c>
    </row>
    <row r="62" spans="1:17">
      <c r="A62">
        <v>9</v>
      </c>
      <c r="B62">
        <v>4</v>
      </c>
      <c r="C62">
        <f>IF(B62&lt;=6,0,
IF(B62=7,1,2))</f>
        <v>0</v>
      </c>
      <c r="E62" t="str">
        <f ca="1">IF(ISBLANK(D62),"",
VLOOKUP(D62,OFFSET(INDIRECT("$A:$B"),0,MATCH(D$1&amp;"_Verify",INDIRECT("$1:$1"),0)-1),2,0)
)</f>
        <v/>
      </c>
      <c r="F62" t="str">
        <f>IF(ISBLANK($D62),"",
IF(AND($B62&gt;=VLOOKUP($D62,DailyShopTypeTable!$B:$E,3,0),$B62&lt;=VLOOKUP($D62,DailyShopTypeTable!$B:$E,4,0)),"","슬롯타입이상"))</f>
        <v/>
      </c>
      <c r="P62" t="str">
        <f>P61&amp;IF(LEN(Q62)=0,"",","&amp;Q62)</f>
        <v/>
      </c>
      <c r="Q62" t="str">
        <f>IF(O62&lt;&gt;1,"",
"{"""&amp;A$1&amp;""":"&amp;A62
&amp;","""&amp;B$1&amp;""":"&amp;B62
&amp;IF(LEN(E62)=0,"",","""&amp;E$1&amp;""":"""&amp;E62&amp;"""")
&amp;IF(LEN(G62)=0,"",","""&amp;G$1&amp;""":"""&amp;G62&amp;"""")
&amp;IF(LEN(I62)=0,"",","""&amp;I$1&amp;""":"&amp;I62)
&amp;IF(LEN(K62)=0,"",","""&amp;K$1&amp;""":"""&amp;K62&amp;"""")
&amp;IF(LEN(M62)=0,"",","""&amp;M$1&amp;""":"&amp;M62)
&amp;IF(LEN(N62)=0,"",","""&amp;N$1&amp;""":"&amp;N62)&amp;"}")</f>
        <v/>
      </c>
    </row>
    <row r="63" spans="1:17">
      <c r="A63">
        <v>9</v>
      </c>
      <c r="B63">
        <v>5</v>
      </c>
      <c r="C63">
        <f>IF(B63&lt;=6,0,
IF(B63=7,1,2))</f>
        <v>0</v>
      </c>
      <c r="E63" t="str">
        <f ca="1">IF(ISBLANK(D63),"",
VLOOKUP(D63,OFFSET(INDIRECT("$A:$B"),0,MATCH(D$1&amp;"_Verify",INDIRECT("$1:$1"),0)-1),2,0)
)</f>
        <v/>
      </c>
      <c r="F63" t="str">
        <f>IF(ISBLANK($D63),"",
IF(AND($B63&gt;=VLOOKUP($D63,DailyShopTypeTable!$B:$E,3,0),$B63&lt;=VLOOKUP($D63,DailyShopTypeTable!$B:$E,4,0)),"","슬롯타입이상"))</f>
        <v/>
      </c>
      <c r="P63" t="str">
        <f>P62&amp;IF(LEN(Q63)=0,"",","&amp;Q63)</f>
        <v/>
      </c>
      <c r="Q63" t="str">
        <f>IF(O63&lt;&gt;1,"",
"{"""&amp;A$1&amp;""":"&amp;A63
&amp;","""&amp;B$1&amp;""":"&amp;B63
&amp;IF(LEN(E63)=0,"",","""&amp;E$1&amp;""":"""&amp;E63&amp;"""")
&amp;IF(LEN(G63)=0,"",","""&amp;G$1&amp;""":"""&amp;G63&amp;"""")
&amp;IF(LEN(I63)=0,"",","""&amp;I$1&amp;""":"&amp;I63)
&amp;IF(LEN(K63)=0,"",","""&amp;K$1&amp;""":"""&amp;K63&amp;"""")
&amp;IF(LEN(M63)=0,"",","""&amp;M$1&amp;""":"&amp;M63)
&amp;IF(LEN(N63)=0,"",","""&amp;N$1&amp;""":"&amp;N63)&amp;"}")</f>
        <v/>
      </c>
    </row>
    <row r="64" spans="1:17">
      <c r="A64">
        <v>9</v>
      </c>
      <c r="B64">
        <v>6</v>
      </c>
      <c r="C64">
        <f>IF(B64&lt;=6,0,
IF(B64=7,1,2))</f>
        <v>0</v>
      </c>
      <c r="E64" t="str">
        <f ca="1">IF(ISBLANK(D64),"",
VLOOKUP(D64,OFFSET(INDIRECT("$A:$B"),0,MATCH(D$1&amp;"_Verify",INDIRECT("$1:$1"),0)-1),2,0)
)</f>
        <v/>
      </c>
      <c r="F64" t="str">
        <f>IF(ISBLANK($D64),"",
IF(AND($B64&gt;=VLOOKUP($D64,DailyShopTypeTable!$B:$E,3,0),$B64&lt;=VLOOKUP($D64,DailyShopTypeTable!$B:$E,4,0)),"","슬롯타입이상"))</f>
        <v/>
      </c>
      <c r="P64" t="str">
        <f>P63&amp;IF(LEN(Q64)=0,"",","&amp;Q64)</f>
        <v/>
      </c>
      <c r="Q64" t="str">
        <f>IF(O64&lt;&gt;1,"",
"{"""&amp;A$1&amp;""":"&amp;A64
&amp;","""&amp;B$1&amp;""":"&amp;B64
&amp;IF(LEN(E64)=0,"",","""&amp;E$1&amp;""":"""&amp;E64&amp;"""")
&amp;IF(LEN(G64)=0,"",","""&amp;G$1&amp;""":"""&amp;G64&amp;"""")
&amp;IF(LEN(I64)=0,"",","""&amp;I$1&amp;""":"&amp;I64)
&amp;IF(LEN(K64)=0,"",","""&amp;K$1&amp;""":"""&amp;K64&amp;"""")
&amp;IF(LEN(M64)=0,"",","""&amp;M$1&amp;""":"&amp;M64)
&amp;IF(LEN(N64)=0,"",","""&amp;N$1&amp;""":"&amp;N64)&amp;"}")</f>
        <v/>
      </c>
    </row>
    <row r="65" spans="1:17">
      <c r="A65">
        <v>10</v>
      </c>
      <c r="B65">
        <v>0</v>
      </c>
      <c r="C65">
        <f>IF(B65&lt;=6,0,
IF(B65=7,1,2))</f>
        <v>0</v>
      </c>
      <c r="D65" t="s">
        <v>125</v>
      </c>
      <c r="E65" t="str">
        <f ca="1">IF(ISBLANK(D65),"",
VLOOKUP(D65,OFFSET(INDIRECT("$A:$B"),0,MATCH(D$1&amp;"_Verify",INDIRECT("$1:$1"),0)-1),2,0)
)</f>
        <v>fe</v>
      </c>
      <c r="F65" t="str">
        <f>IF(ISBLANK($D65),"",
IF(AND($B65&gt;=VLOOKUP($D65,DailyShopTypeTable!$B:$E,3,0),$B65&lt;=VLOOKUP($D65,DailyShopTypeTable!$B:$E,4,0)),"","슬롯타입이상"))</f>
        <v/>
      </c>
      <c r="G65" t="s">
        <v>161</v>
      </c>
      <c r="H65" t="str">
        <f>IF(OR(
  AND(NOT(ISERROR(FIND("상자",D65))),ISBLANK(G65)),
  AND(ISBLANK(D65),ISBLANK(G65)),
  AND(NOT(ISERROR(FIND("안 지정",D65))),ISNUMBER(G65))),"",
IF(AND(NOT(ISERROR(FIND("상자",D65))),NOT(ISBLANK(G65))),"밸류불필요",
IF(AND(NOT(ISERROR(FIND("안 지정",D65))),NOT(ISNUMBER(G65))),"숫자필요",
IF(NOT(ISERROR(FIND("장비",D65))),
  IFERROR(VLOOKUP(G65,[1]EquipTable!$A:$T,MATCH("이름참고",[1]EquipTable!$1:$1,0),0),"장비없음"),
IF(NOT(ISERROR(FIND("캐릭터",D65))),
  IFERROR(VLOOKUP(G65,[2]ActorTable!$A:$G,MATCH("이름참고",[2]ActorTable!$1:$1,0),0),"캐릭터없음"),
"")))))</f>
        <v>용력의 방패</v>
      </c>
      <c r="I65">
        <v>1</v>
      </c>
      <c r="K65" t="s">
        <v>152</v>
      </c>
      <c r="M65">
        <v>840</v>
      </c>
      <c r="N65">
        <v>530</v>
      </c>
      <c r="O65">
        <v>1</v>
      </c>
      <c r="P65" t="str">
        <f ca="1">P64&amp;IF(LEN(Q65)=0,"",","&amp;Q65)</f>
        <v>,{"dy":10,"sl":0,"tp":"fe","vl":"Equip7401","cn":1,"pt":"DI","pp":840,"pr":530}</v>
      </c>
      <c r="Q65" t="str">
        <f ca="1">IF(O65&lt;&gt;1,"",
"{"""&amp;A$1&amp;""":"&amp;A65
&amp;","""&amp;B$1&amp;""":"&amp;B65
&amp;IF(LEN(E65)=0,"",","""&amp;E$1&amp;""":"""&amp;E65&amp;"""")
&amp;IF(LEN(G65)=0,"",","""&amp;G$1&amp;""":"""&amp;G65&amp;"""")
&amp;IF(LEN(I65)=0,"",","""&amp;I$1&amp;""":"&amp;I65)
&amp;IF(LEN(K65)=0,"",","""&amp;K$1&amp;""":"""&amp;K65&amp;"""")
&amp;IF(LEN(M65)=0,"",","""&amp;M$1&amp;""":"&amp;M65)
&amp;IF(LEN(N65)=0,"",","""&amp;N$1&amp;""":"&amp;N65)&amp;"}")</f>
        <v>{"dy":10,"sl":0,"tp":"fe","vl":"Equip7401","cn":1,"pt":"DI","pp":840,"pr":530}</v>
      </c>
    </row>
    <row r="66" spans="1:17">
      <c r="A66">
        <v>10</v>
      </c>
      <c r="B66">
        <v>1</v>
      </c>
      <c r="C66">
        <f>IF(B66&lt;=6,0,
IF(B66=7,1,2))</f>
        <v>0</v>
      </c>
      <c r="D66" t="s">
        <v>127</v>
      </c>
      <c r="E66" t="str">
        <f ca="1">IF(ISBLANK(D66),"",
VLOOKUP(D66,OFFSET(INDIRECT("$A:$B"),0,MATCH(D$1&amp;"_Verify",INDIRECT("$1:$1"),0)-1),2,0)
)</f>
        <v>bn</v>
      </c>
      <c r="F66" t="str">
        <f>IF(ISBLANK($D66),"",
IF(AND($B66&gt;=VLOOKUP($D66,DailyShopTypeTable!$B:$E,3,0),$B66&lt;=VLOOKUP($D66,DailyShopTypeTable!$B:$E,4,0)),"","슬롯타입이상"))</f>
        <v/>
      </c>
      <c r="H66" t="str">
        <f>IF(OR(
  AND(NOT(ISERROR(FIND("상자",D66))),ISBLANK(G66)),
  AND(ISBLANK(D66),ISBLANK(G66)),
  AND(NOT(ISERROR(FIND("안 지정",D66))),ISNUMBER(G66))),"",
IF(AND(NOT(ISERROR(FIND("상자",D66))),NOT(ISBLANK(G66))),"밸류불필요",
IF(AND(NOT(ISERROR(FIND("안 지정",D66))),NOT(ISNUMBER(G66))),"숫자필요",
IF(NOT(ISERROR(FIND("장비",D66))),
  IFERROR(VLOOKUP(G66,[1]EquipTable!$A:$T,MATCH("이름참고",[1]EquipTable!$1:$1,0),0),"장비없음"),
IF(NOT(ISERROR(FIND("캐릭터",D66))),
  IFERROR(VLOOKUP(G66,[2]ActorTable!$A:$G,MATCH("이름참고",[2]ActorTable!$1:$1,0),0),"캐릭터없음"),
"")))))</f>
        <v/>
      </c>
      <c r="I66">
        <v>1</v>
      </c>
      <c r="K66" t="s">
        <v>152</v>
      </c>
      <c r="N66">
        <v>30</v>
      </c>
      <c r="O66">
        <v>1</v>
      </c>
      <c r="P66" t="str">
        <f ca="1">P65&amp;IF(LEN(Q66)=0,"",","&amp;Q66)</f>
        <v>,{"dy":10,"sl":0,"tp":"fe","vl":"Equip7401","cn":1,"pt":"DI","pp":840,"pr":530},{"dy":10,"sl":1,"tp":"bn","cn":1,"pt":"DI","pr":30}</v>
      </c>
      <c r="Q66" t="str">
        <f ca="1">IF(O66&lt;&gt;1,"",
"{"""&amp;A$1&amp;""":"&amp;A66
&amp;","""&amp;B$1&amp;""":"&amp;B66
&amp;IF(LEN(E66)=0,"",","""&amp;E$1&amp;""":"""&amp;E66&amp;"""")
&amp;IF(LEN(G66)=0,"",","""&amp;G$1&amp;""":"""&amp;G66&amp;"""")
&amp;IF(LEN(I66)=0,"",","""&amp;I$1&amp;""":"&amp;I66)
&amp;IF(LEN(K66)=0,"",","""&amp;K$1&amp;""":"""&amp;K66&amp;"""")
&amp;IF(LEN(M66)=0,"",","""&amp;M$1&amp;""":"&amp;M66)
&amp;IF(LEN(N66)=0,"",","""&amp;N$1&amp;""":"&amp;N66)&amp;"}")</f>
        <v>{"dy":10,"sl":1,"tp":"bn","cn":1,"pt":"DI","pr":30}</v>
      </c>
    </row>
    <row r="67" spans="1:17">
      <c r="A67">
        <v>10</v>
      </c>
      <c r="B67">
        <v>2</v>
      </c>
      <c r="C67">
        <f>IF(B67&lt;=6,0,
IF(B67=7,1,2))</f>
        <v>0</v>
      </c>
      <c r="D67" t="s">
        <v>129</v>
      </c>
      <c r="E67" t="str">
        <f ca="1">IF(ISBLANK(D67),"",
VLOOKUP(D67,OFFSET(INDIRECT("$A:$B"),0,MATCH(D$1&amp;"_Verify",INDIRECT("$1:$1"),0)-1),2,0)
)</f>
        <v>bh</v>
      </c>
      <c r="F67" t="str">
        <f>IF(ISBLANK($D67),"",
IF(AND($B67&gt;=VLOOKUP($D67,DailyShopTypeTable!$B:$E,3,0),$B67&lt;=VLOOKUP($D67,DailyShopTypeTable!$B:$E,4,0)),"","슬롯타입이상"))</f>
        <v/>
      </c>
      <c r="H67" t="str">
        <f>IF(OR(
  AND(NOT(ISERROR(FIND("상자",D67))),ISBLANK(G67)),
  AND(ISBLANK(D67),ISBLANK(G67)),
  AND(NOT(ISERROR(FIND("안 지정",D67))),ISNUMBER(G67))),"",
IF(AND(NOT(ISERROR(FIND("상자",D67))),NOT(ISBLANK(G67))),"밸류불필요",
IF(AND(NOT(ISERROR(FIND("안 지정",D67))),NOT(ISNUMBER(G67))),"숫자필요",
IF(NOT(ISERROR(FIND("장비",D67))),
  IFERROR(VLOOKUP(G67,[1]EquipTable!$A:$T,MATCH("이름참고",[1]EquipTable!$1:$1,0),0),"장비없음"),
IF(NOT(ISERROR(FIND("캐릭터",D67))),
  IFERROR(VLOOKUP(G67,[2]ActorTable!$A:$G,MATCH("이름참고",[2]ActorTable!$1:$1,0),0),"캐릭터없음"),
"")))))</f>
        <v/>
      </c>
      <c r="I67">
        <v>1</v>
      </c>
      <c r="K67" t="s">
        <v>152</v>
      </c>
      <c r="M67">
        <v>120</v>
      </c>
      <c r="N67">
        <v>70</v>
      </c>
      <c r="O67">
        <v>1</v>
      </c>
      <c r="P67" t="str">
        <f ca="1">P66&amp;IF(LEN(Q67)=0,"",","&amp;Q67)</f>
        <v>,{"dy":10,"sl":0,"tp":"fe","vl":"Equip7401","cn":1,"pt":"DI","pp":840,"pr":530},{"dy":10,"sl":1,"tp":"bn","cn":1,"pt":"DI","pr":30},{"dy":10,"sl":2,"tp":"bh","cn":1,"pt":"DI","pp":120,"pr":70}</v>
      </c>
      <c r="Q67" t="str">
        <f ca="1">IF(O67&lt;&gt;1,"",
"{"""&amp;A$1&amp;""":"&amp;A67
&amp;","""&amp;B$1&amp;""":"&amp;B67
&amp;IF(LEN(E67)=0,"",","""&amp;E$1&amp;""":"""&amp;E67&amp;"""")
&amp;IF(LEN(G67)=0,"",","""&amp;G$1&amp;""":"""&amp;G67&amp;"""")
&amp;IF(LEN(I67)=0,"",","""&amp;I$1&amp;""":"&amp;I67)
&amp;IF(LEN(K67)=0,"",","""&amp;K$1&amp;""":"""&amp;K67&amp;"""")
&amp;IF(LEN(M67)=0,"",","""&amp;M$1&amp;""":"&amp;M67)
&amp;IF(LEN(N67)=0,"",","""&amp;N$1&amp;""":"&amp;N67)&amp;"}")</f>
        <v>{"dy":10,"sl":2,"tp":"bh","cn":1,"pt":"DI","pp":120,"pr":70}</v>
      </c>
    </row>
    <row r="68" spans="1:17">
      <c r="A68">
        <v>10</v>
      </c>
      <c r="B68">
        <v>3</v>
      </c>
      <c r="C68">
        <f>IF(B68&lt;=6,0,
IF(B68=7,1,2))</f>
        <v>0</v>
      </c>
      <c r="D68" t="s">
        <v>143</v>
      </c>
      <c r="E68" t="str">
        <f ca="1">IF(ISBLANK(D68),"",
VLOOKUP(D68,OFFSET(INDIRECT("$A:$B"),0,MATCH(D$1&amp;"_Verify",INDIRECT("$1:$1"),0)-1),2,0)
)</f>
        <v>upn</v>
      </c>
      <c r="F68" t="str">
        <f>IF(ISBLANK($D68),"",
IF(AND($B68&gt;=VLOOKUP($D68,DailyShopTypeTable!$B:$E,3,0),$B68&lt;=VLOOKUP($D68,DailyShopTypeTable!$B:$E,4,0)),"","슬롯타입이상"))</f>
        <v/>
      </c>
      <c r="G68">
        <v>57153</v>
      </c>
      <c r="H68" t="str">
        <f>IF(OR(
  AND(NOT(ISERROR(FIND("상자",D68))),ISBLANK(G68)),
  AND(ISBLANK(D68),ISBLANK(G68)),
  AND(NOT(ISERROR(FIND("안 지정",D68))),ISNUMBER(G68))),"",
IF(AND(NOT(ISERROR(FIND("상자",D68))),NOT(ISBLANK(G68))),"밸류불필요",
IF(AND(NOT(ISERROR(FIND("안 지정",D68))),NOT(ISNUMBER(G68))),"숫자필요",
IF(NOT(ISERROR(FIND("장비",D68))),
  IFERROR(VLOOKUP(G68,[1]EquipTable!$A:$T,MATCH("이름참고",[1]EquipTable!$1:$1,0),0),"장비없음"),
IF(NOT(ISERROR(FIND("캐릭터",D68))),
  IFERROR(VLOOKUP(G68,[2]ActorTable!$A:$G,MATCH("이름참고",[2]ActorTable!$1:$1,0),0),"캐릭터없음"),
"")))))</f>
        <v/>
      </c>
      <c r="I68">
        <v>16</v>
      </c>
      <c r="K68" t="s">
        <v>85</v>
      </c>
      <c r="N68">
        <v>1600</v>
      </c>
      <c r="O68">
        <v>1</v>
      </c>
      <c r="P68" t="str">
        <f ca="1">P67&amp;IF(LEN(Q68)=0,"",","&amp;Q68)</f>
        <v>,{"dy":10,"sl":0,"tp":"fe","vl":"Equip7401","cn":1,"pt":"DI","pp":840,"pr":530},{"dy":10,"sl":1,"tp":"bn","cn":1,"pt":"DI","pr":30},{"dy":10,"sl":2,"tp":"bh","cn":1,"pt":"DI","pp":120,"pr":70},{"dy":10,"sl":3,"tp":"upn","vl":"57153","cn":16,"pt":"GO","pr":1600}</v>
      </c>
      <c r="Q68" t="str">
        <f ca="1">IF(O68&lt;&gt;1,"",
"{"""&amp;A$1&amp;""":"&amp;A68
&amp;","""&amp;B$1&amp;""":"&amp;B68
&amp;IF(LEN(E68)=0,"",","""&amp;E$1&amp;""":"""&amp;E68&amp;"""")
&amp;IF(LEN(G68)=0,"",","""&amp;G$1&amp;""":"""&amp;G68&amp;"""")
&amp;IF(LEN(I68)=0,"",","""&amp;I$1&amp;""":"&amp;I68)
&amp;IF(LEN(K68)=0,"",","""&amp;K$1&amp;""":"""&amp;K68&amp;"""")
&amp;IF(LEN(M68)=0,"",","""&amp;M$1&amp;""":"&amp;M68)
&amp;IF(LEN(N68)=0,"",","""&amp;N$1&amp;""":"&amp;N68)&amp;"}")</f>
        <v>{"dy":10,"sl":3,"tp":"upn","vl":"57153","cn":16,"pt":"GO","pr":1600}</v>
      </c>
    </row>
    <row r="69" spans="1:17">
      <c r="A69">
        <v>10</v>
      </c>
      <c r="B69">
        <v>4</v>
      </c>
      <c r="C69">
        <f>IF(B69&lt;=6,0,
IF(B69=7,1,2))</f>
        <v>0</v>
      </c>
      <c r="D69" t="s">
        <v>141</v>
      </c>
      <c r="E69" t="str">
        <f ca="1">IF(ISBLANK(D69),"",
VLOOKUP(D69,OFFSET(INDIRECT("$A:$B"),0,MATCH(D$1&amp;"_Verify",INDIRECT("$1:$1"),0)-1),2,0)
)</f>
        <v>uph</v>
      </c>
      <c r="F69" t="str">
        <f>IF(ISBLANK($D69),"",
IF(AND($B69&gt;=VLOOKUP($D69,DailyShopTypeTable!$B:$E,3,0),$B69&lt;=VLOOKUP($D69,DailyShopTypeTable!$B:$E,4,0)),"","슬롯타입이상"))</f>
        <v/>
      </c>
      <c r="G69">
        <v>56573</v>
      </c>
      <c r="H69" t="str">
        <f>IF(OR(
  AND(NOT(ISERROR(FIND("상자",D69))),ISBLANK(G69)),
  AND(ISBLANK(D69),ISBLANK(G69)),
  AND(NOT(ISERROR(FIND("안 지정",D69))),ISNUMBER(G69))),"",
IF(AND(NOT(ISERROR(FIND("상자",D69))),NOT(ISBLANK(G69))),"밸류불필요",
IF(AND(NOT(ISERROR(FIND("안 지정",D69))),NOT(ISNUMBER(G69))),"숫자필요",
IF(NOT(ISERROR(FIND("장비",D69))),
  IFERROR(VLOOKUP(G69,[1]EquipTable!$A:$T,MATCH("이름참고",[1]EquipTable!$1:$1,0),0),"장비없음"),
IF(NOT(ISERROR(FIND("캐릭터",D69))),
  IFERROR(VLOOKUP(G69,[2]ActorTable!$A:$G,MATCH("이름참고",[2]ActorTable!$1:$1,0),0),"캐릭터없음"),
"")))))</f>
        <v/>
      </c>
      <c r="I69">
        <v>18</v>
      </c>
      <c r="K69" t="s">
        <v>85</v>
      </c>
      <c r="N69">
        <v>1800</v>
      </c>
      <c r="O69">
        <v>1</v>
      </c>
      <c r="P69" t="str">
        <f ca="1">P68&amp;IF(LEN(Q69)=0,"",","&amp;Q69)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</v>
      </c>
      <c r="Q69" t="str">
        <f ca="1">IF(O69&lt;&gt;1,"",
"{"""&amp;A$1&amp;""":"&amp;A69
&amp;","""&amp;B$1&amp;""":"&amp;B69
&amp;IF(LEN(E69)=0,"",","""&amp;E$1&amp;""":"""&amp;E69&amp;"""")
&amp;IF(LEN(G69)=0,"",","""&amp;G$1&amp;""":"""&amp;G69&amp;"""")
&amp;IF(LEN(I69)=0,"",","""&amp;I$1&amp;""":"&amp;I69)
&amp;IF(LEN(K69)=0,"",","""&amp;K$1&amp;""":"""&amp;K69&amp;"""")
&amp;IF(LEN(M69)=0,"",","""&amp;M$1&amp;""":"&amp;M69)
&amp;IF(LEN(N69)=0,"",","""&amp;N$1&amp;""":"&amp;N69)&amp;"}")</f>
        <v>{"dy":10,"sl":4,"tp":"uph","vl":"56573","cn":18,"pt":"GO","pr":1800}</v>
      </c>
    </row>
    <row r="70" spans="1:17">
      <c r="A70">
        <v>10</v>
      </c>
      <c r="B70">
        <v>5</v>
      </c>
      <c r="C70">
        <f>IF(B70&lt;=6,0,
IF(B70=7,1,2))</f>
        <v>0</v>
      </c>
      <c r="D70" t="s">
        <v>133</v>
      </c>
      <c r="E70" t="str">
        <f ca="1">IF(ISBLANK(D70),"",
VLOOKUP(D70,OFFSET(INDIRECT("$A:$B"),0,MATCH(D$1&amp;"_Verify",INDIRECT("$1:$1"),0)-1),2,0)
)</f>
        <v>fp</v>
      </c>
      <c r="F70" t="str">
        <f>IF(ISBLANK($D70),"",
IF(AND($B70&gt;=VLOOKUP($D70,DailyShopTypeTable!$B:$E,3,0),$B70&lt;=VLOOKUP($D70,DailyShopTypeTable!$B:$E,4,0)),"","슬롯타입이상"))</f>
        <v/>
      </c>
      <c r="G70" t="s">
        <v>163</v>
      </c>
      <c r="H70" t="str">
        <f>IF(OR(
  AND(NOT(ISERROR(FIND("상자",D70))),ISBLANK(G70)),
  AND(ISBLANK(D70),ISBLANK(G70)),
  AND(NOT(ISERROR(FIND("안 지정",D70))),ISNUMBER(G70))),"",
IF(AND(NOT(ISERROR(FIND("상자",D70))),NOT(ISBLANK(G70))),"밸류불필요",
IF(AND(NOT(ISERROR(FIND("안 지정",D70))),NOT(ISNUMBER(G70))),"숫자필요",
IF(NOT(ISERROR(FIND("장비",D70))),
  IFERROR(VLOOKUP(G70,[1]EquipTable!$A:$T,MATCH("이름참고",[1]EquipTable!$1:$1,0),0),"장비없음"),
IF(NOT(ISERROR(FIND("캐릭터",D70))),
  IFERROR(VLOOKUP(G70,[2]ActorTable!$A:$G,MATCH("이름참고",[2]ActorTable!$1:$1,0),0),"캐릭터없음"),
"")))))</f>
        <v>메디아</v>
      </c>
      <c r="I70">
        <v>140</v>
      </c>
      <c r="K70" t="s">
        <v>152</v>
      </c>
      <c r="M70">
        <v>340</v>
      </c>
      <c r="N70">
        <v>120</v>
      </c>
      <c r="O70">
        <v>1</v>
      </c>
      <c r="P70" t="str">
        <f ca="1">P69&amp;IF(LEN(Q70)=0,"",","&amp;Q70)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</v>
      </c>
      <c r="Q70" t="str">
        <f ca="1">IF(O70&lt;&gt;1,"",
"{"""&amp;A$1&amp;""":"&amp;A70
&amp;","""&amp;B$1&amp;""":"&amp;B70
&amp;IF(LEN(E70)=0,"",","""&amp;E$1&amp;""":"""&amp;E70&amp;"""")
&amp;IF(LEN(G70)=0,"",","""&amp;G$1&amp;""":"""&amp;G70&amp;"""")
&amp;IF(LEN(I70)=0,"",","""&amp;I$1&amp;""":"&amp;I70)
&amp;IF(LEN(K70)=0,"",","""&amp;K$1&amp;""":"""&amp;K70&amp;"""")
&amp;IF(LEN(M70)=0,"",","""&amp;M$1&amp;""":"&amp;M70)
&amp;IF(LEN(N70)=0,"",","""&amp;N$1&amp;""":"&amp;N70)&amp;"}")</f>
        <v>{"dy":10,"sl":5,"tp":"fp","vl":"Actor1218","cn":140,"pt":"DI","pp":340,"pr":120}</v>
      </c>
    </row>
    <row r="71" spans="1:17">
      <c r="A71">
        <v>10</v>
      </c>
      <c r="B71">
        <v>6</v>
      </c>
      <c r="C71">
        <f>IF(B71&lt;=6,0,
IF(B71=7,1,2))</f>
        <v>0</v>
      </c>
      <c r="D71" t="s">
        <v>143</v>
      </c>
      <c r="E71" t="str">
        <f ca="1">IF(ISBLANK(D71),"",
VLOOKUP(D71,OFFSET(INDIRECT("$A:$B"),0,MATCH(D$1&amp;"_Verify",INDIRECT("$1:$1"),0)-1),2,0)
)</f>
        <v>upn</v>
      </c>
      <c r="F71" t="str">
        <f>IF(ISBLANK($D71),"",
IF(AND($B71&gt;=VLOOKUP($D71,DailyShopTypeTable!$B:$E,3,0),$B71&lt;=VLOOKUP($D71,DailyShopTypeTable!$B:$E,4,0)),"","슬롯타입이상"))</f>
        <v/>
      </c>
      <c r="G71">
        <v>75145</v>
      </c>
      <c r="H71" t="str">
        <f>IF(OR(
  AND(NOT(ISERROR(FIND("상자",D71))),ISBLANK(G71)),
  AND(ISBLANK(D71),ISBLANK(G71)),
  AND(NOT(ISERROR(FIND("안 지정",D71))),ISNUMBER(G71))),"",
IF(AND(NOT(ISERROR(FIND("상자",D71))),NOT(ISBLANK(G71))),"밸류불필요",
IF(AND(NOT(ISERROR(FIND("안 지정",D71))),NOT(ISNUMBER(G71))),"숫자필요",
IF(NOT(ISERROR(FIND("장비",D71))),
  IFERROR(VLOOKUP(G71,[1]EquipTable!$A:$T,MATCH("이름참고",[1]EquipTable!$1:$1,0),0),"장비없음"),
IF(NOT(ISERROR(FIND("캐릭터",D71))),
  IFERROR(VLOOKUP(G71,[2]ActorTable!$A:$G,MATCH("이름참고",[2]ActorTable!$1:$1,0),0),"캐릭터없음"),
"")))))</f>
        <v/>
      </c>
      <c r="I71">
        <v>154</v>
      </c>
      <c r="K71" t="s">
        <v>152</v>
      </c>
      <c r="M71">
        <v>130</v>
      </c>
      <c r="N71">
        <v>16</v>
      </c>
      <c r="O71">
        <v>1</v>
      </c>
      <c r="P71" t="str">
        <f ca="1">P70&amp;IF(LEN(Q71)=0,"",","&amp;Q71)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1" t="str">
        <f ca="1">IF(O71&lt;&gt;1,"",
"{"""&amp;A$1&amp;""":"&amp;A71
&amp;","""&amp;B$1&amp;""":"&amp;B71
&amp;IF(LEN(E71)=0,"",","""&amp;E$1&amp;""":"""&amp;E71&amp;"""")
&amp;IF(LEN(G71)=0,"",","""&amp;G$1&amp;""":"""&amp;G71&amp;"""")
&amp;IF(LEN(I71)=0,"",","""&amp;I$1&amp;""":"&amp;I71)
&amp;IF(LEN(K71)=0,"",","""&amp;K$1&amp;""":"""&amp;K71&amp;"""")
&amp;IF(LEN(M71)=0,"",","""&amp;M$1&amp;""":"&amp;M71)
&amp;IF(LEN(N71)=0,"",","""&amp;N$1&amp;""":"&amp;N71)&amp;"}")</f>
        <v>{"dy":10,"sl":6,"tp":"upn","vl":"75145","cn":154,"pt":"DI","pp":130,"pr":16}</v>
      </c>
    </row>
    <row r="72" spans="1:17">
      <c r="A72">
        <v>11</v>
      </c>
      <c r="B72">
        <v>0</v>
      </c>
      <c r="C72">
        <f>IF(B72&lt;=6,0,
IF(B72=7,1,2))</f>
        <v>0</v>
      </c>
      <c r="D72" t="s">
        <v>125</v>
      </c>
      <c r="E72" t="str">
        <f ca="1">IF(ISBLANK(D72),"",
VLOOKUP(D72,OFFSET(INDIRECT("$A:$B"),0,MATCH(D$1&amp;"_Verify",INDIRECT("$1:$1"),0)-1),2,0)
)</f>
        <v>fe</v>
      </c>
      <c r="F72" t="str">
        <f>IF(ISBLANK($D72),"",
IF(AND($B72&gt;=VLOOKUP($D72,DailyShopTypeTable!$B:$E,3,0),$B72&lt;=VLOOKUP($D72,DailyShopTypeTable!$B:$E,4,0)),"","슬롯타입이상"))</f>
        <v/>
      </c>
      <c r="G72" t="s">
        <v>157</v>
      </c>
      <c r="H72" t="str">
        <f>IF(OR(
  AND(NOT(ISERROR(FIND("상자",D72))),ISBLANK(G72)),
  AND(ISBLANK(D72),ISBLANK(G72)),
  AND(NOT(ISERROR(FIND("안 지정",D72))),ISNUMBER(G72))),"",
IF(AND(NOT(ISERROR(FIND("상자",D72))),NOT(ISBLANK(G72))),"밸류불필요",
IF(AND(NOT(ISERROR(FIND("안 지정",D72))),NOT(ISNUMBER(G72))),"숫자필요",
IF(NOT(ISERROR(FIND("장비",D72))),
  IFERROR(VLOOKUP(G72,[1]EquipTable!$A:$T,MATCH("이름참고",[1]EquipTable!$1:$1,0),0),"장비없음"),
IF(NOT(ISERROR(FIND("캐릭터",D72))),
  IFERROR(VLOOKUP(G72,[2]ActorTable!$A:$G,MATCH("이름참고",[2]ActorTable!$1:$1,0),0),"캐릭터없음"),
"")))))</f>
        <v>용사의 단검</v>
      </c>
      <c r="I72">
        <v>1</v>
      </c>
      <c r="K72" t="s">
        <v>85</v>
      </c>
      <c r="N72">
        <v>5000</v>
      </c>
      <c r="O72">
        <v>1</v>
      </c>
      <c r="P72" t="str">
        <f ca="1">P71&amp;IF(LEN(Q72)=0,"",","&amp;Q72)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</v>
      </c>
      <c r="Q72" t="str">
        <f ca="1">IF(O72&lt;&gt;1,"",
"{"""&amp;A$1&amp;""":"&amp;A72
&amp;","""&amp;B$1&amp;""":"&amp;B72
&amp;IF(LEN(E72)=0,"",","""&amp;E$1&amp;""":"""&amp;E72&amp;"""")
&amp;IF(LEN(G72)=0,"",","""&amp;G$1&amp;""":"""&amp;G72&amp;"""")
&amp;IF(LEN(I72)=0,"",","""&amp;I$1&amp;""":"&amp;I72)
&amp;IF(LEN(K72)=0,"",","""&amp;K$1&amp;""":"""&amp;K72&amp;"""")
&amp;IF(LEN(M72)=0,"",","""&amp;M$1&amp;""":"&amp;M72)
&amp;IF(LEN(N72)=0,"",","""&amp;N$1&amp;""":"&amp;N72)&amp;"}")</f>
        <v>{"dy":11,"sl":0,"tp":"fe","vl":"Equip1002","cn":1,"pt":"GO","pr":5000}</v>
      </c>
    </row>
    <row r="73" spans="1:17">
      <c r="A73">
        <v>11</v>
      </c>
      <c r="B73">
        <v>1</v>
      </c>
      <c r="C73">
        <f>IF(B73&lt;=6,0,
IF(B73=7,1,2))</f>
        <v>0</v>
      </c>
      <c r="D73" t="s">
        <v>125</v>
      </c>
      <c r="E73" t="str">
        <f ca="1">IF(ISBLANK(D73),"",
VLOOKUP(D73,OFFSET(INDIRECT("$A:$B"),0,MATCH(D$1&amp;"_Verify",INDIRECT("$1:$1"),0)-1),2,0)
)</f>
        <v>fe</v>
      </c>
      <c r="F73" t="str">
        <f>IF(ISBLANK($D73),"",
IF(AND($B73&gt;=VLOOKUP($D73,DailyShopTypeTable!$B:$E,3,0),$B73&lt;=VLOOKUP($D73,DailyShopTypeTable!$B:$E,4,0)),"","슬롯타입이상"))</f>
        <v/>
      </c>
      <c r="G73" t="s">
        <v>168</v>
      </c>
      <c r="H73" t="str">
        <f>IF(OR(
  AND(NOT(ISERROR(FIND("상자",D73))),ISBLANK(G73)),
  AND(ISBLANK(D73),ISBLANK(G73)),
  AND(NOT(ISERROR(FIND("안 지정",D73))),ISNUMBER(G73))),"",
IF(AND(NOT(ISERROR(FIND("상자",D73))),NOT(ISBLANK(G73))),"밸류불필요",
IF(AND(NOT(ISERROR(FIND("안 지정",D73))),NOT(ISNUMBER(G73))),"숫자필요",
IF(NOT(ISERROR(FIND("장비",D73))),
  IFERROR(VLOOKUP(G73,[1]EquipTable!$A:$T,MATCH("이름참고",[1]EquipTable!$1:$1,0),0),"장비없음"),
IF(NOT(ISERROR(FIND("캐릭터",D73))),
  IFERROR(VLOOKUP(G73,[2]ActorTable!$A:$G,MATCH("이름참고",[2]ActorTable!$1:$1,0),0),"캐릭터없음"),
"")))))</f>
        <v>사파이어 대거</v>
      </c>
      <c r="I73">
        <v>1</v>
      </c>
      <c r="K73" t="s">
        <v>85</v>
      </c>
      <c r="N73">
        <v>24450</v>
      </c>
      <c r="O73">
        <v>1</v>
      </c>
      <c r="P73" t="str">
        <f ca="1">P72&amp;IF(LEN(Q73)=0,"",","&amp;Q73)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</v>
      </c>
      <c r="Q73" t="str">
        <f ca="1">IF(O73&lt;&gt;1,"",
"{"""&amp;A$1&amp;""":"&amp;A73
&amp;","""&amp;B$1&amp;""":"&amp;B73
&amp;IF(LEN(E73)=0,"",","""&amp;E$1&amp;""":"""&amp;E73&amp;"""")
&amp;IF(LEN(G73)=0,"",","""&amp;G$1&amp;""":"""&amp;G73&amp;"""")
&amp;IF(LEN(I73)=0,"",","""&amp;I$1&amp;""":"&amp;I73)
&amp;IF(LEN(K73)=0,"",","""&amp;K$1&amp;""":"""&amp;K73&amp;"""")
&amp;IF(LEN(M73)=0,"",","""&amp;M$1&amp;""":"&amp;M73)
&amp;IF(LEN(N73)=0,"",","""&amp;N$1&amp;""":"&amp;N73)&amp;"}")</f>
        <v>{"dy":11,"sl":1,"tp":"fe","vl":"Equip1101","cn":1,"pt":"GO","pr":24450}</v>
      </c>
    </row>
    <row r="74" spans="1:17">
      <c r="A74">
        <v>11</v>
      </c>
      <c r="B74">
        <v>2</v>
      </c>
      <c r="C74">
        <f>IF(B74&lt;=6,0,
IF(B74=7,1,2))</f>
        <v>0</v>
      </c>
      <c r="D74" t="s">
        <v>143</v>
      </c>
      <c r="E74" t="str">
        <f ca="1">IF(ISBLANK(D74),"",
VLOOKUP(D74,OFFSET(INDIRECT("$A:$B"),0,MATCH(D$1&amp;"_Verify",INDIRECT("$1:$1"),0)-1),2,0)
)</f>
        <v>upn</v>
      </c>
      <c r="F74" t="str">
        <f>IF(ISBLANK($D74),"",
IF(AND($B74&gt;=VLOOKUP($D74,DailyShopTypeTable!$B:$E,3,0),$B74&lt;=VLOOKUP($D74,DailyShopTypeTable!$B:$E,4,0)),"","슬롯타입이상"))</f>
        <v/>
      </c>
      <c r="G74">
        <v>57153</v>
      </c>
      <c r="H74" t="str">
        <f>IF(OR(
  AND(NOT(ISERROR(FIND("상자",D74))),ISBLANK(G74)),
  AND(ISBLANK(D74),ISBLANK(G74)),
  AND(NOT(ISERROR(FIND("안 지정",D74))),ISNUMBER(G74))),"",
IF(AND(NOT(ISERROR(FIND("상자",D74))),NOT(ISBLANK(G74))),"밸류불필요",
IF(AND(NOT(ISERROR(FIND("안 지정",D74))),NOT(ISNUMBER(G74))),"숫자필요",
IF(NOT(ISERROR(FIND("장비",D74))),
  IFERROR(VLOOKUP(G74,[1]EquipTable!$A:$T,MATCH("이름참고",[1]EquipTable!$1:$1,0),0),"장비없음"),
IF(NOT(ISERROR(FIND("캐릭터",D74))),
  IFERROR(VLOOKUP(G74,[2]ActorTable!$A:$G,MATCH("이름참고",[2]ActorTable!$1:$1,0),0),"캐릭터없음"),
"")))))</f>
        <v/>
      </c>
      <c r="I74">
        <v>21</v>
      </c>
      <c r="K74" t="s">
        <v>85</v>
      </c>
      <c r="N74">
        <v>2100</v>
      </c>
      <c r="O74">
        <v>1</v>
      </c>
      <c r="P74" t="str">
        <f ca="1">P73&amp;IF(LEN(Q74)=0,"",","&amp;Q74)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</v>
      </c>
      <c r="Q74" t="str">
        <f ca="1">IF(O74&lt;&gt;1,"",
"{"""&amp;A$1&amp;""":"&amp;A74
&amp;","""&amp;B$1&amp;""":"&amp;B74
&amp;IF(LEN(E74)=0,"",","""&amp;E$1&amp;""":"""&amp;E74&amp;"""")
&amp;IF(LEN(G74)=0,"",","""&amp;G$1&amp;""":"""&amp;G74&amp;"""")
&amp;IF(LEN(I74)=0,"",","""&amp;I$1&amp;""":"&amp;I74)
&amp;IF(LEN(K74)=0,"",","""&amp;K$1&amp;""":"""&amp;K74&amp;"""")
&amp;IF(LEN(M74)=0,"",","""&amp;M$1&amp;""":"&amp;M74)
&amp;IF(LEN(N74)=0,"",","""&amp;N$1&amp;""":"&amp;N74)&amp;"}")</f>
        <v>{"dy":11,"sl":2,"tp":"upn","vl":"57153","cn":21,"pt":"GO","pr":2100}</v>
      </c>
    </row>
    <row r="75" spans="1:17">
      <c r="A75">
        <v>11</v>
      </c>
      <c r="B75">
        <v>3</v>
      </c>
      <c r="C75">
        <f>IF(B75&lt;=6,0,
IF(B75=7,1,2))</f>
        <v>0</v>
      </c>
      <c r="D75" t="s">
        <v>143</v>
      </c>
      <c r="E75" t="str">
        <f ca="1">IF(ISBLANK(D75),"",
VLOOKUP(D75,OFFSET(INDIRECT("$A:$B"),0,MATCH(D$1&amp;"_Verify",INDIRECT("$1:$1"),0)-1),2,0)
)</f>
        <v>upn</v>
      </c>
      <c r="F75" t="str">
        <f>IF(ISBLANK($D75),"",
IF(AND($B75&gt;=VLOOKUP($D75,DailyShopTypeTable!$B:$E,3,0),$B75&lt;=VLOOKUP($D75,DailyShopTypeTable!$B:$E,4,0)),"","슬롯타입이상"))</f>
        <v/>
      </c>
      <c r="G75">
        <v>34534</v>
      </c>
      <c r="H75" t="str">
        <f>IF(OR(
  AND(NOT(ISERROR(FIND("상자",D75))),ISBLANK(G75)),
  AND(ISBLANK(D75),ISBLANK(G75)),
  AND(NOT(ISERROR(FIND("안 지정",D75))),ISNUMBER(G75))),"",
IF(AND(NOT(ISERROR(FIND("상자",D75))),NOT(ISBLANK(G75))),"밸류불필요",
IF(AND(NOT(ISERROR(FIND("안 지정",D75))),NOT(ISNUMBER(G75))),"숫자필요",
IF(NOT(ISERROR(FIND("장비",D75))),
  IFERROR(VLOOKUP(G75,[1]EquipTable!$A:$T,MATCH("이름참고",[1]EquipTable!$1:$1,0),0),"장비없음"),
IF(NOT(ISERROR(FIND("캐릭터",D75))),
  IFERROR(VLOOKUP(G75,[2]ActorTable!$A:$G,MATCH("이름참고",[2]ActorTable!$1:$1,0),0),"캐릭터없음"),
"")))))</f>
        <v/>
      </c>
      <c r="I75">
        <v>16</v>
      </c>
      <c r="K75" t="s">
        <v>85</v>
      </c>
      <c r="N75">
        <v>1600</v>
      </c>
      <c r="O75">
        <v>1</v>
      </c>
      <c r="P75" t="str">
        <f ca="1">P74&amp;IF(LEN(Q75)=0,"",","&amp;Q75)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</v>
      </c>
      <c r="Q75" t="str">
        <f ca="1">IF(O75&lt;&gt;1,"",
"{"""&amp;A$1&amp;""":"&amp;A75
&amp;","""&amp;B$1&amp;""":"&amp;B75
&amp;IF(LEN(E75)=0,"",","""&amp;E$1&amp;""":"""&amp;E75&amp;"""")
&amp;IF(LEN(G75)=0,"",","""&amp;G$1&amp;""":"""&amp;G75&amp;"""")
&amp;IF(LEN(I75)=0,"",","""&amp;I$1&amp;""":"&amp;I75)
&amp;IF(LEN(K75)=0,"",","""&amp;K$1&amp;""":"""&amp;K75&amp;"""")
&amp;IF(LEN(M75)=0,"",","""&amp;M$1&amp;""":"&amp;M75)
&amp;IF(LEN(N75)=0,"",","""&amp;N$1&amp;""":"&amp;N75)&amp;"}")</f>
        <v>{"dy":11,"sl":3,"tp":"upn","vl":"34534","cn":16,"pt":"GO","pr":1600}</v>
      </c>
    </row>
    <row r="76" spans="1:17">
      <c r="A76">
        <v>11</v>
      </c>
      <c r="B76">
        <v>4</v>
      </c>
      <c r="C76">
        <f>IF(B76&lt;=6,0,
IF(B76=7,1,2))</f>
        <v>0</v>
      </c>
      <c r="D76" t="s">
        <v>143</v>
      </c>
      <c r="E76" t="str">
        <f ca="1">IF(ISBLANK(D76),"",
VLOOKUP(D76,OFFSET(INDIRECT("$A:$B"),0,MATCH(D$1&amp;"_Verify",INDIRECT("$1:$1"),0)-1),2,0)
)</f>
        <v>upn</v>
      </c>
      <c r="F76" t="str">
        <f>IF(ISBLANK($D76),"",
IF(AND($B76&gt;=VLOOKUP($D76,DailyShopTypeTable!$B:$E,3,0),$B76&lt;=VLOOKUP($D76,DailyShopTypeTable!$B:$E,4,0)),"","슬롯타입이상"))</f>
        <v/>
      </c>
      <c r="G76">
        <v>66634</v>
      </c>
      <c r="H76" t="str">
        <f>IF(OR(
  AND(NOT(ISERROR(FIND("상자",D76))),ISBLANK(G76)),
  AND(ISBLANK(D76),ISBLANK(G76)),
  AND(NOT(ISERROR(FIND("안 지정",D76))),ISNUMBER(G76))),"",
IF(AND(NOT(ISERROR(FIND("상자",D76))),NOT(ISBLANK(G76))),"밸류불필요",
IF(AND(NOT(ISERROR(FIND("안 지정",D76))),NOT(ISNUMBER(G76))),"숫자필요",
IF(NOT(ISERROR(FIND("장비",D76))),
  IFERROR(VLOOKUP(G76,[1]EquipTable!$A:$T,MATCH("이름참고",[1]EquipTable!$1:$1,0),0),"장비없음"),
IF(NOT(ISERROR(FIND("캐릭터",D76))),
  IFERROR(VLOOKUP(G76,[2]ActorTable!$A:$G,MATCH("이름참고",[2]ActorTable!$1:$1,0),0),"캐릭터없음"),
"")))))</f>
        <v/>
      </c>
      <c r="I76">
        <v>18</v>
      </c>
      <c r="K76" t="s">
        <v>85</v>
      </c>
      <c r="N76">
        <v>1800</v>
      </c>
      <c r="O76">
        <v>1</v>
      </c>
      <c r="P76" t="str">
        <f ca="1">P75&amp;IF(LEN(Q76)=0,"",","&amp;Q76)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</v>
      </c>
      <c r="Q76" t="str">
        <f ca="1">IF(O76&lt;&gt;1,"",
"{"""&amp;A$1&amp;""":"&amp;A76
&amp;","""&amp;B$1&amp;""":"&amp;B76
&amp;IF(LEN(E76)=0,"",","""&amp;E$1&amp;""":"""&amp;E76&amp;"""")
&amp;IF(LEN(G76)=0,"",","""&amp;G$1&amp;""":"""&amp;G76&amp;"""")
&amp;IF(LEN(I76)=0,"",","""&amp;I$1&amp;""":"&amp;I76)
&amp;IF(LEN(K76)=0,"",","""&amp;K$1&amp;""":"""&amp;K76&amp;"""")
&amp;IF(LEN(M76)=0,"",","""&amp;M$1&amp;""":"&amp;M76)
&amp;IF(LEN(N76)=0,"",","""&amp;N$1&amp;""":"&amp;N76)&amp;"}")</f>
        <v>{"dy":11,"sl":4,"tp":"upn","vl":"66634","cn":18,"pt":"GO","pr":1800}</v>
      </c>
    </row>
    <row r="77" spans="1:17">
      <c r="A77">
        <v>11</v>
      </c>
      <c r="B77">
        <v>5</v>
      </c>
      <c r="C77">
        <f>IF(B77&lt;=6,0,
IF(B77=7,1,2))</f>
        <v>0</v>
      </c>
      <c r="D77" t="s">
        <v>131</v>
      </c>
      <c r="E77" t="str">
        <f ca="1">IF(ISBLANK(D77),"",
VLOOKUP(D77,OFFSET(INDIRECT("$A:$B"),0,MATCH(D$1&amp;"_Verify",INDIRECT("$1:$1"),0)-1),2,0)
)</f>
        <v>fc</v>
      </c>
      <c r="F77" t="str">
        <f>IF(ISBLANK($D77),"",
IF(AND($B77&gt;=VLOOKUP($D77,DailyShopTypeTable!$B:$E,3,0),$B77&lt;=VLOOKUP($D77,DailyShopTypeTable!$B:$E,4,0)),"","슬롯타입이상"))</f>
        <v/>
      </c>
      <c r="G77" t="s">
        <v>158</v>
      </c>
      <c r="H77" t="str">
        <f>IF(OR(
  AND(NOT(ISERROR(FIND("상자",D77))),ISBLANK(G77)),
  AND(ISBLANK(D77),ISBLANK(G77)),
  AND(NOT(ISERROR(FIND("안 지정",D77))),ISNUMBER(G77))),"",
IF(AND(NOT(ISERROR(FIND("상자",D77))),NOT(ISBLANK(G77))),"밸류불필요",
IF(AND(NOT(ISERROR(FIND("안 지정",D77))),NOT(ISNUMBER(G77))),"숫자필요",
IF(NOT(ISERROR(FIND("장비",D77))),
  IFERROR(VLOOKUP(G77,[1]EquipTable!$A:$T,MATCH("이름참고",[1]EquipTable!$1:$1,0),0),"장비없음"),
IF(NOT(ISERROR(FIND("캐릭터",D77))),
  IFERROR(VLOOKUP(G77,[2]ActorTable!$A:$G,MATCH("이름참고",[2]ActorTable!$1:$1,0),0),"캐릭터없음"),
"")))))</f>
        <v>린하이</v>
      </c>
      <c r="I77">
        <v>1</v>
      </c>
      <c r="K77" t="s">
        <v>152</v>
      </c>
      <c r="M77">
        <v>1500</v>
      </c>
      <c r="N77">
        <v>760</v>
      </c>
      <c r="O77">
        <v>1</v>
      </c>
      <c r="P77" t="str">
        <f ca="1">P76&amp;IF(LEN(Q77)=0,"",","&amp;Q77)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</v>
      </c>
      <c r="Q77" t="str">
        <f ca="1">IF(O77&lt;&gt;1,"",
"{"""&amp;A$1&amp;""":"&amp;A77
&amp;","""&amp;B$1&amp;""":"&amp;B77
&amp;IF(LEN(E77)=0,"",","""&amp;E$1&amp;""":"""&amp;E77&amp;"""")
&amp;IF(LEN(G77)=0,"",","""&amp;G$1&amp;""":"""&amp;G77&amp;"""")
&amp;IF(LEN(I77)=0,"",","""&amp;I$1&amp;""":"&amp;I77)
&amp;IF(LEN(K77)=0,"",","""&amp;K$1&amp;""":"""&amp;K77&amp;"""")
&amp;IF(LEN(M77)=0,"",","""&amp;M$1&amp;""":"&amp;M77)
&amp;IF(LEN(N77)=0,"",","""&amp;N$1&amp;""":"&amp;N77)&amp;"}")</f>
        <v>{"dy":11,"sl":5,"tp":"fc","vl":"Actor2235","cn":1,"pt":"DI","pp":1500,"pr":760}</v>
      </c>
    </row>
    <row r="78" spans="1:17">
      <c r="A78">
        <v>11</v>
      </c>
      <c r="B78">
        <v>6</v>
      </c>
      <c r="C78">
        <f>IF(B78&lt;=6,0,
IF(B78=7,1,2))</f>
        <v>0</v>
      </c>
      <c r="D78" t="s">
        <v>137</v>
      </c>
      <c r="E78" t="str">
        <f ca="1">IF(ISBLANK(D78),"",
VLOOKUP(D78,OFFSET(INDIRECT("$A:$B"),0,MATCH(D$1&amp;"_Verify",INDIRECT("$1:$1"),0)-1),2,0)
)</f>
        <v>fl2</v>
      </c>
      <c r="F78" t="str">
        <f>IF(ISBLANK($D78),"",
IF(AND($B78&gt;=VLOOKUP($D78,DailyShopTypeTable!$B:$E,3,0),$B78&lt;=VLOOKUP($D78,DailyShopTypeTable!$B:$E,4,0)),"","슬롯타입이상"))</f>
        <v/>
      </c>
      <c r="G78" t="s">
        <v>159</v>
      </c>
      <c r="H78" t="str">
        <f>IF(OR(
  AND(NOT(ISERROR(FIND("상자",D78))),ISBLANK(G78)),
  AND(ISBLANK(D78),ISBLANK(G78)),
  AND(NOT(ISERROR(FIND("안 지정",D78))),ISNUMBER(G78))),"",
IF(AND(NOT(ISERROR(FIND("상자",D78))),NOT(ISBLANK(G78))),"밸류불필요",
IF(AND(NOT(ISERROR(FIND("안 지정",D78))),NOT(ISNUMBER(G78))),"숫자필요",
IF(NOT(ISERROR(FIND("장비",D78))),
  IFERROR(VLOOKUP(G78,[1]EquipTable!$A:$T,MATCH("이름참고",[1]EquipTable!$1:$1,0),0),"장비없음"),
IF(NOT(ISERROR(FIND("캐릭터",D78))),
  IFERROR(VLOOKUP(G78,[2]ActorTable!$A:$G,MATCH("이름참고",[2]ActorTable!$1:$1,0),0),"캐릭터없음"),
"")))))</f>
        <v>걸워리어</v>
      </c>
      <c r="I78">
        <v>1</v>
      </c>
      <c r="K78" t="s">
        <v>152</v>
      </c>
      <c r="M78">
        <v>1790</v>
      </c>
      <c r="N78">
        <v>830</v>
      </c>
      <c r="O78">
        <v>1</v>
      </c>
      <c r="P78" t="str">
        <f ca="1">P77&amp;IF(LEN(Q78)=0,"",","&amp;Q78)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</v>
      </c>
      <c r="Q78" t="str">
        <f ca="1">IF(O78&lt;&gt;1,"",
"{"""&amp;A$1&amp;""":"&amp;A78
&amp;","""&amp;B$1&amp;""":"&amp;B78
&amp;IF(LEN(E78)=0,"",","""&amp;E$1&amp;""":"""&amp;E78&amp;"""")
&amp;IF(LEN(G78)=0,"",","""&amp;G$1&amp;""":"""&amp;G78&amp;"""")
&amp;IF(LEN(I78)=0,"",","""&amp;I$1&amp;""":"&amp;I78)
&amp;IF(LEN(K78)=0,"",","""&amp;K$1&amp;""":"""&amp;K78&amp;"""")
&amp;IF(LEN(M78)=0,"",","""&amp;M$1&amp;""":"&amp;M78)
&amp;IF(LEN(N78)=0,"",","""&amp;N$1&amp;""":"&amp;N78)&amp;"}")</f>
        <v>{"dy":11,"sl":6,"tp":"fl2","vl":"Actor0037","cn":1,"pt":"DI","pp":1790,"pr":830}</v>
      </c>
    </row>
    <row r="79" spans="1:17">
      <c r="A79">
        <v>12</v>
      </c>
      <c r="B79">
        <v>0</v>
      </c>
      <c r="C79">
        <f>IF(B79&lt;=6,0,
IF(B79=7,1,2))</f>
        <v>0</v>
      </c>
      <c r="D79" t="s">
        <v>125</v>
      </c>
      <c r="E79" t="str">
        <f ca="1">IF(ISBLANK(D79),"",
VLOOKUP(D79,OFFSET(INDIRECT("$A:$B"),0,MATCH(D$1&amp;"_Verify",INDIRECT("$1:$1"),0)-1),2,0)
)</f>
        <v>fe</v>
      </c>
      <c r="F79" t="str">
        <f>IF(ISBLANK($D79),"",
IF(AND($B79&gt;=VLOOKUP($D79,DailyShopTypeTable!$B:$E,3,0),$B79&lt;=VLOOKUP($D79,DailyShopTypeTable!$B:$E,4,0)),"","슬롯타입이상"))</f>
        <v/>
      </c>
      <c r="G79" t="s">
        <v>164</v>
      </c>
      <c r="H79" t="str">
        <f>IF(OR(
  AND(NOT(ISERROR(FIND("상자",D79))),ISBLANK(G79)),
  AND(ISBLANK(D79),ISBLANK(G79)),
  AND(NOT(ISERROR(FIND("안 지정",D79))),ISNUMBER(G79))),"",
IF(AND(NOT(ISERROR(FIND("상자",D79))),NOT(ISBLANK(G79))),"밸류불필요",
IF(AND(NOT(ISERROR(FIND("안 지정",D79))),NOT(ISNUMBER(G79))),"숫자필요",
IF(NOT(ISERROR(FIND("장비",D79))),
  IFERROR(VLOOKUP(G79,[1]EquipTable!$A:$T,MATCH("이름참고",[1]EquipTable!$1:$1,0),0),"장비없음"),
IF(NOT(ISERROR(FIND("캐릭터",D79))),
  IFERROR(VLOOKUP(G79,[2]ActorTable!$A:$G,MATCH("이름참고",[2]ActorTable!$1:$1,0),0),"캐릭터없음"),
"")))))</f>
        <v>픽액스</v>
      </c>
      <c r="I79">
        <v>1</v>
      </c>
      <c r="K79" t="s">
        <v>152</v>
      </c>
      <c r="M79">
        <v>840</v>
      </c>
      <c r="N79">
        <v>530</v>
      </c>
      <c r="O79">
        <v>1</v>
      </c>
      <c r="P79" t="str">
        <f ca="1">P78&amp;IF(LEN(Q79)=0,"",","&amp;Q79)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</v>
      </c>
      <c r="Q79" t="str">
        <f ca="1">IF(O79&lt;&gt;1,"",
"{"""&amp;A$1&amp;""":"&amp;A79
&amp;","""&amp;B$1&amp;""":"&amp;B79
&amp;IF(LEN(E79)=0,"",","""&amp;E$1&amp;""":"""&amp;E79&amp;"""")
&amp;IF(LEN(G79)=0,"",","""&amp;G$1&amp;""":"""&amp;G79&amp;"""")
&amp;IF(LEN(I79)=0,"",","""&amp;I$1&amp;""":"&amp;I79)
&amp;IF(LEN(K79)=0,"",","""&amp;K$1&amp;""":"""&amp;K79&amp;"""")
&amp;IF(LEN(M79)=0,"",","""&amp;M$1&amp;""":"&amp;M79)
&amp;IF(LEN(N79)=0,"",","""&amp;N$1&amp;""":"&amp;N79)&amp;"}")</f>
        <v>{"dy":12,"sl":0,"tp":"fe","vl":"Equip0401","cn":1,"pt":"DI","pp":840,"pr":530}</v>
      </c>
    </row>
    <row r="80" spans="1:17">
      <c r="A80">
        <v>12</v>
      </c>
      <c r="B80">
        <v>1</v>
      </c>
      <c r="C80">
        <f>IF(B80&lt;=6,0,
IF(B80=7,1,2))</f>
        <v>0</v>
      </c>
      <c r="D80" t="s">
        <v>125</v>
      </c>
      <c r="E80" t="str">
        <f ca="1">IF(ISBLANK(D80),"",
VLOOKUP(D80,OFFSET(INDIRECT("$A:$B"),0,MATCH(D$1&amp;"_Verify",INDIRECT("$1:$1"),0)-1),2,0)
)</f>
        <v>fe</v>
      </c>
      <c r="F80" t="str">
        <f>IF(ISBLANK($D80),"",
IF(AND($B80&gt;=VLOOKUP($D80,DailyShopTypeTable!$B:$E,3,0),$B80&lt;=VLOOKUP($D80,DailyShopTypeTable!$B:$E,4,0)),"","슬롯타입이상"))</f>
        <v/>
      </c>
      <c r="G80" t="s">
        <v>165</v>
      </c>
      <c r="H80" t="str">
        <f>IF(OR(
  AND(NOT(ISERROR(FIND("상자",D80))),ISBLANK(G80)),
  AND(ISBLANK(D80),ISBLANK(G80)),
  AND(NOT(ISERROR(FIND("안 지정",D80))),ISNUMBER(G80))),"",
IF(AND(NOT(ISERROR(FIND("상자",D80))),NOT(ISBLANK(G80))),"밸류불필요",
IF(AND(NOT(ISERROR(FIND("안 지정",D80))),NOT(ISNUMBER(G80))),"숫자필요",
IF(NOT(ISERROR(FIND("장비",D80))),
  IFERROR(VLOOKUP(G80,[1]EquipTable!$A:$T,MATCH("이름참고",[1]EquipTable!$1:$1,0),0),"장비없음"),
IF(NOT(ISERROR(FIND("캐릭터",D80))),
  IFERROR(VLOOKUP(G80,[2]ActorTable!$A:$G,MATCH("이름참고",[2]ActorTable!$1:$1,0),0),"캐릭터없음"),
"")))))</f>
        <v>블레이드 보우</v>
      </c>
      <c r="I80">
        <v>1</v>
      </c>
      <c r="K80" t="s">
        <v>152</v>
      </c>
      <c r="N80">
        <v>30</v>
      </c>
      <c r="O80">
        <v>1</v>
      </c>
      <c r="P80" t="str">
        <f ca="1">P79&amp;IF(LEN(Q80)=0,"",","&amp;Q80)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</v>
      </c>
      <c r="Q80" t="str">
        <f ca="1">IF(O80&lt;&gt;1,"",
"{"""&amp;A$1&amp;""":"&amp;A80
&amp;","""&amp;B$1&amp;""":"&amp;B80
&amp;IF(LEN(E80)=0,"",","""&amp;E$1&amp;""":"""&amp;E80&amp;"""")
&amp;IF(LEN(G80)=0,"",","""&amp;G$1&amp;""":"""&amp;G80&amp;"""")
&amp;IF(LEN(I80)=0,"",","""&amp;I$1&amp;""":"&amp;I80)
&amp;IF(LEN(K80)=0,"",","""&amp;K$1&amp;""":"""&amp;K80&amp;"""")
&amp;IF(LEN(M80)=0,"",","""&amp;M$1&amp;""":"&amp;M80)
&amp;IF(LEN(N80)=0,"",","""&amp;N$1&amp;""":"&amp;N80)&amp;"}")</f>
        <v>{"dy":12,"sl":1,"tp":"fe","vl":"Equip2301","cn":1,"pt":"DI","pr":30}</v>
      </c>
    </row>
    <row r="81" spans="1:17">
      <c r="A81">
        <v>12</v>
      </c>
      <c r="B81">
        <v>2</v>
      </c>
      <c r="C81">
        <f>IF(B81&lt;=6,0,
IF(B81=7,1,2))</f>
        <v>0</v>
      </c>
      <c r="D81" t="s">
        <v>143</v>
      </c>
      <c r="E81" t="str">
        <f ca="1">IF(ISBLANK(D81),"",
VLOOKUP(D81,OFFSET(INDIRECT("$A:$B"),0,MATCH(D$1&amp;"_Verify",INDIRECT("$1:$1"),0)-1),2,0)
)</f>
        <v>upn</v>
      </c>
      <c r="F81" t="str">
        <f>IF(ISBLANK($D81),"",
IF(AND($B81&gt;=VLOOKUP($D81,DailyShopTypeTable!$B:$E,3,0),$B81&lt;=VLOOKUP($D81,DailyShopTypeTable!$B:$E,4,0)),"","슬롯타입이상"))</f>
        <v/>
      </c>
      <c r="G81">
        <v>71516</v>
      </c>
      <c r="H81" t="str">
        <f>IF(OR(
  AND(NOT(ISERROR(FIND("상자",D81))),ISBLANK(G81)),
  AND(ISBLANK(D81),ISBLANK(G81)),
  AND(NOT(ISERROR(FIND("안 지정",D81))),ISNUMBER(G81))),"",
IF(AND(NOT(ISERROR(FIND("상자",D81))),NOT(ISBLANK(G81))),"밸류불필요",
IF(AND(NOT(ISERROR(FIND("안 지정",D81))),NOT(ISNUMBER(G81))),"숫자필요",
IF(NOT(ISERROR(FIND("장비",D81))),
  IFERROR(VLOOKUP(G81,[1]EquipTable!$A:$T,MATCH("이름참고",[1]EquipTable!$1:$1,0),0),"장비없음"),
IF(NOT(ISERROR(FIND("캐릭터",D81))),
  IFERROR(VLOOKUP(G81,[2]ActorTable!$A:$G,MATCH("이름참고",[2]ActorTable!$1:$1,0),0),"캐릭터없음"),
"")))))</f>
        <v/>
      </c>
      <c r="I81">
        <v>16</v>
      </c>
      <c r="K81" t="s">
        <v>85</v>
      </c>
      <c r="N81">
        <v>1600</v>
      </c>
      <c r="O81">
        <v>1</v>
      </c>
      <c r="P81" t="str">
        <f ca="1">P80&amp;IF(LEN(Q81)=0,"",","&amp;Q81)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</v>
      </c>
      <c r="Q81" t="str">
        <f ca="1">IF(O81&lt;&gt;1,"",
"{"""&amp;A$1&amp;""":"&amp;A81
&amp;","""&amp;B$1&amp;""":"&amp;B81
&amp;IF(LEN(E81)=0,"",","""&amp;E$1&amp;""":"""&amp;E81&amp;"""")
&amp;IF(LEN(G81)=0,"",","""&amp;G$1&amp;""":"""&amp;G81&amp;"""")
&amp;IF(LEN(I81)=0,"",","""&amp;I$1&amp;""":"&amp;I81)
&amp;IF(LEN(K81)=0,"",","""&amp;K$1&amp;""":"""&amp;K81&amp;"""")
&amp;IF(LEN(M81)=0,"",","""&amp;M$1&amp;""":"&amp;M81)
&amp;IF(LEN(N81)=0,"",","""&amp;N$1&amp;""":"&amp;N81)&amp;"}")</f>
        <v>{"dy":12,"sl":2,"tp":"upn","vl":"71516","cn":16,"pt":"GO","pr":1600}</v>
      </c>
    </row>
    <row r="82" spans="1:17">
      <c r="A82">
        <v>12</v>
      </c>
      <c r="B82">
        <v>3</v>
      </c>
      <c r="C82">
        <f>IF(B82&lt;=6,0,
IF(B82=7,1,2))</f>
        <v>0</v>
      </c>
      <c r="D82" t="s">
        <v>143</v>
      </c>
      <c r="E82" t="str">
        <f ca="1">IF(ISBLANK(D82),"",
VLOOKUP(D82,OFFSET(INDIRECT("$A:$B"),0,MATCH(D$1&amp;"_Verify",INDIRECT("$1:$1"),0)-1),2,0)
)</f>
        <v>upn</v>
      </c>
      <c r="F82" t="str">
        <f>IF(ISBLANK($D82),"",
IF(AND($B82&gt;=VLOOKUP($D82,DailyShopTypeTable!$B:$E,3,0),$B82&lt;=VLOOKUP($D82,DailyShopTypeTable!$B:$E,4,0)),"","슬롯타입이상"))</f>
        <v/>
      </c>
      <c r="G82">
        <v>57153</v>
      </c>
      <c r="H82" t="str">
        <f>IF(OR(
  AND(NOT(ISERROR(FIND("상자",D82))),ISBLANK(G82)),
  AND(ISBLANK(D82),ISBLANK(G82)),
  AND(NOT(ISERROR(FIND("안 지정",D82))),ISNUMBER(G82))),"",
IF(AND(NOT(ISERROR(FIND("상자",D82))),NOT(ISBLANK(G82))),"밸류불필요",
IF(AND(NOT(ISERROR(FIND("안 지정",D82))),NOT(ISNUMBER(G82))),"숫자필요",
IF(NOT(ISERROR(FIND("장비",D82))),
  IFERROR(VLOOKUP(G82,[1]EquipTable!$A:$T,MATCH("이름참고",[1]EquipTable!$1:$1,0),0),"장비없음"),
IF(NOT(ISERROR(FIND("캐릭터",D82))),
  IFERROR(VLOOKUP(G82,[2]ActorTable!$A:$G,MATCH("이름참고",[2]ActorTable!$1:$1,0),0),"캐릭터없음"),
"")))))</f>
        <v/>
      </c>
      <c r="I82">
        <v>16</v>
      </c>
      <c r="K82" t="s">
        <v>85</v>
      </c>
      <c r="N82">
        <v>1600</v>
      </c>
      <c r="O82">
        <v>1</v>
      </c>
      <c r="P82" t="str">
        <f ca="1">P81&amp;IF(LEN(Q82)=0,"",","&amp;Q82)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</v>
      </c>
      <c r="Q82" t="str">
        <f ca="1">IF(O82&lt;&gt;1,"",
"{"""&amp;A$1&amp;""":"&amp;A82
&amp;","""&amp;B$1&amp;""":"&amp;B82
&amp;IF(LEN(E82)=0,"",","""&amp;E$1&amp;""":"""&amp;E82&amp;"""")
&amp;IF(LEN(G82)=0,"",","""&amp;G$1&amp;""":"""&amp;G82&amp;"""")
&amp;IF(LEN(I82)=0,"",","""&amp;I$1&amp;""":"&amp;I82)
&amp;IF(LEN(K82)=0,"",","""&amp;K$1&amp;""":"""&amp;K82&amp;"""")
&amp;IF(LEN(M82)=0,"",","""&amp;M$1&amp;""":"&amp;M82)
&amp;IF(LEN(N82)=0,"",","""&amp;N$1&amp;""":"&amp;N82)&amp;"}")</f>
        <v>{"dy":12,"sl":3,"tp":"upn","vl":"57153","cn":16,"pt":"GO","pr":1600}</v>
      </c>
    </row>
    <row r="83" spans="1:17">
      <c r="A83">
        <v>12</v>
      </c>
      <c r="B83">
        <v>4</v>
      </c>
      <c r="C83">
        <f>IF(B83&lt;=6,0,
IF(B83=7,1,2))</f>
        <v>0</v>
      </c>
      <c r="D83" t="s">
        <v>141</v>
      </c>
      <c r="E83" t="str">
        <f ca="1">IF(ISBLANK(D83),"",
VLOOKUP(D83,OFFSET(INDIRECT("$A:$B"),0,MATCH(D$1&amp;"_Verify",INDIRECT("$1:$1"),0)-1),2,0)
)</f>
        <v>uph</v>
      </c>
      <c r="F83" t="str">
        <f>IF(ISBLANK($D83),"",
IF(AND($B83&gt;=VLOOKUP($D83,DailyShopTypeTable!$B:$E,3,0),$B83&lt;=VLOOKUP($D83,DailyShopTypeTable!$B:$E,4,0)),"","슬롯타입이상"))</f>
        <v/>
      </c>
      <c r="G83">
        <v>56573</v>
      </c>
      <c r="H83" t="str">
        <f>IF(OR(
  AND(NOT(ISERROR(FIND("상자",D83))),ISBLANK(G83)),
  AND(ISBLANK(D83),ISBLANK(G83)),
  AND(NOT(ISERROR(FIND("안 지정",D83))),ISNUMBER(G83))),"",
IF(AND(NOT(ISERROR(FIND("상자",D83))),NOT(ISBLANK(G83))),"밸류불필요",
IF(AND(NOT(ISERROR(FIND("안 지정",D83))),NOT(ISNUMBER(G83))),"숫자필요",
IF(NOT(ISERROR(FIND("장비",D83))),
  IFERROR(VLOOKUP(G83,[1]EquipTable!$A:$T,MATCH("이름참고",[1]EquipTable!$1:$1,0),0),"장비없음"),
IF(NOT(ISERROR(FIND("캐릭터",D83))),
  IFERROR(VLOOKUP(G83,[2]ActorTable!$A:$G,MATCH("이름참고",[2]ActorTable!$1:$1,0),0),"캐릭터없음"),
"")))))</f>
        <v/>
      </c>
      <c r="I83">
        <v>18</v>
      </c>
      <c r="K83" t="s">
        <v>85</v>
      </c>
      <c r="N83">
        <v>1800</v>
      </c>
      <c r="O83">
        <v>1</v>
      </c>
      <c r="P83" t="str">
        <f ca="1">P82&amp;IF(LEN(Q83)=0,"",","&amp;Q83)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</v>
      </c>
      <c r="Q83" t="str">
        <f ca="1">IF(O83&lt;&gt;1,"",
"{"""&amp;A$1&amp;""":"&amp;A83
&amp;","""&amp;B$1&amp;""":"&amp;B83
&amp;IF(LEN(E83)=0,"",","""&amp;E$1&amp;""":"""&amp;E83&amp;"""")
&amp;IF(LEN(G83)=0,"",","""&amp;G$1&amp;""":"""&amp;G83&amp;"""")
&amp;IF(LEN(I83)=0,"",","""&amp;I$1&amp;""":"&amp;I83)
&amp;IF(LEN(K83)=0,"",","""&amp;K$1&amp;""":"""&amp;K83&amp;"""")
&amp;IF(LEN(M83)=0,"",","""&amp;M$1&amp;""":"&amp;M83)
&amp;IF(LEN(N83)=0,"",","""&amp;N$1&amp;""":"&amp;N83)&amp;"}")</f>
        <v>{"dy":12,"sl":4,"tp":"uph","vl":"56573","cn":18,"pt":"GO","pr":1800}</v>
      </c>
    </row>
    <row r="84" spans="1:17">
      <c r="A84">
        <v>12</v>
      </c>
      <c r="B84">
        <v>5</v>
      </c>
      <c r="C84">
        <f>IF(B84&lt;=6,0,
IF(B84=7,1,2))</f>
        <v>0</v>
      </c>
      <c r="D84" t="s">
        <v>133</v>
      </c>
      <c r="E84" t="str">
        <f ca="1">IF(ISBLANK(D84),"",
VLOOKUP(D84,OFFSET(INDIRECT("$A:$B"),0,MATCH(D$1&amp;"_Verify",INDIRECT("$1:$1"),0)-1),2,0)
)</f>
        <v>fp</v>
      </c>
      <c r="F84" t="str">
        <f>IF(ISBLANK($D84),"",
IF(AND($B84&gt;=VLOOKUP($D84,DailyShopTypeTable!$B:$E,3,0),$B84&lt;=VLOOKUP($D84,DailyShopTypeTable!$B:$E,4,0)),"","슬롯타입이상"))</f>
        <v/>
      </c>
      <c r="G84" t="s">
        <v>160</v>
      </c>
      <c r="H84" t="str">
        <f>IF(OR(
  AND(NOT(ISERROR(FIND("상자",D84))),ISBLANK(G84)),
  AND(ISBLANK(D84),ISBLANK(G84)),
  AND(NOT(ISERROR(FIND("안 지정",D84))),ISNUMBER(G84))),"",
IF(AND(NOT(ISERROR(FIND("상자",D84))),NOT(ISBLANK(G84))),"밸류불필요",
IF(AND(NOT(ISERROR(FIND("안 지정",D84))),NOT(ISNUMBER(G84))),"숫자필요",
IF(NOT(ISERROR(FIND("장비",D84))),
  IFERROR(VLOOKUP(G84,[1]EquipTable!$A:$T,MATCH("이름참고",[1]EquipTable!$1:$1,0),0),"장비없음"),
IF(NOT(ISERROR(FIND("캐릭터",D84))),
  IFERROR(VLOOKUP(G84,[2]ActorTable!$A:$G,MATCH("이름참고",[2]ActorTable!$1:$1,0),0),"캐릭터없음"),
"")))))</f>
        <v>걸아처</v>
      </c>
      <c r="I84">
        <v>140</v>
      </c>
      <c r="K84" t="s">
        <v>152</v>
      </c>
      <c r="M84">
        <v>340</v>
      </c>
      <c r="N84">
        <v>120</v>
      </c>
      <c r="O84">
        <v>1</v>
      </c>
      <c r="P84" t="str">
        <f ca="1">P83&amp;IF(LEN(Q84)=0,"",","&amp;Q84)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</v>
      </c>
      <c r="Q84" t="str">
        <f ca="1">IF(O84&lt;&gt;1,"",
"{"""&amp;A$1&amp;""":"&amp;A84
&amp;","""&amp;B$1&amp;""":"&amp;B84
&amp;IF(LEN(E84)=0,"",","""&amp;E$1&amp;""":"""&amp;E84&amp;"""")
&amp;IF(LEN(G84)=0,"",","""&amp;G$1&amp;""":"""&amp;G84&amp;"""")
&amp;IF(LEN(I84)=0,"",","""&amp;I$1&amp;""":"&amp;I84)
&amp;IF(LEN(K84)=0,"",","""&amp;K$1&amp;""":"""&amp;K84&amp;"""")
&amp;IF(LEN(M84)=0,"",","""&amp;M$1&amp;""":"&amp;M84)
&amp;IF(LEN(N84)=0,"",","""&amp;N$1&amp;""":"&amp;N84)&amp;"}")</f>
        <v>{"dy":12,"sl":5,"tp":"fp","vl":"Actor2238","cn":140,"pt":"DI","pp":340,"pr":120}</v>
      </c>
    </row>
    <row r="85" spans="1:17">
      <c r="A85">
        <v>12</v>
      </c>
      <c r="B85">
        <v>6</v>
      </c>
      <c r="C85">
        <f>IF(B85&lt;=6,0,
IF(B85=7,1,2))</f>
        <v>0</v>
      </c>
      <c r="D85" t="s">
        <v>143</v>
      </c>
      <c r="E85" t="str">
        <f ca="1">IF(ISBLANK(D85),"",
VLOOKUP(D85,OFFSET(INDIRECT("$A:$B"),0,MATCH(D$1&amp;"_Verify",INDIRECT("$1:$1"),0)-1),2,0)
)</f>
        <v>upn</v>
      </c>
      <c r="F85" t="str">
        <f>IF(ISBLANK($D85),"",
IF(AND($B85&gt;=VLOOKUP($D85,DailyShopTypeTable!$B:$E,3,0),$B85&lt;=VLOOKUP($D85,DailyShopTypeTable!$B:$E,4,0)),"","슬롯타입이상"))</f>
        <v/>
      </c>
      <c r="G85">
        <v>75145</v>
      </c>
      <c r="H85" t="str">
        <f>IF(OR(
  AND(NOT(ISERROR(FIND("상자",D85))),ISBLANK(G85)),
  AND(ISBLANK(D85),ISBLANK(G85)),
  AND(NOT(ISERROR(FIND("안 지정",D85))),ISNUMBER(G85))),"",
IF(AND(NOT(ISERROR(FIND("상자",D85))),NOT(ISBLANK(G85))),"밸류불필요",
IF(AND(NOT(ISERROR(FIND("안 지정",D85))),NOT(ISNUMBER(G85))),"숫자필요",
IF(NOT(ISERROR(FIND("장비",D85))),
  IFERROR(VLOOKUP(G85,[1]EquipTable!$A:$T,MATCH("이름참고",[1]EquipTable!$1:$1,0),0),"장비없음"),
IF(NOT(ISERROR(FIND("캐릭터",D85))),
  IFERROR(VLOOKUP(G85,[2]ActorTable!$A:$G,MATCH("이름참고",[2]ActorTable!$1:$1,0),0),"캐릭터없음"),
"")))))</f>
        <v/>
      </c>
      <c r="I85">
        <v>154</v>
      </c>
      <c r="K85" t="s">
        <v>152</v>
      </c>
      <c r="M85">
        <v>130</v>
      </c>
      <c r="N85">
        <v>16</v>
      </c>
      <c r="O85">
        <v>1</v>
      </c>
      <c r="P85" t="str">
        <f ca="1">P84&amp;IF(LEN(Q85)=0,"",","&amp;Q85)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5" t="str">
        <f ca="1">IF(O85&lt;&gt;1,"",
"{"""&amp;A$1&amp;""":"&amp;A85
&amp;","""&amp;B$1&amp;""":"&amp;B85
&amp;IF(LEN(E85)=0,"",","""&amp;E$1&amp;""":"""&amp;E85&amp;"""")
&amp;IF(LEN(G85)=0,"",","""&amp;G$1&amp;""":"""&amp;G85&amp;"""")
&amp;IF(LEN(I85)=0,"",","""&amp;I$1&amp;""":"&amp;I85)
&amp;IF(LEN(K85)=0,"",","""&amp;K$1&amp;""":"""&amp;K85&amp;"""")
&amp;IF(LEN(M85)=0,"",","""&amp;M$1&amp;""":"&amp;M85)
&amp;IF(LEN(N85)=0,"",","""&amp;N$1&amp;""":"&amp;N85)&amp;"}")</f>
        <v>{"dy":12,"sl":6,"tp":"upn","vl":"75145","cn":154,"pt":"DI","pp":130,"pr":16}</v>
      </c>
    </row>
    <row r="86" spans="1:17">
      <c r="A86">
        <v>13</v>
      </c>
      <c r="B86">
        <v>0</v>
      </c>
      <c r="C86">
        <f>IF(B86&lt;=6,0,
IF(B86=7,1,2))</f>
        <v>0</v>
      </c>
      <c r="E86" t="str">
        <f ca="1">IF(ISBLANK(D86),"",
VLOOKUP(D86,OFFSET(INDIRECT("$A:$B"),0,MATCH(D$1&amp;"_Verify",INDIRECT("$1:$1"),0)-1),2,0)
)</f>
        <v/>
      </c>
      <c r="F86" t="str">
        <f>IF(ISBLANK($D86),"",
IF(AND($B86&gt;=VLOOKUP($D86,DailyShopTypeTable!$B:$E,3,0),$B86&lt;=VLOOKUP($D86,DailyShopTypeTable!$B:$E,4,0)),"","슬롯타입이상"))</f>
        <v/>
      </c>
      <c r="P86" t="str">
        <f ca="1">P85&amp;IF(LEN(Q86)=0,"",","&amp;Q86)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6" t="str">
        <f>IF(O86&lt;&gt;1,"",
"{"""&amp;A$1&amp;""":"&amp;A86
&amp;","""&amp;B$1&amp;""":"&amp;B86
&amp;IF(LEN(E86)=0,"",","""&amp;E$1&amp;""":"""&amp;E86&amp;"""")
&amp;IF(LEN(G86)=0,"",","""&amp;G$1&amp;""":"""&amp;G86&amp;"""")
&amp;IF(LEN(I86)=0,"",","""&amp;I$1&amp;""":"&amp;I86)
&amp;IF(LEN(K86)=0,"",","""&amp;K$1&amp;""":"""&amp;K86&amp;"""")
&amp;IF(LEN(M86)=0,"",","""&amp;M$1&amp;""":"&amp;M86)
&amp;IF(LEN(N86)=0,"",","""&amp;N$1&amp;""":"&amp;N86)&amp;"}")</f>
        <v/>
      </c>
    </row>
    <row r="87" spans="1:17">
      <c r="A87">
        <v>13</v>
      </c>
      <c r="B87">
        <v>1</v>
      </c>
      <c r="C87">
        <f>IF(B87&lt;=6,0,
IF(B87=7,1,2))</f>
        <v>0</v>
      </c>
      <c r="E87" t="str">
        <f ca="1">IF(ISBLANK(D87),"",
VLOOKUP(D87,OFFSET(INDIRECT("$A:$B"),0,MATCH(D$1&amp;"_Verify",INDIRECT("$1:$1"),0)-1),2,0)
)</f>
        <v/>
      </c>
      <c r="F87" t="str">
        <f>IF(ISBLANK($D87),"",
IF(AND($B87&gt;=VLOOKUP($D87,DailyShopTypeTable!$B:$E,3,0),$B87&lt;=VLOOKUP($D87,DailyShopTypeTable!$B:$E,4,0)),"","슬롯타입이상"))</f>
        <v/>
      </c>
      <c r="P87" t="str">
        <f ca="1">P86&amp;IF(LEN(Q87)=0,"",","&amp;Q87)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7" t="str">
        <f>IF(O87&lt;&gt;1,"",
"{"""&amp;A$1&amp;""":"&amp;A87
&amp;","""&amp;B$1&amp;""":"&amp;B87
&amp;IF(LEN(E87)=0,"",","""&amp;E$1&amp;""":"""&amp;E87&amp;"""")
&amp;IF(LEN(G87)=0,"",","""&amp;G$1&amp;""":"""&amp;G87&amp;"""")
&amp;IF(LEN(I87)=0,"",","""&amp;I$1&amp;""":"&amp;I87)
&amp;IF(LEN(K87)=0,"",","""&amp;K$1&amp;""":"""&amp;K87&amp;"""")
&amp;IF(LEN(M87)=0,"",","""&amp;M$1&amp;""":"&amp;M87)
&amp;IF(LEN(N87)=0,"",","""&amp;N$1&amp;""":"&amp;N87)&amp;"}")</f>
        <v/>
      </c>
    </row>
    <row r="88" spans="1:17">
      <c r="A88">
        <v>13</v>
      </c>
      <c r="B88">
        <v>2</v>
      </c>
      <c r="C88">
        <f>IF(B88&lt;=6,0,
IF(B88=7,1,2))</f>
        <v>0</v>
      </c>
      <c r="E88" t="str">
        <f ca="1">IF(ISBLANK(D88),"",
VLOOKUP(D88,OFFSET(INDIRECT("$A:$B"),0,MATCH(D$1&amp;"_Verify",INDIRECT("$1:$1"),0)-1),2,0)
)</f>
        <v/>
      </c>
      <c r="F88" t="str">
        <f>IF(ISBLANK($D88),"",
IF(AND($B88&gt;=VLOOKUP($D88,DailyShopTypeTable!$B:$E,3,0),$B88&lt;=VLOOKUP($D88,DailyShopTypeTable!$B:$E,4,0)),"","슬롯타입이상"))</f>
        <v/>
      </c>
      <c r="P88" t="str">
        <f ca="1">P87&amp;IF(LEN(Q88)=0,"",","&amp;Q88)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8" t="str">
        <f>IF(O88&lt;&gt;1,"",
"{"""&amp;A$1&amp;""":"&amp;A88
&amp;","""&amp;B$1&amp;""":"&amp;B88
&amp;IF(LEN(E88)=0,"",","""&amp;E$1&amp;""":"""&amp;E88&amp;"""")
&amp;IF(LEN(G88)=0,"",","""&amp;G$1&amp;""":"""&amp;G88&amp;"""")
&amp;IF(LEN(I88)=0,"",","""&amp;I$1&amp;""":"&amp;I88)
&amp;IF(LEN(K88)=0,"",","""&amp;K$1&amp;""":"""&amp;K88&amp;"""")
&amp;IF(LEN(M88)=0,"",","""&amp;M$1&amp;""":"&amp;M88)
&amp;IF(LEN(N88)=0,"",","""&amp;N$1&amp;""":"&amp;N88)&amp;"}")</f>
        <v/>
      </c>
    </row>
    <row r="89" spans="1:17">
      <c r="A89">
        <v>13</v>
      </c>
      <c r="B89">
        <v>3</v>
      </c>
      <c r="C89">
        <f>IF(B89&lt;=6,0,
IF(B89=7,1,2))</f>
        <v>0</v>
      </c>
      <c r="E89" t="str">
        <f ca="1">IF(ISBLANK(D89),"",
VLOOKUP(D89,OFFSET(INDIRECT("$A:$B"),0,MATCH(D$1&amp;"_Verify",INDIRECT("$1:$1"),0)-1),2,0)
)</f>
        <v/>
      </c>
      <c r="F89" t="str">
        <f>IF(ISBLANK($D89),"",
IF(AND($B89&gt;=VLOOKUP($D89,DailyShopTypeTable!$B:$E,3,0),$B89&lt;=VLOOKUP($D89,DailyShopTypeTable!$B:$E,4,0)),"","슬롯타입이상"))</f>
        <v/>
      </c>
      <c r="P89" t="str">
        <f ca="1">P88&amp;IF(LEN(Q89)=0,"",","&amp;Q89)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9" t="str">
        <f>IF(O89&lt;&gt;1,"",
"{"""&amp;A$1&amp;""":"&amp;A89
&amp;","""&amp;B$1&amp;""":"&amp;B89
&amp;IF(LEN(E89)=0,"",","""&amp;E$1&amp;""":"""&amp;E89&amp;"""")
&amp;IF(LEN(G89)=0,"",","""&amp;G$1&amp;""":"""&amp;G89&amp;"""")
&amp;IF(LEN(I89)=0,"",","""&amp;I$1&amp;""":"&amp;I89)
&amp;IF(LEN(K89)=0,"",","""&amp;K$1&amp;""":"""&amp;K89&amp;"""")
&amp;IF(LEN(M89)=0,"",","""&amp;M$1&amp;""":"&amp;M89)
&amp;IF(LEN(N89)=0,"",","""&amp;N$1&amp;""":"&amp;N89)&amp;"}")</f>
        <v/>
      </c>
    </row>
    <row r="90" spans="1:17">
      <c r="A90">
        <v>13</v>
      </c>
      <c r="B90">
        <v>4</v>
      </c>
      <c r="C90">
        <f>IF(B90&lt;=6,0,
IF(B90=7,1,2))</f>
        <v>0</v>
      </c>
      <c r="E90" t="str">
        <f ca="1">IF(ISBLANK(D90),"",
VLOOKUP(D90,OFFSET(INDIRECT("$A:$B"),0,MATCH(D$1&amp;"_Verify",INDIRECT("$1:$1"),0)-1),2,0)
)</f>
        <v/>
      </c>
      <c r="F90" t="str">
        <f>IF(ISBLANK($D90),"",
IF(AND($B90&gt;=VLOOKUP($D90,DailyShopTypeTable!$B:$E,3,0),$B90&lt;=VLOOKUP($D90,DailyShopTypeTable!$B:$E,4,0)),"","슬롯타입이상"))</f>
        <v/>
      </c>
      <c r="P90" t="str">
        <f ca="1">P89&amp;IF(LEN(Q90)=0,"",","&amp;Q90)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0" t="str">
        <f>IF(O90&lt;&gt;1,"",
"{"""&amp;A$1&amp;""":"&amp;A90
&amp;","""&amp;B$1&amp;""":"&amp;B90
&amp;IF(LEN(E90)=0,"",","""&amp;E$1&amp;""":"""&amp;E90&amp;"""")
&amp;IF(LEN(G90)=0,"",","""&amp;G$1&amp;""":"""&amp;G90&amp;"""")
&amp;IF(LEN(I90)=0,"",","""&amp;I$1&amp;""":"&amp;I90)
&amp;IF(LEN(K90)=0,"",","""&amp;K$1&amp;""":"""&amp;K90&amp;"""")
&amp;IF(LEN(M90)=0,"",","""&amp;M$1&amp;""":"&amp;M90)
&amp;IF(LEN(N90)=0,"",","""&amp;N$1&amp;""":"&amp;N90)&amp;"}")</f>
        <v/>
      </c>
    </row>
    <row r="91" spans="1:17">
      <c r="A91">
        <v>13</v>
      </c>
      <c r="B91">
        <v>5</v>
      </c>
      <c r="C91">
        <f>IF(B91&lt;=6,0,
IF(B91=7,1,2))</f>
        <v>0</v>
      </c>
      <c r="E91" t="str">
        <f ca="1">IF(ISBLANK(D91),"",
VLOOKUP(D91,OFFSET(INDIRECT("$A:$B"),0,MATCH(D$1&amp;"_Verify",INDIRECT("$1:$1"),0)-1),2,0)
)</f>
        <v/>
      </c>
      <c r="F91" t="str">
        <f>IF(ISBLANK($D91),"",
IF(AND($B91&gt;=VLOOKUP($D91,DailyShopTypeTable!$B:$E,3,0),$B91&lt;=VLOOKUP($D91,DailyShopTypeTable!$B:$E,4,0)),"","슬롯타입이상"))</f>
        <v/>
      </c>
      <c r="P91" t="str">
        <f ca="1">P90&amp;IF(LEN(Q91)=0,"",","&amp;Q91)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1" t="str">
        <f>IF(O91&lt;&gt;1,"",
"{"""&amp;A$1&amp;""":"&amp;A91
&amp;","""&amp;B$1&amp;""":"&amp;B91
&amp;IF(LEN(E91)=0,"",","""&amp;E$1&amp;""":"""&amp;E91&amp;"""")
&amp;IF(LEN(G91)=0,"",","""&amp;G$1&amp;""":"""&amp;G91&amp;"""")
&amp;IF(LEN(I91)=0,"",","""&amp;I$1&amp;""":"&amp;I91)
&amp;IF(LEN(K91)=0,"",","""&amp;K$1&amp;""":"""&amp;K91&amp;"""")
&amp;IF(LEN(M91)=0,"",","""&amp;M$1&amp;""":"&amp;M91)
&amp;IF(LEN(N91)=0,"",","""&amp;N$1&amp;""":"&amp;N91)&amp;"}")</f>
        <v/>
      </c>
    </row>
    <row r="92" spans="1:17">
      <c r="A92">
        <v>13</v>
      </c>
      <c r="B92">
        <v>6</v>
      </c>
      <c r="C92">
        <f>IF(B92&lt;=6,0,
IF(B92=7,1,2))</f>
        <v>0</v>
      </c>
      <c r="E92" t="str">
        <f ca="1">IF(ISBLANK(D92),"",
VLOOKUP(D92,OFFSET(INDIRECT("$A:$B"),0,MATCH(D$1&amp;"_Verify",INDIRECT("$1:$1"),0)-1),2,0)
)</f>
        <v/>
      </c>
      <c r="F92" t="str">
        <f>IF(ISBLANK($D92),"",
IF(AND($B92&gt;=VLOOKUP($D92,DailyShopTypeTable!$B:$E,3,0),$B92&lt;=VLOOKUP($D92,DailyShopTypeTable!$B:$E,4,0)),"","슬롯타입이상"))</f>
        <v/>
      </c>
      <c r="P92" t="str">
        <f ca="1">P91&amp;IF(LEN(Q92)=0,"",","&amp;Q92)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2" t="str">
        <f>IF(O92&lt;&gt;1,"",
"{"""&amp;A$1&amp;""":"&amp;A92
&amp;","""&amp;B$1&amp;""":"&amp;B92
&amp;IF(LEN(E92)=0,"",","""&amp;E$1&amp;""":"""&amp;E92&amp;"""")
&amp;IF(LEN(G92)=0,"",","""&amp;G$1&amp;""":"""&amp;G92&amp;"""")
&amp;IF(LEN(I92)=0,"",","""&amp;I$1&amp;""":"&amp;I92)
&amp;IF(LEN(K92)=0,"",","""&amp;K$1&amp;""":"""&amp;K92&amp;"""")
&amp;IF(LEN(M92)=0,"",","""&amp;M$1&amp;""":"&amp;M92)
&amp;IF(LEN(N92)=0,"",","""&amp;N$1&amp;""":"&amp;N92)&amp;"}")</f>
        <v/>
      </c>
    </row>
    <row r="93" spans="1:17">
      <c r="A93">
        <v>14</v>
      </c>
      <c r="B93">
        <v>0</v>
      </c>
      <c r="C93">
        <f>IF(B93&lt;=6,0,
IF(B93=7,1,2))</f>
        <v>0</v>
      </c>
      <c r="E93" t="str">
        <f ca="1">IF(ISBLANK(D93),"",
VLOOKUP(D93,OFFSET(INDIRECT("$A:$B"),0,MATCH(D$1&amp;"_Verify",INDIRECT("$1:$1"),0)-1),2,0)
)</f>
        <v/>
      </c>
      <c r="F93" t="str">
        <f>IF(ISBLANK($D93),"",
IF(AND($B93&gt;=VLOOKUP($D93,DailyShopTypeTable!$B:$E,3,0),$B93&lt;=VLOOKUP($D93,DailyShopTypeTable!$B:$E,4,0)),"","슬롯타입이상"))</f>
        <v/>
      </c>
      <c r="P93" t="str">
        <f ca="1">P92&amp;IF(LEN(Q93)=0,"",","&amp;Q93)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3" t="str">
        <f>IF(O93&lt;&gt;1,"",
"{"""&amp;A$1&amp;""":"&amp;A93
&amp;","""&amp;B$1&amp;""":"&amp;B93
&amp;IF(LEN(E93)=0,"",","""&amp;E$1&amp;""":"""&amp;E93&amp;"""")
&amp;IF(LEN(G93)=0,"",","""&amp;G$1&amp;""":"""&amp;G93&amp;"""")
&amp;IF(LEN(I93)=0,"",","""&amp;I$1&amp;""":"&amp;I93)
&amp;IF(LEN(K93)=0,"",","""&amp;K$1&amp;""":"""&amp;K93&amp;"""")
&amp;IF(LEN(M93)=0,"",","""&amp;M$1&amp;""":"&amp;M93)
&amp;IF(LEN(N93)=0,"",","""&amp;N$1&amp;""":"&amp;N93)&amp;"}")</f>
        <v/>
      </c>
    </row>
    <row r="94" spans="1:17">
      <c r="A94">
        <v>14</v>
      </c>
      <c r="B94">
        <v>1</v>
      </c>
      <c r="C94">
        <f>IF(B94&lt;=6,0,
IF(B94=7,1,2))</f>
        <v>0</v>
      </c>
      <c r="E94" t="str">
        <f ca="1">IF(ISBLANK(D94),"",
VLOOKUP(D94,OFFSET(INDIRECT("$A:$B"),0,MATCH(D$1&amp;"_Verify",INDIRECT("$1:$1"),0)-1),2,0)
)</f>
        <v/>
      </c>
      <c r="F94" t="str">
        <f>IF(ISBLANK($D94),"",
IF(AND($B94&gt;=VLOOKUP($D94,DailyShopTypeTable!$B:$E,3,0),$B94&lt;=VLOOKUP($D94,DailyShopTypeTable!$B:$E,4,0)),"","슬롯타입이상"))</f>
        <v/>
      </c>
      <c r="P94" t="str">
        <f ca="1">P93&amp;IF(LEN(Q94)=0,"",","&amp;Q94)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4" t="str">
        <f>IF(O94&lt;&gt;1,"",
"{"""&amp;A$1&amp;""":"&amp;A94
&amp;","""&amp;B$1&amp;""":"&amp;B94
&amp;IF(LEN(E94)=0,"",","""&amp;E$1&amp;""":"""&amp;E94&amp;"""")
&amp;IF(LEN(G94)=0,"",","""&amp;G$1&amp;""":"""&amp;G94&amp;"""")
&amp;IF(LEN(I94)=0,"",","""&amp;I$1&amp;""":"&amp;I94)
&amp;IF(LEN(K94)=0,"",","""&amp;K$1&amp;""":"""&amp;K94&amp;"""")
&amp;IF(LEN(M94)=0,"",","""&amp;M$1&amp;""":"&amp;M94)
&amp;IF(LEN(N94)=0,"",","""&amp;N$1&amp;""":"&amp;N94)&amp;"}")</f>
        <v/>
      </c>
    </row>
    <row r="95" spans="1:17">
      <c r="A95">
        <v>14</v>
      </c>
      <c r="B95">
        <v>2</v>
      </c>
      <c r="C95">
        <f>IF(B95&lt;=6,0,
IF(B95=7,1,2))</f>
        <v>0</v>
      </c>
      <c r="E95" t="str">
        <f ca="1">IF(ISBLANK(D95),"",
VLOOKUP(D95,OFFSET(INDIRECT("$A:$B"),0,MATCH(D$1&amp;"_Verify",INDIRECT("$1:$1"),0)-1),2,0)
)</f>
        <v/>
      </c>
      <c r="F95" t="str">
        <f>IF(ISBLANK($D95),"",
IF(AND($B95&gt;=VLOOKUP($D95,DailyShopTypeTable!$B:$E,3,0),$B95&lt;=VLOOKUP($D95,DailyShopTypeTable!$B:$E,4,0)),"","슬롯타입이상"))</f>
        <v/>
      </c>
      <c r="P95" t="str">
        <f ca="1">P94&amp;IF(LEN(Q95)=0,"",","&amp;Q95)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5" t="str">
        <f>IF(O95&lt;&gt;1,"",
"{"""&amp;A$1&amp;""":"&amp;A95
&amp;","""&amp;B$1&amp;""":"&amp;B95
&amp;IF(LEN(E95)=0,"",","""&amp;E$1&amp;""":"""&amp;E95&amp;"""")
&amp;IF(LEN(G95)=0,"",","""&amp;G$1&amp;""":"""&amp;G95&amp;"""")
&amp;IF(LEN(I95)=0,"",","""&amp;I$1&amp;""":"&amp;I95)
&amp;IF(LEN(K95)=0,"",","""&amp;K$1&amp;""":"""&amp;K95&amp;"""")
&amp;IF(LEN(M95)=0,"",","""&amp;M$1&amp;""":"&amp;M95)
&amp;IF(LEN(N95)=0,"",","""&amp;N$1&amp;""":"&amp;N95)&amp;"}")</f>
        <v/>
      </c>
    </row>
    <row r="96" spans="1:17">
      <c r="A96">
        <v>14</v>
      </c>
      <c r="B96">
        <v>3</v>
      </c>
      <c r="C96">
        <f>IF(B96&lt;=6,0,
IF(B96=7,1,2))</f>
        <v>0</v>
      </c>
      <c r="E96" t="str">
        <f ca="1">IF(ISBLANK(D96),"",
VLOOKUP(D96,OFFSET(INDIRECT("$A:$B"),0,MATCH(D$1&amp;"_Verify",INDIRECT("$1:$1"),0)-1),2,0)
)</f>
        <v/>
      </c>
      <c r="F96" t="str">
        <f>IF(ISBLANK($D96),"",
IF(AND($B96&gt;=VLOOKUP($D96,DailyShopTypeTable!$B:$E,3,0),$B96&lt;=VLOOKUP($D96,DailyShopTypeTable!$B:$E,4,0)),"","슬롯타입이상"))</f>
        <v/>
      </c>
      <c r="P96" t="str">
        <f ca="1">P95&amp;IF(LEN(Q96)=0,"",","&amp;Q96)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6" t="str">
        <f>IF(O96&lt;&gt;1,"",
"{"""&amp;A$1&amp;""":"&amp;A96
&amp;","""&amp;B$1&amp;""":"&amp;B96
&amp;IF(LEN(E96)=0,"",","""&amp;E$1&amp;""":"""&amp;E96&amp;"""")
&amp;IF(LEN(G96)=0,"",","""&amp;G$1&amp;""":"""&amp;G96&amp;"""")
&amp;IF(LEN(I96)=0,"",","""&amp;I$1&amp;""":"&amp;I96)
&amp;IF(LEN(K96)=0,"",","""&amp;K$1&amp;""":"""&amp;K96&amp;"""")
&amp;IF(LEN(M96)=0,"",","""&amp;M$1&amp;""":"&amp;M96)
&amp;IF(LEN(N96)=0,"",","""&amp;N$1&amp;""":"&amp;N96)&amp;"}")</f>
        <v/>
      </c>
    </row>
    <row r="97" spans="1:17">
      <c r="A97">
        <v>14</v>
      </c>
      <c r="B97">
        <v>4</v>
      </c>
      <c r="C97">
        <f>IF(B97&lt;=6,0,
IF(B97=7,1,2))</f>
        <v>0</v>
      </c>
      <c r="E97" t="str">
        <f ca="1">IF(ISBLANK(D97),"",
VLOOKUP(D97,OFFSET(INDIRECT("$A:$B"),0,MATCH(D$1&amp;"_Verify",INDIRECT("$1:$1"),0)-1),2,0)
)</f>
        <v/>
      </c>
      <c r="F97" t="str">
        <f>IF(ISBLANK($D97),"",
IF(AND($B97&gt;=VLOOKUP($D97,DailyShopTypeTable!$B:$E,3,0),$B97&lt;=VLOOKUP($D97,DailyShopTypeTable!$B:$E,4,0)),"","슬롯타입이상"))</f>
        <v/>
      </c>
      <c r="P97" t="str">
        <f ca="1">P96&amp;IF(LEN(Q97)=0,"",","&amp;Q97)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7" t="str">
        <f>IF(O97&lt;&gt;1,"",
"{"""&amp;A$1&amp;""":"&amp;A97
&amp;","""&amp;B$1&amp;""":"&amp;B97
&amp;IF(LEN(E97)=0,"",","""&amp;E$1&amp;""":"""&amp;E97&amp;"""")
&amp;IF(LEN(G97)=0,"",","""&amp;G$1&amp;""":"""&amp;G97&amp;"""")
&amp;IF(LEN(I97)=0,"",","""&amp;I$1&amp;""":"&amp;I97)
&amp;IF(LEN(K97)=0,"",","""&amp;K$1&amp;""":"""&amp;K97&amp;"""")
&amp;IF(LEN(M97)=0,"",","""&amp;M$1&amp;""":"&amp;M97)
&amp;IF(LEN(N97)=0,"",","""&amp;N$1&amp;""":"&amp;N97)&amp;"}")</f>
        <v/>
      </c>
    </row>
    <row r="98" spans="1:17">
      <c r="A98">
        <v>14</v>
      </c>
      <c r="B98">
        <v>5</v>
      </c>
      <c r="C98">
        <f>IF(B98&lt;=6,0,
IF(B98=7,1,2))</f>
        <v>0</v>
      </c>
      <c r="E98" t="str">
        <f ca="1">IF(ISBLANK(D98),"",
VLOOKUP(D98,OFFSET(INDIRECT("$A:$B"),0,MATCH(D$1&amp;"_Verify",INDIRECT("$1:$1"),0)-1),2,0)
)</f>
        <v/>
      </c>
      <c r="F98" t="str">
        <f>IF(ISBLANK($D98),"",
IF(AND($B98&gt;=VLOOKUP($D98,DailyShopTypeTable!$B:$E,3,0),$B98&lt;=VLOOKUP($D98,DailyShopTypeTable!$B:$E,4,0)),"","슬롯타입이상"))</f>
        <v/>
      </c>
      <c r="P98" t="str">
        <f ca="1">P97&amp;IF(LEN(Q98)=0,"",","&amp;Q98)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8" t="str">
        <f>IF(O98&lt;&gt;1,"",
"{"""&amp;A$1&amp;""":"&amp;A98
&amp;","""&amp;B$1&amp;""":"&amp;B98
&amp;IF(LEN(E98)=0,"",","""&amp;E$1&amp;""":"""&amp;E98&amp;"""")
&amp;IF(LEN(G98)=0,"",","""&amp;G$1&amp;""":"""&amp;G98&amp;"""")
&amp;IF(LEN(I98)=0,"",","""&amp;I$1&amp;""":"&amp;I98)
&amp;IF(LEN(K98)=0,"",","""&amp;K$1&amp;""":"""&amp;K98&amp;"""")
&amp;IF(LEN(M98)=0,"",","""&amp;M$1&amp;""":"&amp;M98)
&amp;IF(LEN(N98)=0,"",","""&amp;N$1&amp;""":"&amp;N98)&amp;"}")</f>
        <v/>
      </c>
    </row>
    <row r="99" spans="1:17">
      <c r="A99">
        <v>14</v>
      </c>
      <c r="B99">
        <v>6</v>
      </c>
      <c r="C99">
        <f>IF(B99&lt;=6,0,
IF(B99=7,1,2))</f>
        <v>0</v>
      </c>
      <c r="E99" t="str">
        <f ca="1">IF(ISBLANK(D99),"",
VLOOKUP(D99,OFFSET(INDIRECT("$A:$B"),0,MATCH(D$1&amp;"_Verify",INDIRECT("$1:$1"),0)-1),2,0)
)</f>
        <v/>
      </c>
      <c r="F99" t="str">
        <f>IF(ISBLANK($D99),"",
IF(AND($B99&gt;=VLOOKUP($D99,DailyShopTypeTable!$B:$E,3,0),$B99&lt;=VLOOKUP($D99,DailyShopTypeTable!$B:$E,4,0)),"","슬롯타입이상"))</f>
        <v/>
      </c>
      <c r="P99" t="str">
        <f ca="1">P98&amp;IF(LEN(Q99)=0,"",","&amp;Q99)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9" t="str">
        <f>IF(O99&lt;&gt;1,"",
"{"""&amp;A$1&amp;""":"&amp;A99
&amp;","""&amp;B$1&amp;""":"&amp;B99
&amp;IF(LEN(E99)=0,"",","""&amp;E$1&amp;""":"""&amp;E99&amp;"""")
&amp;IF(LEN(G99)=0,"",","""&amp;G$1&amp;""":"""&amp;G99&amp;"""")
&amp;IF(LEN(I99)=0,"",","""&amp;I$1&amp;""":"&amp;I99)
&amp;IF(LEN(K99)=0,"",","""&amp;K$1&amp;""":"""&amp;K99&amp;"""")
&amp;IF(LEN(M99)=0,"",","""&amp;M$1&amp;""":"&amp;M99)
&amp;IF(LEN(N99)=0,"",","""&amp;N$1&amp;""":"&amp;N99)&amp;"}")</f>
        <v/>
      </c>
    </row>
    <row r="100" spans="1:17">
      <c r="A100">
        <v>15</v>
      </c>
      <c r="B100">
        <v>0</v>
      </c>
      <c r="C100">
        <f>IF(B100&lt;=6,0,
IF(B100=7,1,2))</f>
        <v>0</v>
      </c>
      <c r="E100" t="str">
        <f ca="1">IF(ISBLANK(D100),"",
VLOOKUP(D100,OFFSET(INDIRECT("$A:$B"),0,MATCH(D$1&amp;"_Verify",INDIRECT("$1:$1"),0)-1),2,0)
)</f>
        <v/>
      </c>
      <c r="F100" t="str">
        <f>IF(ISBLANK($D100),"",
IF(AND($B100&gt;=VLOOKUP($D100,DailyShopTypeTable!$B:$E,3,0),$B100&lt;=VLOOKUP($D100,DailyShopTypeTable!$B:$E,4,0)),"","슬롯타입이상"))</f>
        <v/>
      </c>
      <c r="P100" t="str">
        <f ca="1">P99&amp;IF(LEN(Q100)=0,"",","&amp;Q100)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0" t="str">
        <f>IF(O100&lt;&gt;1,"",
"{"""&amp;A$1&amp;""":"&amp;A100
&amp;","""&amp;B$1&amp;""":"&amp;B100
&amp;IF(LEN(E100)=0,"",","""&amp;E$1&amp;""":"""&amp;E100&amp;"""")
&amp;IF(LEN(G100)=0,"",","""&amp;G$1&amp;""":"""&amp;G100&amp;"""")
&amp;IF(LEN(I100)=0,"",","""&amp;I$1&amp;""":"&amp;I100)
&amp;IF(LEN(K100)=0,"",","""&amp;K$1&amp;""":"""&amp;K100&amp;"""")
&amp;IF(LEN(M100)=0,"",","""&amp;M$1&amp;""":"&amp;M100)
&amp;IF(LEN(N100)=0,"",","""&amp;N$1&amp;""":"&amp;N100)&amp;"}")</f>
        <v/>
      </c>
    </row>
    <row r="101" spans="1:17">
      <c r="A101">
        <v>15</v>
      </c>
      <c r="B101">
        <v>1</v>
      </c>
      <c r="C101">
        <f>IF(B101&lt;=6,0,
IF(B101=7,1,2))</f>
        <v>0</v>
      </c>
      <c r="E101" t="str">
        <f ca="1">IF(ISBLANK(D101),"",
VLOOKUP(D101,OFFSET(INDIRECT("$A:$B"),0,MATCH(D$1&amp;"_Verify",INDIRECT("$1:$1"),0)-1),2,0)
)</f>
        <v/>
      </c>
      <c r="F101" t="str">
        <f>IF(ISBLANK($D101),"",
IF(AND($B101&gt;=VLOOKUP($D101,DailyShopTypeTable!$B:$E,3,0),$B101&lt;=VLOOKUP($D101,DailyShopTypeTable!$B:$E,4,0)),"","슬롯타입이상"))</f>
        <v/>
      </c>
      <c r="P101" t="str">
        <f ca="1">P100&amp;IF(LEN(Q101)=0,"",","&amp;Q101)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1" t="str">
        <f>IF(O101&lt;&gt;1,"",
"{"""&amp;A$1&amp;""":"&amp;A101
&amp;","""&amp;B$1&amp;""":"&amp;B101
&amp;IF(LEN(E101)=0,"",","""&amp;E$1&amp;""":"""&amp;E101&amp;"""")
&amp;IF(LEN(G101)=0,"",","""&amp;G$1&amp;""":"""&amp;G101&amp;"""")
&amp;IF(LEN(I101)=0,"",","""&amp;I$1&amp;""":"&amp;I101)
&amp;IF(LEN(K101)=0,"",","""&amp;K$1&amp;""":"""&amp;K101&amp;"""")
&amp;IF(LEN(M101)=0,"",","""&amp;M$1&amp;""":"&amp;M101)
&amp;IF(LEN(N101)=0,"",","""&amp;N$1&amp;""":"&amp;N101)&amp;"}")</f>
        <v/>
      </c>
    </row>
    <row r="102" spans="1:17">
      <c r="A102">
        <v>15</v>
      </c>
      <c r="B102">
        <v>2</v>
      </c>
      <c r="C102">
        <f>IF(B102&lt;=6,0,
IF(B102=7,1,2))</f>
        <v>0</v>
      </c>
      <c r="E102" t="str">
        <f ca="1">IF(ISBLANK(D102),"",
VLOOKUP(D102,OFFSET(INDIRECT("$A:$B"),0,MATCH(D$1&amp;"_Verify",INDIRECT("$1:$1"),0)-1),2,0)
)</f>
        <v/>
      </c>
      <c r="F102" t="str">
        <f>IF(ISBLANK($D102),"",
IF(AND($B102&gt;=VLOOKUP($D102,DailyShopTypeTable!$B:$E,3,0),$B102&lt;=VLOOKUP($D102,DailyShopTypeTable!$B:$E,4,0)),"","슬롯타입이상"))</f>
        <v/>
      </c>
      <c r="P102" t="str">
        <f ca="1">P101&amp;IF(LEN(Q102)=0,"",","&amp;Q102)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2" t="str">
        <f>IF(O102&lt;&gt;1,"",
"{"""&amp;A$1&amp;""":"&amp;A102
&amp;","""&amp;B$1&amp;""":"&amp;B102
&amp;IF(LEN(E102)=0,"",","""&amp;E$1&amp;""":"""&amp;E102&amp;"""")
&amp;IF(LEN(G102)=0,"",","""&amp;G$1&amp;""":"""&amp;G102&amp;"""")
&amp;IF(LEN(I102)=0,"",","""&amp;I$1&amp;""":"&amp;I102)
&amp;IF(LEN(K102)=0,"",","""&amp;K$1&amp;""":"""&amp;K102&amp;"""")
&amp;IF(LEN(M102)=0,"",","""&amp;M$1&amp;""":"&amp;M102)
&amp;IF(LEN(N102)=0,"",","""&amp;N$1&amp;""":"&amp;N102)&amp;"}")</f>
        <v/>
      </c>
    </row>
    <row r="103" spans="1:17">
      <c r="A103">
        <v>15</v>
      </c>
      <c r="B103">
        <v>3</v>
      </c>
      <c r="C103">
        <f>IF(B103&lt;=6,0,
IF(B103=7,1,2))</f>
        <v>0</v>
      </c>
      <c r="E103" t="str">
        <f ca="1">IF(ISBLANK(D103),"",
VLOOKUP(D103,OFFSET(INDIRECT("$A:$B"),0,MATCH(D$1&amp;"_Verify",INDIRECT("$1:$1"),0)-1),2,0)
)</f>
        <v/>
      </c>
      <c r="F103" t="str">
        <f>IF(ISBLANK($D103),"",
IF(AND($B103&gt;=VLOOKUP($D103,DailyShopTypeTable!$B:$E,3,0),$B103&lt;=VLOOKUP($D103,DailyShopTypeTable!$B:$E,4,0)),"","슬롯타입이상"))</f>
        <v/>
      </c>
      <c r="P103" t="str">
        <f ca="1">P102&amp;IF(LEN(Q103)=0,"",","&amp;Q103)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3" t="str">
        <f>IF(O103&lt;&gt;1,"",
"{"""&amp;A$1&amp;""":"&amp;A103
&amp;","""&amp;B$1&amp;""":"&amp;B103
&amp;IF(LEN(E103)=0,"",","""&amp;E$1&amp;""":"""&amp;E103&amp;"""")
&amp;IF(LEN(G103)=0,"",","""&amp;G$1&amp;""":"""&amp;G103&amp;"""")
&amp;IF(LEN(I103)=0,"",","""&amp;I$1&amp;""":"&amp;I103)
&amp;IF(LEN(K103)=0,"",","""&amp;K$1&amp;""":"""&amp;K103&amp;"""")
&amp;IF(LEN(M103)=0,"",","""&amp;M$1&amp;""":"&amp;M103)
&amp;IF(LEN(N103)=0,"",","""&amp;N$1&amp;""":"&amp;N103)&amp;"}")</f>
        <v/>
      </c>
    </row>
    <row r="104" spans="1:17">
      <c r="A104">
        <v>15</v>
      </c>
      <c r="B104">
        <v>4</v>
      </c>
      <c r="C104">
        <f>IF(B104&lt;=6,0,
IF(B104=7,1,2))</f>
        <v>0</v>
      </c>
      <c r="E104" t="str">
        <f ca="1">IF(ISBLANK(D104),"",
VLOOKUP(D104,OFFSET(INDIRECT("$A:$B"),0,MATCH(D$1&amp;"_Verify",INDIRECT("$1:$1"),0)-1),2,0)
)</f>
        <v/>
      </c>
      <c r="F104" t="str">
        <f>IF(ISBLANK($D104),"",
IF(AND($B104&gt;=VLOOKUP($D104,DailyShopTypeTable!$B:$E,3,0),$B104&lt;=VLOOKUP($D104,DailyShopTypeTable!$B:$E,4,0)),"","슬롯타입이상"))</f>
        <v/>
      </c>
      <c r="P104" t="str">
        <f ca="1">P103&amp;IF(LEN(Q104)=0,"",","&amp;Q104)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4" t="str">
        <f>IF(O104&lt;&gt;1,"",
"{"""&amp;A$1&amp;""":"&amp;A104
&amp;","""&amp;B$1&amp;""":"&amp;B104
&amp;IF(LEN(E104)=0,"",","""&amp;E$1&amp;""":"""&amp;E104&amp;"""")
&amp;IF(LEN(G104)=0,"",","""&amp;G$1&amp;""":"""&amp;G104&amp;"""")
&amp;IF(LEN(I104)=0,"",","""&amp;I$1&amp;""":"&amp;I104)
&amp;IF(LEN(K104)=0,"",","""&amp;K$1&amp;""":"""&amp;K104&amp;"""")
&amp;IF(LEN(M104)=0,"",","""&amp;M$1&amp;""":"&amp;M104)
&amp;IF(LEN(N104)=0,"",","""&amp;N$1&amp;""":"&amp;N104)&amp;"}")</f>
        <v/>
      </c>
    </row>
    <row r="105" spans="1:17">
      <c r="A105">
        <v>15</v>
      </c>
      <c r="B105">
        <v>5</v>
      </c>
      <c r="C105">
        <f>IF(B105&lt;=6,0,
IF(B105=7,1,2))</f>
        <v>0</v>
      </c>
      <c r="E105" t="str">
        <f ca="1">IF(ISBLANK(D105),"",
VLOOKUP(D105,OFFSET(INDIRECT("$A:$B"),0,MATCH(D$1&amp;"_Verify",INDIRECT("$1:$1"),0)-1),2,0)
)</f>
        <v/>
      </c>
      <c r="F105" t="str">
        <f>IF(ISBLANK($D105),"",
IF(AND($B105&gt;=VLOOKUP($D105,DailyShopTypeTable!$B:$E,3,0),$B105&lt;=VLOOKUP($D105,DailyShopTypeTable!$B:$E,4,0)),"","슬롯타입이상"))</f>
        <v/>
      </c>
      <c r="P105" t="str">
        <f ca="1">P104&amp;IF(LEN(Q105)=0,"",","&amp;Q105)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5" t="str">
        <f>IF(O105&lt;&gt;1,"",
"{"""&amp;A$1&amp;""":"&amp;A105
&amp;","""&amp;B$1&amp;""":"&amp;B105
&amp;IF(LEN(E105)=0,"",","""&amp;E$1&amp;""":"""&amp;E105&amp;"""")
&amp;IF(LEN(G105)=0,"",","""&amp;G$1&amp;""":"""&amp;G105&amp;"""")
&amp;IF(LEN(I105)=0,"",","""&amp;I$1&amp;""":"&amp;I105)
&amp;IF(LEN(K105)=0,"",","""&amp;K$1&amp;""":"""&amp;K105&amp;"""")
&amp;IF(LEN(M105)=0,"",","""&amp;M$1&amp;""":"&amp;M105)
&amp;IF(LEN(N105)=0,"",","""&amp;N$1&amp;""":"&amp;N105)&amp;"}")</f>
        <v/>
      </c>
    </row>
    <row r="106" spans="1:17">
      <c r="A106">
        <v>15</v>
      </c>
      <c r="B106">
        <v>6</v>
      </c>
      <c r="C106">
        <f>IF(B106&lt;=6,0,
IF(B106=7,1,2))</f>
        <v>0</v>
      </c>
      <c r="E106" t="str">
        <f ca="1">IF(ISBLANK(D106),"",
VLOOKUP(D106,OFFSET(INDIRECT("$A:$B"),0,MATCH(D$1&amp;"_Verify",INDIRECT("$1:$1"),0)-1),2,0)
)</f>
        <v/>
      </c>
      <c r="F106" t="str">
        <f>IF(ISBLANK($D106),"",
IF(AND($B106&gt;=VLOOKUP($D106,DailyShopTypeTable!$B:$E,3,0),$B106&lt;=VLOOKUP($D106,DailyShopTypeTable!$B:$E,4,0)),"","슬롯타입이상"))</f>
        <v/>
      </c>
      <c r="P106" t="str">
        <f ca="1">P105&amp;IF(LEN(Q106)=0,"",","&amp;Q106)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6" t="str">
        <f>IF(O106&lt;&gt;1,"",
"{"""&amp;A$1&amp;""":"&amp;A106
&amp;","""&amp;B$1&amp;""":"&amp;B106
&amp;IF(LEN(E106)=0,"",","""&amp;E$1&amp;""":"""&amp;E106&amp;"""")
&amp;IF(LEN(G106)=0,"",","""&amp;G$1&amp;""":"""&amp;G106&amp;"""")
&amp;IF(LEN(I106)=0,"",","""&amp;I$1&amp;""":"&amp;I106)
&amp;IF(LEN(K106)=0,"",","""&amp;K$1&amp;""":"""&amp;K106&amp;"""")
&amp;IF(LEN(M106)=0,"",","""&amp;M$1&amp;""":"&amp;M106)
&amp;IF(LEN(N106)=0,"",","""&amp;N$1&amp;""":"&amp;N106)&amp;"}")</f>
        <v/>
      </c>
    </row>
    <row r="107" spans="1:17">
      <c r="A107">
        <v>16</v>
      </c>
      <c r="B107">
        <v>0</v>
      </c>
      <c r="C107">
        <f>IF(B107&lt;=6,0,
IF(B107=7,1,2))</f>
        <v>0</v>
      </c>
      <c r="E107" t="str">
        <f ca="1">IF(ISBLANK(D107),"",
VLOOKUP(D107,OFFSET(INDIRECT("$A:$B"),0,MATCH(D$1&amp;"_Verify",INDIRECT("$1:$1"),0)-1),2,0)
)</f>
        <v/>
      </c>
      <c r="F107" t="str">
        <f>IF(ISBLANK($D107),"",
IF(AND($B107&gt;=VLOOKUP($D107,DailyShopTypeTable!$B:$E,3,0),$B107&lt;=VLOOKUP($D107,DailyShopTypeTable!$B:$E,4,0)),"","슬롯타입이상"))</f>
        <v/>
      </c>
      <c r="P107" t="str">
        <f ca="1">P106&amp;IF(LEN(Q107)=0,"",","&amp;Q107)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7" t="str">
        <f>IF(O107&lt;&gt;1,"",
"{"""&amp;A$1&amp;""":"&amp;A107
&amp;","""&amp;B$1&amp;""":"&amp;B107
&amp;IF(LEN(E107)=0,"",","""&amp;E$1&amp;""":"""&amp;E107&amp;"""")
&amp;IF(LEN(G107)=0,"",","""&amp;G$1&amp;""":"""&amp;G107&amp;"""")
&amp;IF(LEN(I107)=0,"",","""&amp;I$1&amp;""":"&amp;I107)
&amp;IF(LEN(K107)=0,"",","""&amp;K$1&amp;""":"""&amp;K107&amp;"""")
&amp;IF(LEN(M107)=0,"",","""&amp;M$1&amp;""":"&amp;M107)
&amp;IF(LEN(N107)=0,"",","""&amp;N$1&amp;""":"&amp;N107)&amp;"}")</f>
        <v/>
      </c>
    </row>
    <row r="108" spans="1:17">
      <c r="A108">
        <v>16</v>
      </c>
      <c r="B108">
        <v>1</v>
      </c>
      <c r="C108">
        <f>IF(B108&lt;=6,0,
IF(B108=7,1,2))</f>
        <v>0</v>
      </c>
      <c r="E108" t="str">
        <f ca="1">IF(ISBLANK(D108),"",
VLOOKUP(D108,OFFSET(INDIRECT("$A:$B"),0,MATCH(D$1&amp;"_Verify",INDIRECT("$1:$1"),0)-1),2,0)
)</f>
        <v/>
      </c>
      <c r="F108" t="str">
        <f>IF(ISBLANK($D108),"",
IF(AND($B108&gt;=VLOOKUP($D108,DailyShopTypeTable!$B:$E,3,0),$B108&lt;=VLOOKUP($D108,DailyShopTypeTable!$B:$E,4,0)),"","슬롯타입이상"))</f>
        <v/>
      </c>
      <c r="P108" t="str">
        <f ca="1">P107&amp;IF(LEN(Q108)=0,"",","&amp;Q108)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8" t="str">
        <f>IF(O108&lt;&gt;1,"",
"{"""&amp;A$1&amp;""":"&amp;A108
&amp;","""&amp;B$1&amp;""":"&amp;B108
&amp;IF(LEN(E108)=0,"",","""&amp;E$1&amp;""":"""&amp;E108&amp;"""")
&amp;IF(LEN(G108)=0,"",","""&amp;G$1&amp;""":"""&amp;G108&amp;"""")
&amp;IF(LEN(I108)=0,"",","""&amp;I$1&amp;""":"&amp;I108)
&amp;IF(LEN(K108)=0,"",","""&amp;K$1&amp;""":"""&amp;K108&amp;"""")
&amp;IF(LEN(M108)=0,"",","""&amp;M$1&amp;""":"&amp;M108)
&amp;IF(LEN(N108)=0,"",","""&amp;N$1&amp;""":"&amp;N108)&amp;"}")</f>
        <v/>
      </c>
    </row>
    <row r="109" spans="1:17">
      <c r="A109">
        <v>16</v>
      </c>
      <c r="B109">
        <v>2</v>
      </c>
      <c r="C109">
        <f>IF(B109&lt;=6,0,
IF(B109=7,1,2))</f>
        <v>0</v>
      </c>
      <c r="E109" t="str">
        <f ca="1">IF(ISBLANK(D109),"",
VLOOKUP(D109,OFFSET(INDIRECT("$A:$B"),0,MATCH(D$1&amp;"_Verify",INDIRECT("$1:$1"),0)-1),2,0)
)</f>
        <v/>
      </c>
      <c r="F109" t="str">
        <f>IF(ISBLANK($D109),"",
IF(AND($B109&gt;=VLOOKUP($D109,DailyShopTypeTable!$B:$E,3,0),$B109&lt;=VLOOKUP($D109,DailyShopTypeTable!$B:$E,4,0)),"","슬롯타입이상"))</f>
        <v/>
      </c>
      <c r="P109" t="str">
        <f ca="1">P108&amp;IF(LEN(Q109)=0,"",","&amp;Q109)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9" t="str">
        <f>IF(O109&lt;&gt;1,"",
"{"""&amp;A$1&amp;""":"&amp;A109
&amp;","""&amp;B$1&amp;""":"&amp;B109
&amp;IF(LEN(E109)=0,"",","""&amp;E$1&amp;""":"""&amp;E109&amp;"""")
&amp;IF(LEN(G109)=0,"",","""&amp;G$1&amp;""":"""&amp;G109&amp;"""")
&amp;IF(LEN(I109)=0,"",","""&amp;I$1&amp;""":"&amp;I109)
&amp;IF(LEN(K109)=0,"",","""&amp;K$1&amp;""":"""&amp;K109&amp;"""")
&amp;IF(LEN(M109)=0,"",","""&amp;M$1&amp;""":"&amp;M109)
&amp;IF(LEN(N109)=0,"",","""&amp;N$1&amp;""":"&amp;N109)&amp;"}")</f>
        <v/>
      </c>
    </row>
    <row r="110" spans="1:17">
      <c r="A110">
        <v>16</v>
      </c>
      <c r="B110">
        <v>3</v>
      </c>
      <c r="C110">
        <f>IF(B110&lt;=6,0,
IF(B110=7,1,2))</f>
        <v>0</v>
      </c>
      <c r="E110" t="str">
        <f ca="1">IF(ISBLANK(D110),"",
VLOOKUP(D110,OFFSET(INDIRECT("$A:$B"),0,MATCH(D$1&amp;"_Verify",INDIRECT("$1:$1"),0)-1),2,0)
)</f>
        <v/>
      </c>
      <c r="F110" t="str">
        <f>IF(ISBLANK($D110),"",
IF(AND($B110&gt;=VLOOKUP($D110,DailyShopTypeTable!$B:$E,3,0),$B110&lt;=VLOOKUP($D110,DailyShopTypeTable!$B:$E,4,0)),"","슬롯타입이상"))</f>
        <v/>
      </c>
      <c r="P110" t="str">
        <f ca="1">P109&amp;IF(LEN(Q110)=0,"",","&amp;Q110)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0" t="str">
        <f>IF(O110&lt;&gt;1,"",
"{"""&amp;A$1&amp;""":"&amp;A110
&amp;","""&amp;B$1&amp;""":"&amp;B110
&amp;IF(LEN(E110)=0,"",","""&amp;E$1&amp;""":"""&amp;E110&amp;"""")
&amp;IF(LEN(G110)=0,"",","""&amp;G$1&amp;""":"""&amp;G110&amp;"""")
&amp;IF(LEN(I110)=0,"",","""&amp;I$1&amp;""":"&amp;I110)
&amp;IF(LEN(K110)=0,"",","""&amp;K$1&amp;""":"""&amp;K110&amp;"""")
&amp;IF(LEN(M110)=0,"",","""&amp;M$1&amp;""":"&amp;M110)
&amp;IF(LEN(N110)=0,"",","""&amp;N$1&amp;""":"&amp;N110)&amp;"}")</f>
        <v/>
      </c>
    </row>
    <row r="111" spans="1:17">
      <c r="A111">
        <v>16</v>
      </c>
      <c r="B111">
        <v>4</v>
      </c>
      <c r="C111">
        <f>IF(B111&lt;=6,0,
IF(B111=7,1,2))</f>
        <v>0</v>
      </c>
      <c r="E111" t="str">
        <f ca="1">IF(ISBLANK(D111),"",
VLOOKUP(D111,OFFSET(INDIRECT("$A:$B"),0,MATCH(D$1&amp;"_Verify",INDIRECT("$1:$1"),0)-1),2,0)
)</f>
        <v/>
      </c>
      <c r="F111" t="str">
        <f>IF(ISBLANK($D111),"",
IF(AND($B111&gt;=VLOOKUP($D111,DailyShopTypeTable!$B:$E,3,0),$B111&lt;=VLOOKUP($D111,DailyShopTypeTable!$B:$E,4,0)),"","슬롯타입이상"))</f>
        <v/>
      </c>
      <c r="P111" t="str">
        <f ca="1">P110&amp;IF(LEN(Q111)=0,"",","&amp;Q111)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1" t="str">
        <f>IF(O111&lt;&gt;1,"",
"{"""&amp;A$1&amp;""":"&amp;A111
&amp;","""&amp;B$1&amp;""":"&amp;B111
&amp;IF(LEN(E111)=0,"",","""&amp;E$1&amp;""":"""&amp;E111&amp;"""")
&amp;IF(LEN(G111)=0,"",","""&amp;G$1&amp;""":"""&amp;G111&amp;"""")
&amp;IF(LEN(I111)=0,"",","""&amp;I$1&amp;""":"&amp;I111)
&amp;IF(LEN(K111)=0,"",","""&amp;K$1&amp;""":"""&amp;K111&amp;"""")
&amp;IF(LEN(M111)=0,"",","""&amp;M$1&amp;""":"&amp;M111)
&amp;IF(LEN(N111)=0,"",","""&amp;N$1&amp;""":"&amp;N111)&amp;"}")</f>
        <v/>
      </c>
    </row>
    <row r="112" spans="1:17">
      <c r="A112">
        <v>16</v>
      </c>
      <c r="B112">
        <v>5</v>
      </c>
      <c r="C112">
        <f>IF(B112&lt;=6,0,
IF(B112=7,1,2))</f>
        <v>0</v>
      </c>
      <c r="E112" t="str">
        <f ca="1">IF(ISBLANK(D112),"",
VLOOKUP(D112,OFFSET(INDIRECT("$A:$B"),0,MATCH(D$1&amp;"_Verify",INDIRECT("$1:$1"),0)-1),2,0)
)</f>
        <v/>
      </c>
      <c r="F112" t="str">
        <f>IF(ISBLANK($D112),"",
IF(AND($B112&gt;=VLOOKUP($D112,DailyShopTypeTable!$B:$E,3,0),$B112&lt;=VLOOKUP($D112,DailyShopTypeTable!$B:$E,4,0)),"","슬롯타입이상"))</f>
        <v/>
      </c>
      <c r="P112" t="str">
        <f ca="1">P111&amp;IF(LEN(Q112)=0,"",","&amp;Q112)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2" t="str">
        <f>IF(O112&lt;&gt;1,"",
"{"""&amp;A$1&amp;""":"&amp;A112
&amp;","""&amp;B$1&amp;""":"&amp;B112
&amp;IF(LEN(E112)=0,"",","""&amp;E$1&amp;""":"""&amp;E112&amp;"""")
&amp;IF(LEN(G112)=0,"",","""&amp;G$1&amp;""":"""&amp;G112&amp;"""")
&amp;IF(LEN(I112)=0,"",","""&amp;I$1&amp;""":"&amp;I112)
&amp;IF(LEN(K112)=0,"",","""&amp;K$1&amp;""":"""&amp;K112&amp;"""")
&amp;IF(LEN(M112)=0,"",","""&amp;M$1&amp;""":"&amp;M112)
&amp;IF(LEN(N112)=0,"",","""&amp;N$1&amp;""":"&amp;N112)&amp;"}")</f>
        <v/>
      </c>
    </row>
    <row r="113" spans="1:17">
      <c r="A113">
        <v>16</v>
      </c>
      <c r="B113">
        <v>6</v>
      </c>
      <c r="C113">
        <f>IF(B113&lt;=6,0,
IF(B113=7,1,2))</f>
        <v>0</v>
      </c>
      <c r="E113" t="str">
        <f ca="1">IF(ISBLANK(D113),"",
VLOOKUP(D113,OFFSET(INDIRECT("$A:$B"),0,MATCH(D$1&amp;"_Verify",INDIRECT("$1:$1"),0)-1),2,0)
)</f>
        <v/>
      </c>
      <c r="F113" t="str">
        <f>IF(ISBLANK($D113),"",
IF(AND($B113&gt;=VLOOKUP($D113,DailyShopTypeTable!$B:$E,3,0),$B113&lt;=VLOOKUP($D113,DailyShopTypeTable!$B:$E,4,0)),"","슬롯타입이상"))</f>
        <v/>
      </c>
      <c r="P113" t="str">
        <f ca="1">P112&amp;IF(LEN(Q113)=0,"",","&amp;Q113)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3" t="str">
        <f>IF(O113&lt;&gt;1,"",
"{"""&amp;A$1&amp;""":"&amp;A113
&amp;","""&amp;B$1&amp;""":"&amp;B113
&amp;IF(LEN(E113)=0,"",","""&amp;E$1&amp;""":"""&amp;E113&amp;"""")
&amp;IF(LEN(G113)=0,"",","""&amp;G$1&amp;""":"""&amp;G113&amp;"""")
&amp;IF(LEN(I113)=0,"",","""&amp;I$1&amp;""":"&amp;I113)
&amp;IF(LEN(K113)=0,"",","""&amp;K$1&amp;""":"""&amp;K113&amp;"""")
&amp;IF(LEN(M113)=0,"",","""&amp;M$1&amp;""":"&amp;M113)
&amp;IF(LEN(N113)=0,"",","""&amp;N$1&amp;""":"&amp;N113)&amp;"}")</f>
        <v/>
      </c>
    </row>
    <row r="114" spans="1:17">
      <c r="A114">
        <v>17</v>
      </c>
      <c r="B114">
        <v>0</v>
      </c>
      <c r="C114">
        <f>IF(B114&lt;=6,0,
IF(B114=7,1,2))</f>
        <v>0</v>
      </c>
      <c r="E114" t="str">
        <f ca="1">IF(ISBLANK(D114),"",
VLOOKUP(D114,OFFSET(INDIRECT("$A:$B"),0,MATCH(D$1&amp;"_Verify",INDIRECT("$1:$1"),0)-1),2,0)
)</f>
        <v/>
      </c>
      <c r="F114" t="str">
        <f>IF(ISBLANK($D114),"",
IF(AND($B114&gt;=VLOOKUP($D114,DailyShopTypeTable!$B:$E,3,0),$B114&lt;=VLOOKUP($D114,DailyShopTypeTable!$B:$E,4,0)),"","슬롯타입이상"))</f>
        <v/>
      </c>
      <c r="P114" t="str">
        <f ca="1">P113&amp;IF(LEN(Q114)=0,"",","&amp;Q114)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4" t="str">
        <f>IF(O114&lt;&gt;1,"",
"{"""&amp;A$1&amp;""":"&amp;A114
&amp;","""&amp;B$1&amp;""":"&amp;B114
&amp;IF(LEN(E114)=0,"",","""&amp;E$1&amp;""":"""&amp;E114&amp;"""")
&amp;IF(LEN(G114)=0,"",","""&amp;G$1&amp;""":"""&amp;G114&amp;"""")
&amp;IF(LEN(I114)=0,"",","""&amp;I$1&amp;""":"&amp;I114)
&amp;IF(LEN(K114)=0,"",","""&amp;K$1&amp;""":"""&amp;K114&amp;"""")
&amp;IF(LEN(M114)=0,"",","""&amp;M$1&amp;""":"&amp;M114)
&amp;IF(LEN(N114)=0,"",","""&amp;N$1&amp;""":"&amp;N114)&amp;"}")</f>
        <v/>
      </c>
    </row>
    <row r="115" spans="1:17">
      <c r="A115">
        <v>17</v>
      </c>
      <c r="B115">
        <v>1</v>
      </c>
      <c r="C115">
        <f>IF(B115&lt;=6,0,
IF(B115=7,1,2))</f>
        <v>0</v>
      </c>
      <c r="E115" t="str">
        <f ca="1">IF(ISBLANK(D115),"",
VLOOKUP(D115,OFFSET(INDIRECT("$A:$B"),0,MATCH(D$1&amp;"_Verify",INDIRECT("$1:$1"),0)-1),2,0)
)</f>
        <v/>
      </c>
      <c r="F115" t="str">
        <f>IF(ISBLANK($D115),"",
IF(AND($B115&gt;=VLOOKUP($D115,DailyShopTypeTable!$B:$E,3,0),$B115&lt;=VLOOKUP($D115,DailyShopTypeTable!$B:$E,4,0)),"","슬롯타입이상"))</f>
        <v/>
      </c>
      <c r="P115" t="str">
        <f ca="1">P114&amp;IF(LEN(Q115)=0,"",","&amp;Q115)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5" t="str">
        <f>IF(O115&lt;&gt;1,"",
"{"""&amp;A$1&amp;""":"&amp;A115
&amp;","""&amp;B$1&amp;""":"&amp;B115
&amp;IF(LEN(E115)=0,"",","""&amp;E$1&amp;""":"""&amp;E115&amp;"""")
&amp;IF(LEN(G115)=0,"",","""&amp;G$1&amp;""":"""&amp;G115&amp;"""")
&amp;IF(LEN(I115)=0,"",","""&amp;I$1&amp;""":"&amp;I115)
&amp;IF(LEN(K115)=0,"",","""&amp;K$1&amp;""":"""&amp;K115&amp;"""")
&amp;IF(LEN(M115)=0,"",","""&amp;M$1&amp;""":"&amp;M115)
&amp;IF(LEN(N115)=0,"",","""&amp;N$1&amp;""":"&amp;N115)&amp;"}")</f>
        <v/>
      </c>
    </row>
    <row r="116" spans="1:17">
      <c r="A116">
        <v>17</v>
      </c>
      <c r="B116">
        <v>2</v>
      </c>
      <c r="C116">
        <f>IF(B116&lt;=6,0,
IF(B116=7,1,2))</f>
        <v>0</v>
      </c>
      <c r="E116" t="str">
        <f ca="1">IF(ISBLANK(D116),"",
VLOOKUP(D116,OFFSET(INDIRECT("$A:$B"),0,MATCH(D$1&amp;"_Verify",INDIRECT("$1:$1"),0)-1),2,0)
)</f>
        <v/>
      </c>
      <c r="F116" t="str">
        <f>IF(ISBLANK($D116),"",
IF(AND($B116&gt;=VLOOKUP($D116,DailyShopTypeTable!$B:$E,3,0),$B116&lt;=VLOOKUP($D116,DailyShopTypeTable!$B:$E,4,0)),"","슬롯타입이상"))</f>
        <v/>
      </c>
      <c r="P116" t="str">
        <f ca="1">P115&amp;IF(LEN(Q116)=0,"",","&amp;Q116)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6" t="str">
        <f>IF(O116&lt;&gt;1,"",
"{"""&amp;A$1&amp;""":"&amp;A116
&amp;","""&amp;B$1&amp;""":"&amp;B116
&amp;IF(LEN(E116)=0,"",","""&amp;E$1&amp;""":"""&amp;E116&amp;"""")
&amp;IF(LEN(G116)=0,"",","""&amp;G$1&amp;""":"""&amp;G116&amp;"""")
&amp;IF(LEN(I116)=0,"",","""&amp;I$1&amp;""":"&amp;I116)
&amp;IF(LEN(K116)=0,"",","""&amp;K$1&amp;""":"""&amp;K116&amp;"""")
&amp;IF(LEN(M116)=0,"",","""&amp;M$1&amp;""":"&amp;M116)
&amp;IF(LEN(N116)=0,"",","""&amp;N$1&amp;""":"&amp;N116)&amp;"}")</f>
        <v/>
      </c>
    </row>
    <row r="117" spans="1:17">
      <c r="A117">
        <v>17</v>
      </c>
      <c r="B117">
        <v>3</v>
      </c>
      <c r="C117">
        <f>IF(B117&lt;=6,0,
IF(B117=7,1,2))</f>
        <v>0</v>
      </c>
      <c r="E117" t="str">
        <f ca="1">IF(ISBLANK(D117),"",
VLOOKUP(D117,OFFSET(INDIRECT("$A:$B"),0,MATCH(D$1&amp;"_Verify",INDIRECT("$1:$1"),0)-1),2,0)
)</f>
        <v/>
      </c>
      <c r="F117" t="str">
        <f>IF(ISBLANK($D117),"",
IF(AND($B117&gt;=VLOOKUP($D117,DailyShopTypeTable!$B:$E,3,0),$B117&lt;=VLOOKUP($D117,DailyShopTypeTable!$B:$E,4,0)),"","슬롯타입이상"))</f>
        <v/>
      </c>
      <c r="P117" t="str">
        <f ca="1">P116&amp;IF(LEN(Q117)=0,"",","&amp;Q117)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7" t="str">
        <f>IF(O117&lt;&gt;1,"",
"{"""&amp;A$1&amp;""":"&amp;A117
&amp;","""&amp;B$1&amp;""":"&amp;B117
&amp;IF(LEN(E117)=0,"",","""&amp;E$1&amp;""":"""&amp;E117&amp;"""")
&amp;IF(LEN(G117)=0,"",","""&amp;G$1&amp;""":"""&amp;G117&amp;"""")
&amp;IF(LEN(I117)=0,"",","""&amp;I$1&amp;""":"&amp;I117)
&amp;IF(LEN(K117)=0,"",","""&amp;K$1&amp;""":"""&amp;K117&amp;"""")
&amp;IF(LEN(M117)=0,"",","""&amp;M$1&amp;""":"&amp;M117)
&amp;IF(LEN(N117)=0,"",","""&amp;N$1&amp;""":"&amp;N117)&amp;"}")</f>
        <v/>
      </c>
    </row>
    <row r="118" spans="1:17">
      <c r="A118">
        <v>17</v>
      </c>
      <c r="B118">
        <v>4</v>
      </c>
      <c r="C118">
        <f>IF(B118&lt;=6,0,
IF(B118=7,1,2))</f>
        <v>0</v>
      </c>
      <c r="E118" t="str">
        <f ca="1">IF(ISBLANK(D118),"",
VLOOKUP(D118,OFFSET(INDIRECT("$A:$B"),0,MATCH(D$1&amp;"_Verify",INDIRECT("$1:$1"),0)-1),2,0)
)</f>
        <v/>
      </c>
      <c r="F118" t="str">
        <f>IF(ISBLANK($D118),"",
IF(AND($B118&gt;=VLOOKUP($D118,DailyShopTypeTable!$B:$E,3,0),$B118&lt;=VLOOKUP($D118,DailyShopTypeTable!$B:$E,4,0)),"","슬롯타입이상"))</f>
        <v/>
      </c>
      <c r="P118" t="str">
        <f ca="1">P117&amp;IF(LEN(Q118)=0,"",","&amp;Q118)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8" t="str">
        <f>IF(O118&lt;&gt;1,"",
"{"""&amp;A$1&amp;""":"&amp;A118
&amp;","""&amp;B$1&amp;""":"&amp;B118
&amp;IF(LEN(E118)=0,"",","""&amp;E$1&amp;""":"""&amp;E118&amp;"""")
&amp;IF(LEN(G118)=0,"",","""&amp;G$1&amp;""":"""&amp;G118&amp;"""")
&amp;IF(LEN(I118)=0,"",","""&amp;I$1&amp;""":"&amp;I118)
&amp;IF(LEN(K118)=0,"",","""&amp;K$1&amp;""":"""&amp;K118&amp;"""")
&amp;IF(LEN(M118)=0,"",","""&amp;M$1&amp;""":"&amp;M118)
&amp;IF(LEN(N118)=0,"",","""&amp;N$1&amp;""":"&amp;N118)&amp;"}")</f>
        <v/>
      </c>
    </row>
    <row r="119" spans="1:17">
      <c r="A119">
        <v>17</v>
      </c>
      <c r="B119">
        <v>5</v>
      </c>
      <c r="C119">
        <f>IF(B119&lt;=6,0,
IF(B119=7,1,2))</f>
        <v>0</v>
      </c>
      <c r="E119" t="str">
        <f ca="1">IF(ISBLANK(D119),"",
VLOOKUP(D119,OFFSET(INDIRECT("$A:$B"),0,MATCH(D$1&amp;"_Verify",INDIRECT("$1:$1"),0)-1),2,0)
)</f>
        <v/>
      </c>
      <c r="F119" t="str">
        <f>IF(ISBLANK($D119),"",
IF(AND($B119&gt;=VLOOKUP($D119,DailyShopTypeTable!$B:$E,3,0),$B119&lt;=VLOOKUP($D119,DailyShopTypeTable!$B:$E,4,0)),"","슬롯타입이상"))</f>
        <v/>
      </c>
      <c r="P119" t="str">
        <f ca="1">P118&amp;IF(LEN(Q119)=0,"",","&amp;Q119)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9" t="str">
        <f>IF(O119&lt;&gt;1,"",
"{"""&amp;A$1&amp;""":"&amp;A119
&amp;","""&amp;B$1&amp;""":"&amp;B119
&amp;IF(LEN(E119)=0,"",","""&amp;E$1&amp;""":"""&amp;E119&amp;"""")
&amp;IF(LEN(G119)=0,"",","""&amp;G$1&amp;""":"""&amp;G119&amp;"""")
&amp;IF(LEN(I119)=0,"",","""&amp;I$1&amp;""":"&amp;I119)
&amp;IF(LEN(K119)=0,"",","""&amp;K$1&amp;""":"""&amp;K119&amp;"""")
&amp;IF(LEN(M119)=0,"",","""&amp;M$1&amp;""":"&amp;M119)
&amp;IF(LEN(N119)=0,"",","""&amp;N$1&amp;""":"&amp;N119)&amp;"}")</f>
        <v/>
      </c>
    </row>
    <row r="120" spans="1:17">
      <c r="A120">
        <v>17</v>
      </c>
      <c r="B120">
        <v>6</v>
      </c>
      <c r="C120">
        <f>IF(B120&lt;=6,0,
IF(B120=7,1,2))</f>
        <v>0</v>
      </c>
      <c r="E120" t="str">
        <f ca="1">IF(ISBLANK(D120),"",
VLOOKUP(D120,OFFSET(INDIRECT("$A:$B"),0,MATCH(D$1&amp;"_Verify",INDIRECT("$1:$1"),0)-1),2,0)
)</f>
        <v/>
      </c>
      <c r="F120" t="str">
        <f>IF(ISBLANK($D120),"",
IF(AND($B120&gt;=VLOOKUP($D120,DailyShopTypeTable!$B:$E,3,0),$B120&lt;=VLOOKUP($D120,DailyShopTypeTable!$B:$E,4,0)),"","슬롯타입이상"))</f>
        <v/>
      </c>
      <c r="P120" t="str">
        <f ca="1">P119&amp;IF(LEN(Q120)=0,"",","&amp;Q120)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0" t="str">
        <f>IF(O120&lt;&gt;1,"",
"{"""&amp;A$1&amp;""":"&amp;A120
&amp;","""&amp;B$1&amp;""":"&amp;B120
&amp;IF(LEN(E120)=0,"",","""&amp;E$1&amp;""":"""&amp;E120&amp;"""")
&amp;IF(LEN(G120)=0,"",","""&amp;G$1&amp;""":"""&amp;G120&amp;"""")
&amp;IF(LEN(I120)=0,"",","""&amp;I$1&amp;""":"&amp;I120)
&amp;IF(LEN(K120)=0,"",","""&amp;K$1&amp;""":"""&amp;K120&amp;"""")
&amp;IF(LEN(M120)=0,"",","""&amp;M$1&amp;""":"&amp;M120)
&amp;IF(LEN(N120)=0,"",","""&amp;N$1&amp;""":"&amp;N120)&amp;"}")</f>
        <v/>
      </c>
    </row>
    <row r="121" spans="1:17">
      <c r="A121">
        <v>18</v>
      </c>
      <c r="B121">
        <v>0</v>
      </c>
      <c r="C121">
        <f>IF(B121&lt;=6,0,
IF(B121=7,1,2))</f>
        <v>0</v>
      </c>
      <c r="E121" t="str">
        <f ca="1">IF(ISBLANK(D121),"",
VLOOKUP(D121,OFFSET(INDIRECT("$A:$B"),0,MATCH(D$1&amp;"_Verify",INDIRECT("$1:$1"),0)-1),2,0)
)</f>
        <v/>
      </c>
      <c r="F121" t="str">
        <f>IF(ISBLANK($D121),"",
IF(AND($B121&gt;=VLOOKUP($D121,DailyShopTypeTable!$B:$E,3,0),$B121&lt;=VLOOKUP($D121,DailyShopTypeTable!$B:$E,4,0)),"","슬롯타입이상"))</f>
        <v/>
      </c>
      <c r="P121" t="str">
        <f ca="1">P120&amp;IF(LEN(Q121)=0,"",","&amp;Q121)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1" t="str">
        <f>IF(O121&lt;&gt;1,"",
"{"""&amp;A$1&amp;""":"&amp;A121
&amp;","""&amp;B$1&amp;""":"&amp;B121
&amp;IF(LEN(E121)=0,"",","""&amp;E$1&amp;""":"""&amp;E121&amp;"""")
&amp;IF(LEN(G121)=0,"",","""&amp;G$1&amp;""":"""&amp;G121&amp;"""")
&amp;IF(LEN(I121)=0,"",","""&amp;I$1&amp;""":"&amp;I121)
&amp;IF(LEN(K121)=0,"",","""&amp;K$1&amp;""":"""&amp;K121&amp;"""")
&amp;IF(LEN(M121)=0,"",","""&amp;M$1&amp;""":"&amp;M121)
&amp;IF(LEN(N121)=0,"",","""&amp;N$1&amp;""":"&amp;N121)&amp;"}")</f>
        <v/>
      </c>
    </row>
    <row r="122" spans="1:17">
      <c r="A122">
        <v>18</v>
      </c>
      <c r="B122">
        <v>1</v>
      </c>
      <c r="C122">
        <f>IF(B122&lt;=6,0,
IF(B122=7,1,2))</f>
        <v>0</v>
      </c>
      <c r="E122" t="str">
        <f ca="1">IF(ISBLANK(D122),"",
VLOOKUP(D122,OFFSET(INDIRECT("$A:$B"),0,MATCH(D$1&amp;"_Verify",INDIRECT("$1:$1"),0)-1),2,0)
)</f>
        <v/>
      </c>
      <c r="F122" t="str">
        <f>IF(ISBLANK($D122),"",
IF(AND($B122&gt;=VLOOKUP($D122,DailyShopTypeTable!$B:$E,3,0),$B122&lt;=VLOOKUP($D122,DailyShopTypeTable!$B:$E,4,0)),"","슬롯타입이상"))</f>
        <v/>
      </c>
      <c r="P122" t="str">
        <f ca="1">P121&amp;IF(LEN(Q122)=0,"",","&amp;Q122)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2" t="str">
        <f>IF(O122&lt;&gt;1,"",
"{"""&amp;A$1&amp;""":"&amp;A122
&amp;","""&amp;B$1&amp;""":"&amp;B122
&amp;IF(LEN(E122)=0,"",","""&amp;E$1&amp;""":"""&amp;E122&amp;"""")
&amp;IF(LEN(G122)=0,"",","""&amp;G$1&amp;""":"""&amp;G122&amp;"""")
&amp;IF(LEN(I122)=0,"",","""&amp;I$1&amp;""":"&amp;I122)
&amp;IF(LEN(K122)=0,"",","""&amp;K$1&amp;""":"""&amp;K122&amp;"""")
&amp;IF(LEN(M122)=0,"",","""&amp;M$1&amp;""":"&amp;M122)
&amp;IF(LEN(N122)=0,"",","""&amp;N$1&amp;""":"&amp;N122)&amp;"}")</f>
        <v/>
      </c>
    </row>
    <row r="123" spans="1:17">
      <c r="A123">
        <v>18</v>
      </c>
      <c r="B123">
        <v>2</v>
      </c>
      <c r="C123">
        <f>IF(B123&lt;=6,0,
IF(B123=7,1,2))</f>
        <v>0</v>
      </c>
      <c r="E123" t="str">
        <f ca="1">IF(ISBLANK(D123),"",
VLOOKUP(D123,OFFSET(INDIRECT("$A:$B"),0,MATCH(D$1&amp;"_Verify",INDIRECT("$1:$1"),0)-1),2,0)
)</f>
        <v/>
      </c>
      <c r="F123" t="str">
        <f>IF(ISBLANK($D123),"",
IF(AND($B123&gt;=VLOOKUP($D123,DailyShopTypeTable!$B:$E,3,0),$B123&lt;=VLOOKUP($D123,DailyShopTypeTable!$B:$E,4,0)),"","슬롯타입이상"))</f>
        <v/>
      </c>
      <c r="P123" t="str">
        <f ca="1">P122&amp;IF(LEN(Q123)=0,"",","&amp;Q123)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3" t="str">
        <f>IF(O123&lt;&gt;1,"",
"{"""&amp;A$1&amp;""":"&amp;A123
&amp;","""&amp;B$1&amp;""":"&amp;B123
&amp;IF(LEN(E123)=0,"",","""&amp;E$1&amp;""":"""&amp;E123&amp;"""")
&amp;IF(LEN(G123)=0,"",","""&amp;G$1&amp;""":"""&amp;G123&amp;"""")
&amp;IF(LEN(I123)=0,"",","""&amp;I$1&amp;""":"&amp;I123)
&amp;IF(LEN(K123)=0,"",","""&amp;K$1&amp;""":"""&amp;K123&amp;"""")
&amp;IF(LEN(M123)=0,"",","""&amp;M$1&amp;""":"&amp;M123)
&amp;IF(LEN(N123)=0,"",","""&amp;N$1&amp;""":"&amp;N123)&amp;"}")</f>
        <v/>
      </c>
    </row>
    <row r="124" spans="1:17">
      <c r="A124">
        <v>18</v>
      </c>
      <c r="B124">
        <v>3</v>
      </c>
      <c r="C124">
        <f>IF(B124&lt;=6,0,
IF(B124=7,1,2))</f>
        <v>0</v>
      </c>
      <c r="E124" t="str">
        <f ca="1">IF(ISBLANK(D124),"",
VLOOKUP(D124,OFFSET(INDIRECT("$A:$B"),0,MATCH(D$1&amp;"_Verify",INDIRECT("$1:$1"),0)-1),2,0)
)</f>
        <v/>
      </c>
      <c r="F124" t="str">
        <f>IF(ISBLANK($D124),"",
IF(AND($B124&gt;=VLOOKUP($D124,DailyShopTypeTable!$B:$E,3,0),$B124&lt;=VLOOKUP($D124,DailyShopTypeTable!$B:$E,4,0)),"","슬롯타입이상"))</f>
        <v/>
      </c>
      <c r="P124" t="str">
        <f ca="1">P123&amp;IF(LEN(Q124)=0,"",","&amp;Q124)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4" t="str">
        <f>IF(O124&lt;&gt;1,"",
"{"""&amp;A$1&amp;""":"&amp;A124
&amp;","""&amp;B$1&amp;""":"&amp;B124
&amp;IF(LEN(E124)=0,"",","""&amp;E$1&amp;""":"""&amp;E124&amp;"""")
&amp;IF(LEN(G124)=0,"",","""&amp;G$1&amp;""":"""&amp;G124&amp;"""")
&amp;IF(LEN(I124)=0,"",","""&amp;I$1&amp;""":"&amp;I124)
&amp;IF(LEN(K124)=0,"",","""&amp;K$1&amp;""":"""&amp;K124&amp;"""")
&amp;IF(LEN(M124)=0,"",","""&amp;M$1&amp;""":"&amp;M124)
&amp;IF(LEN(N124)=0,"",","""&amp;N$1&amp;""":"&amp;N124)&amp;"}")</f>
        <v/>
      </c>
    </row>
    <row r="125" spans="1:17">
      <c r="A125">
        <v>18</v>
      </c>
      <c r="B125">
        <v>4</v>
      </c>
      <c r="C125">
        <f>IF(B125&lt;=6,0,
IF(B125=7,1,2))</f>
        <v>0</v>
      </c>
      <c r="E125" t="str">
        <f ca="1">IF(ISBLANK(D125),"",
VLOOKUP(D125,OFFSET(INDIRECT("$A:$B"),0,MATCH(D$1&amp;"_Verify",INDIRECT("$1:$1"),0)-1),2,0)
)</f>
        <v/>
      </c>
      <c r="F125" t="str">
        <f>IF(ISBLANK($D125),"",
IF(AND($B125&gt;=VLOOKUP($D125,DailyShopTypeTable!$B:$E,3,0),$B125&lt;=VLOOKUP($D125,DailyShopTypeTable!$B:$E,4,0)),"","슬롯타입이상"))</f>
        <v/>
      </c>
      <c r="P125" t="str">
        <f ca="1">P124&amp;IF(LEN(Q125)=0,"",","&amp;Q125)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5" t="str">
        <f>IF(O125&lt;&gt;1,"",
"{"""&amp;A$1&amp;""":"&amp;A125
&amp;","""&amp;B$1&amp;""":"&amp;B125
&amp;IF(LEN(E125)=0,"",","""&amp;E$1&amp;""":"""&amp;E125&amp;"""")
&amp;IF(LEN(G125)=0,"",","""&amp;G$1&amp;""":"""&amp;G125&amp;"""")
&amp;IF(LEN(I125)=0,"",","""&amp;I$1&amp;""":"&amp;I125)
&amp;IF(LEN(K125)=0,"",","""&amp;K$1&amp;""":"""&amp;K125&amp;"""")
&amp;IF(LEN(M125)=0,"",","""&amp;M$1&amp;""":"&amp;M125)
&amp;IF(LEN(N125)=0,"",","""&amp;N$1&amp;""":"&amp;N125)&amp;"}")</f>
        <v/>
      </c>
    </row>
    <row r="126" spans="1:17">
      <c r="A126">
        <v>18</v>
      </c>
      <c r="B126">
        <v>5</v>
      </c>
      <c r="C126">
        <f>IF(B126&lt;=6,0,
IF(B126=7,1,2))</f>
        <v>0</v>
      </c>
      <c r="E126" t="str">
        <f ca="1">IF(ISBLANK(D126),"",
VLOOKUP(D126,OFFSET(INDIRECT("$A:$B"),0,MATCH(D$1&amp;"_Verify",INDIRECT("$1:$1"),0)-1),2,0)
)</f>
        <v/>
      </c>
      <c r="F126" t="str">
        <f>IF(ISBLANK($D126),"",
IF(AND($B126&gt;=VLOOKUP($D126,DailyShopTypeTable!$B:$E,3,0),$B126&lt;=VLOOKUP($D126,DailyShopTypeTable!$B:$E,4,0)),"","슬롯타입이상"))</f>
        <v/>
      </c>
      <c r="P126" t="str">
        <f ca="1">P125&amp;IF(LEN(Q126)=0,"",","&amp;Q126)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6" t="str">
        <f>IF(O126&lt;&gt;1,"",
"{"""&amp;A$1&amp;""":"&amp;A126
&amp;","""&amp;B$1&amp;""":"&amp;B126
&amp;IF(LEN(E126)=0,"",","""&amp;E$1&amp;""":"""&amp;E126&amp;"""")
&amp;IF(LEN(G126)=0,"",","""&amp;G$1&amp;""":"""&amp;G126&amp;"""")
&amp;IF(LEN(I126)=0,"",","""&amp;I$1&amp;""":"&amp;I126)
&amp;IF(LEN(K126)=0,"",","""&amp;K$1&amp;""":"""&amp;K126&amp;"""")
&amp;IF(LEN(M126)=0,"",","""&amp;M$1&amp;""":"&amp;M126)
&amp;IF(LEN(N126)=0,"",","""&amp;N$1&amp;""":"&amp;N126)&amp;"}")</f>
        <v/>
      </c>
    </row>
    <row r="127" spans="1:17">
      <c r="A127">
        <v>18</v>
      </c>
      <c r="B127">
        <v>6</v>
      </c>
      <c r="C127">
        <f>IF(B127&lt;=6,0,
IF(B127=7,1,2))</f>
        <v>0</v>
      </c>
      <c r="E127" t="str">
        <f ca="1">IF(ISBLANK(D127),"",
VLOOKUP(D127,OFFSET(INDIRECT("$A:$B"),0,MATCH(D$1&amp;"_Verify",INDIRECT("$1:$1"),0)-1),2,0)
)</f>
        <v/>
      </c>
      <c r="F127" t="str">
        <f>IF(ISBLANK($D127),"",
IF(AND($B127&gt;=VLOOKUP($D127,DailyShopTypeTable!$B:$E,3,0),$B127&lt;=VLOOKUP($D127,DailyShopTypeTable!$B:$E,4,0)),"","슬롯타입이상"))</f>
        <v/>
      </c>
      <c r="P127" t="str">
        <f ca="1">P126&amp;IF(LEN(Q127)=0,"",","&amp;Q127)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7" t="str">
        <f>IF(O127&lt;&gt;1,"",
"{"""&amp;A$1&amp;""":"&amp;A127
&amp;","""&amp;B$1&amp;""":"&amp;B127
&amp;IF(LEN(E127)=0,"",","""&amp;E$1&amp;""":"""&amp;E127&amp;"""")
&amp;IF(LEN(G127)=0,"",","""&amp;G$1&amp;""":"""&amp;G127&amp;"""")
&amp;IF(LEN(I127)=0,"",","""&amp;I$1&amp;""":"&amp;I127)
&amp;IF(LEN(K127)=0,"",","""&amp;K$1&amp;""":"""&amp;K127&amp;"""")
&amp;IF(LEN(M127)=0,"",","""&amp;M$1&amp;""":"&amp;M127)
&amp;IF(LEN(N127)=0,"",","""&amp;N$1&amp;""":"&amp;N127)&amp;"}")</f>
        <v/>
      </c>
    </row>
    <row r="128" spans="1:17">
      <c r="A128">
        <v>19</v>
      </c>
      <c r="B128">
        <v>0</v>
      </c>
      <c r="C128">
        <f>IF(B128&lt;=6,0,
IF(B128=7,1,2))</f>
        <v>0</v>
      </c>
      <c r="E128" t="str">
        <f ca="1">IF(ISBLANK(D128),"",
VLOOKUP(D128,OFFSET(INDIRECT("$A:$B"),0,MATCH(D$1&amp;"_Verify",INDIRECT("$1:$1"),0)-1),2,0)
)</f>
        <v/>
      </c>
      <c r="F128" t="str">
        <f>IF(ISBLANK($D128),"",
IF(AND($B128&gt;=VLOOKUP($D128,DailyShopTypeTable!$B:$E,3,0),$B128&lt;=VLOOKUP($D128,DailyShopTypeTable!$B:$E,4,0)),"","슬롯타입이상"))</f>
        <v/>
      </c>
      <c r="P128" t="str">
        <f ca="1">P127&amp;IF(LEN(Q128)=0,"",","&amp;Q128)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8" t="str">
        <f>IF(O128&lt;&gt;1,"",
"{"""&amp;A$1&amp;""":"&amp;A128
&amp;","""&amp;B$1&amp;""":"&amp;B128
&amp;IF(LEN(E128)=0,"",","""&amp;E$1&amp;""":"""&amp;E128&amp;"""")
&amp;IF(LEN(G128)=0,"",","""&amp;G$1&amp;""":"""&amp;G128&amp;"""")
&amp;IF(LEN(I128)=0,"",","""&amp;I$1&amp;""":"&amp;I128)
&amp;IF(LEN(K128)=0,"",","""&amp;K$1&amp;""":"""&amp;K128&amp;"""")
&amp;IF(LEN(M128)=0,"",","""&amp;M$1&amp;""":"&amp;M128)
&amp;IF(LEN(N128)=0,"",","""&amp;N$1&amp;""":"&amp;N128)&amp;"}")</f>
        <v/>
      </c>
    </row>
    <row r="129" spans="1:17">
      <c r="A129">
        <v>19</v>
      </c>
      <c r="B129">
        <v>1</v>
      </c>
      <c r="C129">
        <f>IF(B129&lt;=6,0,
IF(B129=7,1,2))</f>
        <v>0</v>
      </c>
      <c r="E129" t="str">
        <f ca="1">IF(ISBLANK(D129),"",
VLOOKUP(D129,OFFSET(INDIRECT("$A:$B"),0,MATCH(D$1&amp;"_Verify",INDIRECT("$1:$1"),0)-1),2,0)
)</f>
        <v/>
      </c>
      <c r="F129" t="str">
        <f>IF(ISBLANK($D129),"",
IF(AND($B129&gt;=VLOOKUP($D129,DailyShopTypeTable!$B:$E,3,0),$B129&lt;=VLOOKUP($D129,DailyShopTypeTable!$B:$E,4,0)),"","슬롯타입이상"))</f>
        <v/>
      </c>
      <c r="P129" t="str">
        <f ca="1">P128&amp;IF(LEN(Q129)=0,"",","&amp;Q129)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9" t="str">
        <f>IF(O129&lt;&gt;1,"",
"{"""&amp;A$1&amp;""":"&amp;A129
&amp;","""&amp;B$1&amp;""":"&amp;B129
&amp;IF(LEN(E129)=0,"",","""&amp;E$1&amp;""":"""&amp;E129&amp;"""")
&amp;IF(LEN(G129)=0,"",","""&amp;G$1&amp;""":"""&amp;G129&amp;"""")
&amp;IF(LEN(I129)=0,"",","""&amp;I$1&amp;""":"&amp;I129)
&amp;IF(LEN(K129)=0,"",","""&amp;K$1&amp;""":"""&amp;K129&amp;"""")
&amp;IF(LEN(M129)=0,"",","""&amp;M$1&amp;""":"&amp;M129)
&amp;IF(LEN(N129)=0,"",","""&amp;N$1&amp;""":"&amp;N129)&amp;"}")</f>
        <v/>
      </c>
    </row>
    <row r="130" spans="1:17">
      <c r="A130">
        <v>19</v>
      </c>
      <c r="B130">
        <v>2</v>
      </c>
      <c r="C130">
        <f>IF(B130&lt;=6,0,
IF(B130=7,1,2))</f>
        <v>0</v>
      </c>
      <c r="E130" t="str">
        <f ca="1">IF(ISBLANK(D130),"",
VLOOKUP(D130,OFFSET(INDIRECT("$A:$B"),0,MATCH(D$1&amp;"_Verify",INDIRECT("$1:$1"),0)-1),2,0)
)</f>
        <v/>
      </c>
      <c r="F130" t="str">
        <f>IF(ISBLANK($D130),"",
IF(AND($B130&gt;=VLOOKUP($D130,DailyShopTypeTable!$B:$E,3,0),$B130&lt;=VLOOKUP($D130,DailyShopTypeTable!$B:$E,4,0)),"","슬롯타입이상"))</f>
        <v/>
      </c>
      <c r="P130" t="str">
        <f ca="1">P129&amp;IF(LEN(Q130)=0,"",","&amp;Q130)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0" t="str">
        <f>IF(O130&lt;&gt;1,"",
"{"""&amp;A$1&amp;""":"&amp;A130
&amp;","""&amp;B$1&amp;""":"&amp;B130
&amp;IF(LEN(E130)=0,"",","""&amp;E$1&amp;""":"""&amp;E130&amp;"""")
&amp;IF(LEN(G130)=0,"",","""&amp;G$1&amp;""":"""&amp;G130&amp;"""")
&amp;IF(LEN(I130)=0,"",","""&amp;I$1&amp;""":"&amp;I130)
&amp;IF(LEN(K130)=0,"",","""&amp;K$1&amp;""":"""&amp;K130&amp;"""")
&amp;IF(LEN(M130)=0,"",","""&amp;M$1&amp;""":"&amp;M130)
&amp;IF(LEN(N130)=0,"",","""&amp;N$1&amp;""":"&amp;N130)&amp;"}")</f>
        <v/>
      </c>
    </row>
    <row r="131" spans="1:17">
      <c r="A131">
        <v>19</v>
      </c>
      <c r="B131">
        <v>3</v>
      </c>
      <c r="C131">
        <f>IF(B131&lt;=6,0,
IF(B131=7,1,2))</f>
        <v>0</v>
      </c>
      <c r="E131" t="str">
        <f ca="1">IF(ISBLANK(D131),"",
VLOOKUP(D131,OFFSET(INDIRECT("$A:$B"),0,MATCH(D$1&amp;"_Verify",INDIRECT("$1:$1"),0)-1),2,0)
)</f>
        <v/>
      </c>
      <c r="F131" t="str">
        <f>IF(ISBLANK($D131),"",
IF(AND($B131&gt;=VLOOKUP($D131,DailyShopTypeTable!$B:$E,3,0),$B131&lt;=VLOOKUP($D131,DailyShopTypeTable!$B:$E,4,0)),"","슬롯타입이상"))</f>
        <v/>
      </c>
      <c r="P131" t="str">
        <f ca="1">P130&amp;IF(LEN(Q131)=0,"",","&amp;Q131)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1" t="str">
        <f>IF(O131&lt;&gt;1,"",
"{"""&amp;A$1&amp;""":"&amp;A131
&amp;","""&amp;B$1&amp;""":"&amp;B131
&amp;IF(LEN(E131)=0,"",","""&amp;E$1&amp;""":"""&amp;E131&amp;"""")
&amp;IF(LEN(G131)=0,"",","""&amp;G$1&amp;""":"""&amp;G131&amp;"""")
&amp;IF(LEN(I131)=0,"",","""&amp;I$1&amp;""":"&amp;I131)
&amp;IF(LEN(K131)=0,"",","""&amp;K$1&amp;""":"""&amp;K131&amp;"""")
&amp;IF(LEN(M131)=0,"",","""&amp;M$1&amp;""":"&amp;M131)
&amp;IF(LEN(N131)=0,"",","""&amp;N$1&amp;""":"&amp;N131)&amp;"}")</f>
        <v/>
      </c>
    </row>
    <row r="132" spans="1:17">
      <c r="A132">
        <v>19</v>
      </c>
      <c r="B132">
        <v>4</v>
      </c>
      <c r="C132">
        <f>IF(B132&lt;=6,0,
IF(B132=7,1,2))</f>
        <v>0</v>
      </c>
      <c r="E132" t="str">
        <f ca="1">IF(ISBLANK(D132),"",
VLOOKUP(D132,OFFSET(INDIRECT("$A:$B"),0,MATCH(D$1&amp;"_Verify",INDIRECT("$1:$1"),0)-1),2,0)
)</f>
        <v/>
      </c>
      <c r="F132" t="str">
        <f>IF(ISBLANK($D132),"",
IF(AND($B132&gt;=VLOOKUP($D132,DailyShopTypeTable!$B:$E,3,0),$B132&lt;=VLOOKUP($D132,DailyShopTypeTable!$B:$E,4,0)),"","슬롯타입이상"))</f>
        <v/>
      </c>
      <c r="P132" t="str">
        <f ca="1">P131&amp;IF(LEN(Q132)=0,"",","&amp;Q132)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2" t="str">
        <f>IF(O132&lt;&gt;1,"",
"{"""&amp;A$1&amp;""":"&amp;A132
&amp;","""&amp;B$1&amp;""":"&amp;B132
&amp;IF(LEN(E132)=0,"",","""&amp;E$1&amp;""":"""&amp;E132&amp;"""")
&amp;IF(LEN(G132)=0,"",","""&amp;G$1&amp;""":"""&amp;G132&amp;"""")
&amp;IF(LEN(I132)=0,"",","""&amp;I$1&amp;""":"&amp;I132)
&amp;IF(LEN(K132)=0,"",","""&amp;K$1&amp;""":"""&amp;K132&amp;"""")
&amp;IF(LEN(M132)=0,"",","""&amp;M$1&amp;""":"&amp;M132)
&amp;IF(LEN(N132)=0,"",","""&amp;N$1&amp;""":"&amp;N132)&amp;"}")</f>
        <v/>
      </c>
    </row>
    <row r="133" spans="1:17">
      <c r="A133">
        <v>19</v>
      </c>
      <c r="B133">
        <v>5</v>
      </c>
      <c r="C133">
        <f>IF(B133&lt;=6,0,
IF(B133=7,1,2))</f>
        <v>0</v>
      </c>
      <c r="E133" t="str">
        <f ca="1">IF(ISBLANK(D133),"",
VLOOKUP(D133,OFFSET(INDIRECT("$A:$B"),0,MATCH(D$1&amp;"_Verify",INDIRECT("$1:$1"),0)-1),2,0)
)</f>
        <v/>
      </c>
      <c r="F133" t="str">
        <f>IF(ISBLANK($D133),"",
IF(AND($B133&gt;=VLOOKUP($D133,DailyShopTypeTable!$B:$E,3,0),$B133&lt;=VLOOKUP($D133,DailyShopTypeTable!$B:$E,4,0)),"","슬롯타입이상"))</f>
        <v/>
      </c>
      <c r="P133" t="str">
        <f ca="1">P132&amp;IF(LEN(Q133)=0,"",","&amp;Q133)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3" t="str">
        <f>IF(O133&lt;&gt;1,"",
"{"""&amp;A$1&amp;""":"&amp;A133
&amp;","""&amp;B$1&amp;""":"&amp;B133
&amp;IF(LEN(E133)=0,"",","""&amp;E$1&amp;""":"""&amp;E133&amp;"""")
&amp;IF(LEN(G133)=0,"",","""&amp;G$1&amp;""":"""&amp;G133&amp;"""")
&amp;IF(LEN(I133)=0,"",","""&amp;I$1&amp;""":"&amp;I133)
&amp;IF(LEN(K133)=0,"",","""&amp;K$1&amp;""":"""&amp;K133&amp;"""")
&amp;IF(LEN(M133)=0,"",","""&amp;M$1&amp;""":"&amp;M133)
&amp;IF(LEN(N133)=0,"",","""&amp;N$1&amp;""":"&amp;N133)&amp;"}")</f>
        <v/>
      </c>
    </row>
    <row r="134" spans="1:17">
      <c r="A134">
        <v>19</v>
      </c>
      <c r="B134">
        <v>6</v>
      </c>
      <c r="C134">
        <f>IF(B134&lt;=6,0,
IF(B134=7,1,2))</f>
        <v>0</v>
      </c>
      <c r="E134" t="str">
        <f ca="1">IF(ISBLANK(D134),"",
VLOOKUP(D134,OFFSET(INDIRECT("$A:$B"),0,MATCH(D$1&amp;"_Verify",INDIRECT("$1:$1"),0)-1),2,0)
)</f>
        <v/>
      </c>
      <c r="F134" t="str">
        <f>IF(ISBLANK($D134),"",
IF(AND($B134&gt;=VLOOKUP($D134,DailyShopTypeTable!$B:$E,3,0),$B134&lt;=VLOOKUP($D134,DailyShopTypeTable!$B:$E,4,0)),"","슬롯타입이상"))</f>
        <v/>
      </c>
      <c r="P134" t="str">
        <f ca="1">P133&amp;IF(LEN(Q134)=0,"",","&amp;Q134)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4" t="str">
        <f>IF(O134&lt;&gt;1,"",
"{"""&amp;A$1&amp;""":"&amp;A134
&amp;","""&amp;B$1&amp;""":"&amp;B134
&amp;IF(LEN(E134)=0,"",","""&amp;E$1&amp;""":"""&amp;E134&amp;"""")
&amp;IF(LEN(G134)=0,"",","""&amp;G$1&amp;""":"""&amp;G134&amp;"""")
&amp;IF(LEN(I134)=0,"",","""&amp;I$1&amp;""":"&amp;I134)
&amp;IF(LEN(K134)=0,"",","""&amp;K$1&amp;""":"""&amp;K134&amp;"""")
&amp;IF(LEN(M134)=0,"",","""&amp;M$1&amp;""":"&amp;M134)
&amp;IF(LEN(N134)=0,"",","""&amp;N$1&amp;""":"&amp;N134)&amp;"}")</f>
        <v/>
      </c>
    </row>
    <row r="135" spans="1:17">
      <c r="A135">
        <v>20</v>
      </c>
      <c r="B135">
        <v>0</v>
      </c>
      <c r="C135">
        <f>IF(B135&lt;=6,0,
IF(B135=7,1,2))</f>
        <v>0</v>
      </c>
      <c r="E135" t="str">
        <f ca="1">IF(ISBLANK(D135),"",
VLOOKUP(D135,OFFSET(INDIRECT("$A:$B"),0,MATCH(D$1&amp;"_Verify",INDIRECT("$1:$1"),0)-1),2,0)
)</f>
        <v/>
      </c>
      <c r="F135" t="str">
        <f>IF(ISBLANK($D135),"",
IF(AND($B135&gt;=VLOOKUP($D135,DailyShopTypeTable!$B:$E,3,0),$B135&lt;=VLOOKUP($D135,DailyShopTypeTable!$B:$E,4,0)),"","슬롯타입이상"))</f>
        <v/>
      </c>
      <c r="P135" t="str">
        <f ca="1">P134&amp;IF(LEN(Q135)=0,"",","&amp;Q135)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5" t="str">
        <f>IF(O135&lt;&gt;1,"",
"{"""&amp;A$1&amp;""":"&amp;A135
&amp;","""&amp;B$1&amp;""":"&amp;B135
&amp;IF(LEN(E135)=0,"",","""&amp;E$1&amp;""":"""&amp;E135&amp;"""")
&amp;IF(LEN(G135)=0,"",","""&amp;G$1&amp;""":"""&amp;G135&amp;"""")
&amp;IF(LEN(I135)=0,"",","""&amp;I$1&amp;""":"&amp;I135)
&amp;IF(LEN(K135)=0,"",","""&amp;K$1&amp;""":"""&amp;K135&amp;"""")
&amp;IF(LEN(M135)=0,"",","""&amp;M$1&amp;""":"&amp;M135)
&amp;IF(LEN(N135)=0,"",","""&amp;N$1&amp;""":"&amp;N135)&amp;"}")</f>
        <v/>
      </c>
    </row>
    <row r="136" spans="1:17">
      <c r="A136">
        <v>20</v>
      </c>
      <c r="B136">
        <v>1</v>
      </c>
      <c r="C136">
        <f>IF(B136&lt;=6,0,
IF(B136=7,1,2))</f>
        <v>0</v>
      </c>
      <c r="E136" t="str">
        <f ca="1">IF(ISBLANK(D136),"",
VLOOKUP(D136,OFFSET(INDIRECT("$A:$B"),0,MATCH(D$1&amp;"_Verify",INDIRECT("$1:$1"),0)-1),2,0)
)</f>
        <v/>
      </c>
      <c r="F136" t="str">
        <f>IF(ISBLANK($D136),"",
IF(AND($B136&gt;=VLOOKUP($D136,DailyShopTypeTable!$B:$E,3,0),$B136&lt;=VLOOKUP($D136,DailyShopTypeTable!$B:$E,4,0)),"","슬롯타입이상"))</f>
        <v/>
      </c>
      <c r="P136" t="str">
        <f ca="1">P135&amp;IF(LEN(Q136)=0,"",","&amp;Q136)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6" t="str">
        <f>IF(O136&lt;&gt;1,"",
"{"""&amp;A$1&amp;""":"&amp;A136
&amp;","""&amp;B$1&amp;""":"&amp;B136
&amp;IF(LEN(E136)=0,"",","""&amp;E$1&amp;""":"""&amp;E136&amp;"""")
&amp;IF(LEN(G136)=0,"",","""&amp;G$1&amp;""":"""&amp;G136&amp;"""")
&amp;IF(LEN(I136)=0,"",","""&amp;I$1&amp;""":"&amp;I136)
&amp;IF(LEN(K136)=0,"",","""&amp;K$1&amp;""":"""&amp;K136&amp;"""")
&amp;IF(LEN(M136)=0,"",","""&amp;M$1&amp;""":"&amp;M136)
&amp;IF(LEN(N136)=0,"",","""&amp;N$1&amp;""":"&amp;N136)&amp;"}")</f>
        <v/>
      </c>
    </row>
    <row r="137" spans="1:17">
      <c r="A137">
        <v>20</v>
      </c>
      <c r="B137">
        <v>2</v>
      </c>
      <c r="C137">
        <f>IF(B137&lt;=6,0,
IF(B137=7,1,2))</f>
        <v>0</v>
      </c>
      <c r="E137" t="str">
        <f ca="1">IF(ISBLANK(D137),"",
VLOOKUP(D137,OFFSET(INDIRECT("$A:$B"),0,MATCH(D$1&amp;"_Verify",INDIRECT("$1:$1"),0)-1),2,0)
)</f>
        <v/>
      </c>
      <c r="F137" t="str">
        <f>IF(ISBLANK($D137),"",
IF(AND($B137&gt;=VLOOKUP($D137,DailyShopTypeTable!$B:$E,3,0),$B137&lt;=VLOOKUP($D137,DailyShopTypeTable!$B:$E,4,0)),"","슬롯타입이상"))</f>
        <v/>
      </c>
      <c r="P137" t="str">
        <f ca="1">P136&amp;IF(LEN(Q137)=0,"",","&amp;Q137)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7" t="str">
        <f>IF(O137&lt;&gt;1,"",
"{"""&amp;A$1&amp;""":"&amp;A137
&amp;","""&amp;B$1&amp;""":"&amp;B137
&amp;IF(LEN(E137)=0,"",","""&amp;E$1&amp;""":"""&amp;E137&amp;"""")
&amp;IF(LEN(G137)=0,"",","""&amp;G$1&amp;""":"""&amp;G137&amp;"""")
&amp;IF(LEN(I137)=0,"",","""&amp;I$1&amp;""":"&amp;I137)
&amp;IF(LEN(K137)=0,"",","""&amp;K$1&amp;""":"""&amp;K137&amp;"""")
&amp;IF(LEN(M137)=0,"",","""&amp;M$1&amp;""":"&amp;M137)
&amp;IF(LEN(N137)=0,"",","""&amp;N$1&amp;""":"&amp;N137)&amp;"}")</f>
        <v/>
      </c>
    </row>
    <row r="138" spans="1:17">
      <c r="A138">
        <v>20</v>
      </c>
      <c r="B138">
        <v>3</v>
      </c>
      <c r="C138">
        <f>IF(B138&lt;=6,0,
IF(B138=7,1,2))</f>
        <v>0</v>
      </c>
      <c r="E138" t="str">
        <f ca="1">IF(ISBLANK(D138),"",
VLOOKUP(D138,OFFSET(INDIRECT("$A:$B"),0,MATCH(D$1&amp;"_Verify",INDIRECT("$1:$1"),0)-1),2,0)
)</f>
        <v/>
      </c>
      <c r="F138" t="str">
        <f>IF(ISBLANK($D138),"",
IF(AND($B138&gt;=VLOOKUP($D138,DailyShopTypeTable!$B:$E,3,0),$B138&lt;=VLOOKUP($D138,DailyShopTypeTable!$B:$E,4,0)),"","슬롯타입이상"))</f>
        <v/>
      </c>
      <c r="P138" t="str">
        <f ca="1">P137&amp;IF(LEN(Q138)=0,"",","&amp;Q138)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8" t="str">
        <f>IF(O138&lt;&gt;1,"",
"{"""&amp;A$1&amp;""":"&amp;A138
&amp;","""&amp;B$1&amp;""":"&amp;B138
&amp;IF(LEN(E138)=0,"",","""&amp;E$1&amp;""":"""&amp;E138&amp;"""")
&amp;IF(LEN(G138)=0,"",","""&amp;G$1&amp;""":"""&amp;G138&amp;"""")
&amp;IF(LEN(I138)=0,"",","""&amp;I$1&amp;""":"&amp;I138)
&amp;IF(LEN(K138)=0,"",","""&amp;K$1&amp;""":"""&amp;K138&amp;"""")
&amp;IF(LEN(M138)=0,"",","""&amp;M$1&amp;""":"&amp;M138)
&amp;IF(LEN(N138)=0,"",","""&amp;N$1&amp;""":"&amp;N138)&amp;"}")</f>
        <v/>
      </c>
    </row>
    <row r="139" spans="1:17">
      <c r="A139">
        <v>20</v>
      </c>
      <c r="B139">
        <v>4</v>
      </c>
      <c r="C139">
        <f>IF(B139&lt;=6,0,
IF(B139=7,1,2))</f>
        <v>0</v>
      </c>
      <c r="E139" t="str">
        <f ca="1">IF(ISBLANK(D139),"",
VLOOKUP(D139,OFFSET(INDIRECT("$A:$B"),0,MATCH(D$1&amp;"_Verify",INDIRECT("$1:$1"),0)-1),2,0)
)</f>
        <v/>
      </c>
      <c r="F139" t="str">
        <f>IF(ISBLANK($D139),"",
IF(AND($B139&gt;=VLOOKUP($D139,DailyShopTypeTable!$B:$E,3,0),$B139&lt;=VLOOKUP($D139,DailyShopTypeTable!$B:$E,4,0)),"","슬롯타입이상"))</f>
        <v/>
      </c>
      <c r="P139" t="str">
        <f ca="1">P138&amp;IF(LEN(Q139)=0,"",","&amp;Q139)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9" t="str">
        <f>IF(O139&lt;&gt;1,"",
"{"""&amp;A$1&amp;""":"&amp;A139
&amp;","""&amp;B$1&amp;""":"&amp;B139
&amp;IF(LEN(E139)=0,"",","""&amp;E$1&amp;""":"""&amp;E139&amp;"""")
&amp;IF(LEN(G139)=0,"",","""&amp;G$1&amp;""":"""&amp;G139&amp;"""")
&amp;IF(LEN(I139)=0,"",","""&amp;I$1&amp;""":"&amp;I139)
&amp;IF(LEN(K139)=0,"",","""&amp;K$1&amp;""":"""&amp;K139&amp;"""")
&amp;IF(LEN(M139)=0,"",","""&amp;M$1&amp;""":"&amp;M139)
&amp;IF(LEN(N139)=0,"",","""&amp;N$1&amp;""":"&amp;N139)&amp;"}")</f>
        <v/>
      </c>
    </row>
    <row r="140" spans="1:17">
      <c r="A140">
        <v>20</v>
      </c>
      <c r="B140">
        <v>5</v>
      </c>
      <c r="C140">
        <f>IF(B140&lt;=6,0,
IF(B140=7,1,2))</f>
        <v>0</v>
      </c>
      <c r="E140" t="str">
        <f ca="1">IF(ISBLANK(D140),"",
VLOOKUP(D140,OFFSET(INDIRECT("$A:$B"),0,MATCH(D$1&amp;"_Verify",INDIRECT("$1:$1"),0)-1),2,0)
)</f>
        <v/>
      </c>
      <c r="F140" t="str">
        <f>IF(ISBLANK($D140),"",
IF(AND($B140&gt;=VLOOKUP($D140,DailyShopTypeTable!$B:$E,3,0),$B140&lt;=VLOOKUP($D140,DailyShopTypeTable!$B:$E,4,0)),"","슬롯타입이상"))</f>
        <v/>
      </c>
      <c r="P140" t="str">
        <f ca="1">P139&amp;IF(LEN(Q140)=0,"",","&amp;Q140)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0" t="str">
        <f>IF(O140&lt;&gt;1,"",
"{"""&amp;A$1&amp;""":"&amp;A140
&amp;","""&amp;B$1&amp;""":"&amp;B140
&amp;IF(LEN(E140)=0,"",","""&amp;E$1&amp;""":"""&amp;E140&amp;"""")
&amp;IF(LEN(G140)=0,"",","""&amp;G$1&amp;""":"""&amp;G140&amp;"""")
&amp;IF(LEN(I140)=0,"",","""&amp;I$1&amp;""":"&amp;I140)
&amp;IF(LEN(K140)=0,"",","""&amp;K$1&amp;""":"""&amp;K140&amp;"""")
&amp;IF(LEN(M140)=0,"",","""&amp;M$1&amp;""":"&amp;M140)
&amp;IF(LEN(N140)=0,"",","""&amp;N$1&amp;""":"&amp;N140)&amp;"}")</f>
        <v/>
      </c>
    </row>
    <row r="141" spans="1:17">
      <c r="A141">
        <v>20</v>
      </c>
      <c r="B141">
        <v>6</v>
      </c>
      <c r="C141">
        <f>IF(B141&lt;=6,0,
IF(B141=7,1,2))</f>
        <v>0</v>
      </c>
      <c r="E141" t="str">
        <f ca="1">IF(ISBLANK(D141),"",
VLOOKUP(D141,OFFSET(INDIRECT("$A:$B"),0,MATCH(D$1&amp;"_Verify",INDIRECT("$1:$1"),0)-1),2,0)
)</f>
        <v/>
      </c>
      <c r="F141" t="str">
        <f>IF(ISBLANK($D141),"",
IF(AND($B141&gt;=VLOOKUP($D141,DailyShopTypeTable!$B:$E,3,0),$B141&lt;=VLOOKUP($D141,DailyShopTypeTable!$B:$E,4,0)),"","슬롯타입이상"))</f>
        <v/>
      </c>
      <c r="P141" t="str">
        <f ca="1">P140&amp;IF(LEN(Q141)=0,"",","&amp;Q141)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1" t="str">
        <f>IF(O141&lt;&gt;1,"",
"{"""&amp;A$1&amp;""":"&amp;A141
&amp;","""&amp;B$1&amp;""":"&amp;B141
&amp;IF(LEN(E141)=0,"",","""&amp;E$1&amp;""":"""&amp;E141&amp;"""")
&amp;IF(LEN(G141)=0,"",","""&amp;G$1&amp;""":"""&amp;G141&amp;"""")
&amp;IF(LEN(I141)=0,"",","""&amp;I$1&amp;""":"&amp;I141)
&amp;IF(LEN(K141)=0,"",","""&amp;K$1&amp;""":"""&amp;K141&amp;"""")
&amp;IF(LEN(M141)=0,"",","""&amp;M$1&amp;""":"&amp;M141)
&amp;IF(LEN(N141)=0,"",","""&amp;N$1&amp;""":"&amp;N141)&amp;"}")</f>
        <v/>
      </c>
    </row>
    <row r="142" spans="1:17">
      <c r="A142">
        <v>21</v>
      </c>
      <c r="B142">
        <v>0</v>
      </c>
      <c r="C142">
        <f>IF(B142&lt;=6,0,
IF(B142=7,1,2))</f>
        <v>0</v>
      </c>
      <c r="E142" t="str">
        <f ca="1">IF(ISBLANK(D142),"",
VLOOKUP(D142,OFFSET(INDIRECT("$A:$B"),0,MATCH(D$1&amp;"_Verify",INDIRECT("$1:$1"),0)-1),2,0)
)</f>
        <v/>
      </c>
      <c r="F142" t="str">
        <f>IF(ISBLANK($D142),"",
IF(AND($B142&gt;=VLOOKUP($D142,DailyShopTypeTable!$B:$E,3,0),$B142&lt;=VLOOKUP($D142,DailyShopTypeTable!$B:$E,4,0)),"","슬롯타입이상"))</f>
        <v/>
      </c>
      <c r="P142" t="str">
        <f ca="1">P141&amp;IF(LEN(Q142)=0,"",","&amp;Q142)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2" t="str">
        <f>IF(O142&lt;&gt;1,"",
"{"""&amp;A$1&amp;""":"&amp;A142
&amp;","""&amp;B$1&amp;""":"&amp;B142
&amp;IF(LEN(E142)=0,"",","""&amp;E$1&amp;""":"""&amp;E142&amp;"""")
&amp;IF(LEN(G142)=0,"",","""&amp;G$1&amp;""":"""&amp;G142&amp;"""")
&amp;IF(LEN(I142)=0,"",","""&amp;I$1&amp;""":"&amp;I142)
&amp;IF(LEN(K142)=0,"",","""&amp;K$1&amp;""":"""&amp;K142&amp;"""")
&amp;IF(LEN(M142)=0,"",","""&amp;M$1&amp;""":"&amp;M142)
&amp;IF(LEN(N142)=0,"",","""&amp;N$1&amp;""":"&amp;N142)&amp;"}")</f>
        <v/>
      </c>
    </row>
    <row r="143" spans="1:17">
      <c r="A143">
        <v>21</v>
      </c>
      <c r="B143">
        <v>1</v>
      </c>
      <c r="C143">
        <f>IF(B143&lt;=6,0,
IF(B143=7,1,2))</f>
        <v>0</v>
      </c>
      <c r="E143" t="str">
        <f ca="1">IF(ISBLANK(D143),"",
VLOOKUP(D143,OFFSET(INDIRECT("$A:$B"),0,MATCH(D$1&amp;"_Verify",INDIRECT("$1:$1"),0)-1),2,0)
)</f>
        <v/>
      </c>
      <c r="F143" t="str">
        <f>IF(ISBLANK($D143),"",
IF(AND($B143&gt;=VLOOKUP($D143,DailyShopTypeTable!$B:$E,3,0),$B143&lt;=VLOOKUP($D143,DailyShopTypeTable!$B:$E,4,0)),"","슬롯타입이상"))</f>
        <v/>
      </c>
      <c r="P143" t="str">
        <f ca="1">P142&amp;IF(LEN(Q143)=0,"",","&amp;Q143)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3" t="str">
        <f>IF(O143&lt;&gt;1,"",
"{"""&amp;A$1&amp;""":"&amp;A143
&amp;","""&amp;B$1&amp;""":"&amp;B143
&amp;IF(LEN(E143)=0,"",","""&amp;E$1&amp;""":"""&amp;E143&amp;"""")
&amp;IF(LEN(G143)=0,"",","""&amp;G$1&amp;""":"""&amp;G143&amp;"""")
&amp;IF(LEN(I143)=0,"",","""&amp;I$1&amp;""":"&amp;I143)
&amp;IF(LEN(K143)=0,"",","""&amp;K$1&amp;""":"""&amp;K143&amp;"""")
&amp;IF(LEN(M143)=0,"",","""&amp;M$1&amp;""":"&amp;M143)
&amp;IF(LEN(N143)=0,"",","""&amp;N$1&amp;""":"&amp;N143)&amp;"}")</f>
        <v/>
      </c>
    </row>
    <row r="144" spans="1:17">
      <c r="A144">
        <v>21</v>
      </c>
      <c r="B144">
        <v>2</v>
      </c>
      <c r="C144">
        <f>IF(B144&lt;=6,0,
IF(B144=7,1,2))</f>
        <v>0</v>
      </c>
      <c r="E144" t="str">
        <f ca="1">IF(ISBLANK(D144),"",
VLOOKUP(D144,OFFSET(INDIRECT("$A:$B"),0,MATCH(D$1&amp;"_Verify",INDIRECT("$1:$1"),0)-1),2,0)
)</f>
        <v/>
      </c>
      <c r="F144" t="str">
        <f>IF(ISBLANK($D144),"",
IF(AND($B144&gt;=VLOOKUP($D144,DailyShopTypeTable!$B:$E,3,0),$B144&lt;=VLOOKUP($D144,DailyShopTypeTable!$B:$E,4,0)),"","슬롯타입이상"))</f>
        <v/>
      </c>
      <c r="P144" t="str">
        <f ca="1">P143&amp;IF(LEN(Q144)=0,"",","&amp;Q144)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4" t="str">
        <f>IF(O144&lt;&gt;1,"",
"{"""&amp;A$1&amp;""":"&amp;A144
&amp;","""&amp;B$1&amp;""":"&amp;B144
&amp;IF(LEN(E144)=0,"",","""&amp;E$1&amp;""":"""&amp;E144&amp;"""")
&amp;IF(LEN(G144)=0,"",","""&amp;G$1&amp;""":"""&amp;G144&amp;"""")
&amp;IF(LEN(I144)=0,"",","""&amp;I$1&amp;""":"&amp;I144)
&amp;IF(LEN(K144)=0,"",","""&amp;K$1&amp;""":"""&amp;K144&amp;"""")
&amp;IF(LEN(M144)=0,"",","""&amp;M$1&amp;""":"&amp;M144)
&amp;IF(LEN(N144)=0,"",","""&amp;N$1&amp;""":"&amp;N144)&amp;"}")</f>
        <v/>
      </c>
    </row>
    <row r="145" spans="1:17">
      <c r="A145">
        <v>21</v>
      </c>
      <c r="B145">
        <v>3</v>
      </c>
      <c r="C145">
        <f>IF(B145&lt;=6,0,
IF(B145=7,1,2))</f>
        <v>0</v>
      </c>
      <c r="E145" t="str">
        <f ca="1">IF(ISBLANK(D145),"",
VLOOKUP(D145,OFFSET(INDIRECT("$A:$B"),0,MATCH(D$1&amp;"_Verify",INDIRECT("$1:$1"),0)-1),2,0)
)</f>
        <v/>
      </c>
      <c r="F145" t="str">
        <f>IF(ISBLANK($D145),"",
IF(AND($B145&gt;=VLOOKUP($D145,DailyShopTypeTable!$B:$E,3,0),$B145&lt;=VLOOKUP($D145,DailyShopTypeTable!$B:$E,4,0)),"","슬롯타입이상"))</f>
        <v/>
      </c>
      <c r="P145" t="str">
        <f ca="1">P144&amp;IF(LEN(Q145)=0,"",","&amp;Q145)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5" t="str">
        <f>IF(O145&lt;&gt;1,"",
"{"""&amp;A$1&amp;""":"&amp;A145
&amp;","""&amp;B$1&amp;""":"&amp;B145
&amp;IF(LEN(E145)=0,"",","""&amp;E$1&amp;""":"""&amp;E145&amp;"""")
&amp;IF(LEN(G145)=0,"",","""&amp;G$1&amp;""":"""&amp;G145&amp;"""")
&amp;IF(LEN(I145)=0,"",","""&amp;I$1&amp;""":"&amp;I145)
&amp;IF(LEN(K145)=0,"",","""&amp;K$1&amp;""":"""&amp;K145&amp;"""")
&amp;IF(LEN(M145)=0,"",","""&amp;M$1&amp;""":"&amp;M145)
&amp;IF(LEN(N145)=0,"",","""&amp;N$1&amp;""":"&amp;N145)&amp;"}")</f>
        <v/>
      </c>
    </row>
    <row r="146" spans="1:17">
      <c r="A146">
        <v>21</v>
      </c>
      <c r="B146">
        <v>4</v>
      </c>
      <c r="C146">
        <f>IF(B146&lt;=6,0,
IF(B146=7,1,2))</f>
        <v>0</v>
      </c>
      <c r="E146" t="str">
        <f ca="1">IF(ISBLANK(D146),"",
VLOOKUP(D146,OFFSET(INDIRECT("$A:$B"),0,MATCH(D$1&amp;"_Verify",INDIRECT("$1:$1"),0)-1),2,0)
)</f>
        <v/>
      </c>
      <c r="F146" t="str">
        <f>IF(ISBLANK($D146),"",
IF(AND($B146&gt;=VLOOKUP($D146,DailyShopTypeTable!$B:$E,3,0),$B146&lt;=VLOOKUP($D146,DailyShopTypeTable!$B:$E,4,0)),"","슬롯타입이상"))</f>
        <v/>
      </c>
      <c r="P146" t="str">
        <f ca="1">P145&amp;IF(LEN(Q146)=0,"",","&amp;Q146)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6" t="str">
        <f>IF(O146&lt;&gt;1,"",
"{"""&amp;A$1&amp;""":"&amp;A146
&amp;","""&amp;B$1&amp;""":"&amp;B146
&amp;IF(LEN(E146)=0,"",","""&amp;E$1&amp;""":"""&amp;E146&amp;"""")
&amp;IF(LEN(G146)=0,"",","""&amp;G$1&amp;""":"""&amp;G146&amp;"""")
&amp;IF(LEN(I146)=0,"",","""&amp;I$1&amp;""":"&amp;I146)
&amp;IF(LEN(K146)=0,"",","""&amp;K$1&amp;""":"""&amp;K146&amp;"""")
&amp;IF(LEN(M146)=0,"",","""&amp;M$1&amp;""":"&amp;M146)
&amp;IF(LEN(N146)=0,"",","""&amp;N$1&amp;""":"&amp;N146)&amp;"}")</f>
        <v/>
      </c>
    </row>
    <row r="147" spans="1:17">
      <c r="A147">
        <v>21</v>
      </c>
      <c r="B147">
        <v>5</v>
      </c>
      <c r="C147">
        <f>IF(B147&lt;=6,0,
IF(B147=7,1,2))</f>
        <v>0</v>
      </c>
      <c r="E147" t="str">
        <f ca="1">IF(ISBLANK(D147),"",
VLOOKUP(D147,OFFSET(INDIRECT("$A:$B"),0,MATCH(D$1&amp;"_Verify",INDIRECT("$1:$1"),0)-1),2,0)
)</f>
        <v/>
      </c>
      <c r="F147" t="str">
        <f>IF(ISBLANK($D147),"",
IF(AND($B147&gt;=VLOOKUP($D147,DailyShopTypeTable!$B:$E,3,0),$B147&lt;=VLOOKUP($D147,DailyShopTypeTable!$B:$E,4,0)),"","슬롯타입이상"))</f>
        <v/>
      </c>
      <c r="P147" t="str">
        <f ca="1">P146&amp;IF(LEN(Q147)=0,"",","&amp;Q147)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7" t="str">
        <f>IF(O147&lt;&gt;1,"",
"{"""&amp;A$1&amp;""":"&amp;A147
&amp;","""&amp;B$1&amp;""":"&amp;B147
&amp;IF(LEN(E147)=0,"",","""&amp;E$1&amp;""":"""&amp;E147&amp;"""")
&amp;IF(LEN(G147)=0,"",","""&amp;G$1&amp;""":"""&amp;G147&amp;"""")
&amp;IF(LEN(I147)=0,"",","""&amp;I$1&amp;""":"&amp;I147)
&amp;IF(LEN(K147)=0,"",","""&amp;K$1&amp;""":"""&amp;K147&amp;"""")
&amp;IF(LEN(M147)=0,"",","""&amp;M$1&amp;""":"&amp;M147)
&amp;IF(LEN(N147)=0,"",","""&amp;N$1&amp;""":"&amp;N147)&amp;"}")</f>
        <v/>
      </c>
    </row>
    <row r="148" spans="1:17">
      <c r="A148">
        <v>21</v>
      </c>
      <c r="B148">
        <v>6</v>
      </c>
      <c r="C148">
        <f>IF(B148&lt;=6,0,
IF(B148=7,1,2))</f>
        <v>0</v>
      </c>
      <c r="E148" t="str">
        <f ca="1">IF(ISBLANK(D148),"",
VLOOKUP(D148,OFFSET(INDIRECT("$A:$B"),0,MATCH(D$1&amp;"_Verify",INDIRECT("$1:$1"),0)-1),2,0)
)</f>
        <v/>
      </c>
      <c r="F148" t="str">
        <f>IF(ISBLANK($D148),"",
IF(AND($B148&gt;=VLOOKUP($D148,DailyShopTypeTable!$B:$E,3,0),$B148&lt;=VLOOKUP($D148,DailyShopTypeTable!$B:$E,4,0)),"","슬롯타입이상"))</f>
        <v/>
      </c>
      <c r="P148" t="str">
        <f ca="1">P147&amp;IF(LEN(Q148)=0,"",","&amp;Q148)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8" t="str">
        <f>IF(O148&lt;&gt;1,"",
"{"""&amp;A$1&amp;""":"&amp;A148
&amp;","""&amp;B$1&amp;""":"&amp;B148
&amp;IF(LEN(E148)=0,"",","""&amp;E$1&amp;""":"""&amp;E148&amp;"""")
&amp;IF(LEN(G148)=0,"",","""&amp;G$1&amp;""":"""&amp;G148&amp;"""")
&amp;IF(LEN(I148)=0,"",","""&amp;I$1&amp;""":"&amp;I148)
&amp;IF(LEN(K148)=0,"",","""&amp;K$1&amp;""":"""&amp;K148&amp;"""")
&amp;IF(LEN(M148)=0,"",","""&amp;M$1&amp;""":"&amp;M148)
&amp;IF(LEN(N148)=0,"",","""&amp;N$1&amp;""":"&amp;N148)&amp;"}")</f>
        <v/>
      </c>
    </row>
    <row r="149" spans="1:17">
      <c r="A149">
        <v>22</v>
      </c>
      <c r="B149">
        <v>0</v>
      </c>
      <c r="C149">
        <f>IF(B149&lt;=6,0,
IF(B149=7,1,2))</f>
        <v>0</v>
      </c>
      <c r="E149" t="str">
        <f ca="1">IF(ISBLANK(D149),"",
VLOOKUP(D149,OFFSET(INDIRECT("$A:$B"),0,MATCH(D$1&amp;"_Verify",INDIRECT("$1:$1"),0)-1),2,0)
)</f>
        <v/>
      </c>
      <c r="F149" t="str">
        <f>IF(ISBLANK($D149),"",
IF(AND($B149&gt;=VLOOKUP($D149,DailyShopTypeTable!$B:$E,3,0),$B149&lt;=VLOOKUP($D149,DailyShopTypeTable!$B:$E,4,0)),"","슬롯타입이상"))</f>
        <v/>
      </c>
      <c r="P149" t="str">
        <f ca="1">P148&amp;IF(LEN(Q149)=0,"",","&amp;Q149)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9" t="str">
        <f>IF(O149&lt;&gt;1,"",
"{"""&amp;A$1&amp;""":"&amp;A149
&amp;","""&amp;B$1&amp;""":"&amp;B149
&amp;IF(LEN(E149)=0,"",","""&amp;E$1&amp;""":"""&amp;E149&amp;"""")
&amp;IF(LEN(G149)=0,"",","""&amp;G$1&amp;""":"""&amp;G149&amp;"""")
&amp;IF(LEN(I149)=0,"",","""&amp;I$1&amp;""":"&amp;I149)
&amp;IF(LEN(K149)=0,"",","""&amp;K$1&amp;""":"""&amp;K149&amp;"""")
&amp;IF(LEN(M149)=0,"",","""&amp;M$1&amp;""":"&amp;M149)
&amp;IF(LEN(N149)=0,"",","""&amp;N$1&amp;""":"&amp;N149)&amp;"}")</f>
        <v/>
      </c>
    </row>
    <row r="150" spans="1:17">
      <c r="A150">
        <v>22</v>
      </c>
      <c r="B150">
        <v>1</v>
      </c>
      <c r="C150">
        <f>IF(B150&lt;=6,0,
IF(B150=7,1,2))</f>
        <v>0</v>
      </c>
      <c r="E150" t="str">
        <f ca="1">IF(ISBLANK(D150),"",
VLOOKUP(D150,OFFSET(INDIRECT("$A:$B"),0,MATCH(D$1&amp;"_Verify",INDIRECT("$1:$1"),0)-1),2,0)
)</f>
        <v/>
      </c>
      <c r="F150" t="str">
        <f>IF(ISBLANK($D150),"",
IF(AND($B150&gt;=VLOOKUP($D150,DailyShopTypeTable!$B:$E,3,0),$B150&lt;=VLOOKUP($D150,DailyShopTypeTable!$B:$E,4,0)),"","슬롯타입이상"))</f>
        <v/>
      </c>
      <c r="P150" t="str">
        <f ca="1">P149&amp;IF(LEN(Q150)=0,"",","&amp;Q150)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0" t="str">
        <f>IF(O150&lt;&gt;1,"",
"{"""&amp;A$1&amp;""":"&amp;A150
&amp;","""&amp;B$1&amp;""":"&amp;B150
&amp;IF(LEN(E150)=0,"",","""&amp;E$1&amp;""":"""&amp;E150&amp;"""")
&amp;IF(LEN(G150)=0,"",","""&amp;G$1&amp;""":"""&amp;G150&amp;"""")
&amp;IF(LEN(I150)=0,"",","""&amp;I$1&amp;""":"&amp;I150)
&amp;IF(LEN(K150)=0,"",","""&amp;K$1&amp;""":"""&amp;K150&amp;"""")
&amp;IF(LEN(M150)=0,"",","""&amp;M$1&amp;""":"&amp;M150)
&amp;IF(LEN(N150)=0,"",","""&amp;N$1&amp;""":"&amp;N150)&amp;"}")</f>
        <v/>
      </c>
    </row>
    <row r="151" spans="1:17">
      <c r="A151">
        <v>22</v>
      </c>
      <c r="B151">
        <v>2</v>
      </c>
      <c r="C151">
        <f>IF(B151&lt;=6,0,
IF(B151=7,1,2))</f>
        <v>0</v>
      </c>
      <c r="E151" t="str">
        <f ca="1">IF(ISBLANK(D151),"",
VLOOKUP(D151,OFFSET(INDIRECT("$A:$B"),0,MATCH(D$1&amp;"_Verify",INDIRECT("$1:$1"),0)-1),2,0)
)</f>
        <v/>
      </c>
      <c r="F151" t="str">
        <f>IF(ISBLANK($D151),"",
IF(AND($B151&gt;=VLOOKUP($D151,DailyShopTypeTable!$B:$E,3,0),$B151&lt;=VLOOKUP($D151,DailyShopTypeTable!$B:$E,4,0)),"","슬롯타입이상"))</f>
        <v/>
      </c>
      <c r="P151" t="str">
        <f ca="1">P150&amp;IF(LEN(Q151)=0,"",","&amp;Q151)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1" t="str">
        <f>IF(O151&lt;&gt;1,"",
"{"""&amp;A$1&amp;""":"&amp;A151
&amp;","""&amp;B$1&amp;""":"&amp;B151
&amp;IF(LEN(E151)=0,"",","""&amp;E$1&amp;""":"""&amp;E151&amp;"""")
&amp;IF(LEN(G151)=0,"",","""&amp;G$1&amp;""":"""&amp;G151&amp;"""")
&amp;IF(LEN(I151)=0,"",","""&amp;I$1&amp;""":"&amp;I151)
&amp;IF(LEN(K151)=0,"",","""&amp;K$1&amp;""":"""&amp;K151&amp;"""")
&amp;IF(LEN(M151)=0,"",","""&amp;M$1&amp;""":"&amp;M151)
&amp;IF(LEN(N151)=0,"",","""&amp;N$1&amp;""":"&amp;N151)&amp;"}")</f>
        <v/>
      </c>
    </row>
    <row r="152" spans="1:17">
      <c r="A152">
        <v>22</v>
      </c>
      <c r="B152">
        <v>3</v>
      </c>
      <c r="C152">
        <f>IF(B152&lt;=6,0,
IF(B152=7,1,2))</f>
        <v>0</v>
      </c>
      <c r="E152" t="str">
        <f ca="1">IF(ISBLANK(D152),"",
VLOOKUP(D152,OFFSET(INDIRECT("$A:$B"),0,MATCH(D$1&amp;"_Verify",INDIRECT("$1:$1"),0)-1),2,0)
)</f>
        <v/>
      </c>
      <c r="F152" t="str">
        <f>IF(ISBLANK($D152),"",
IF(AND($B152&gt;=VLOOKUP($D152,DailyShopTypeTable!$B:$E,3,0),$B152&lt;=VLOOKUP($D152,DailyShopTypeTable!$B:$E,4,0)),"","슬롯타입이상"))</f>
        <v/>
      </c>
      <c r="P152" t="str">
        <f ca="1">P151&amp;IF(LEN(Q152)=0,"",","&amp;Q152)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2" t="str">
        <f>IF(O152&lt;&gt;1,"",
"{"""&amp;A$1&amp;""":"&amp;A152
&amp;","""&amp;B$1&amp;""":"&amp;B152
&amp;IF(LEN(E152)=0,"",","""&amp;E$1&amp;""":"""&amp;E152&amp;"""")
&amp;IF(LEN(G152)=0,"",","""&amp;G$1&amp;""":"""&amp;G152&amp;"""")
&amp;IF(LEN(I152)=0,"",","""&amp;I$1&amp;""":"&amp;I152)
&amp;IF(LEN(K152)=0,"",","""&amp;K$1&amp;""":"""&amp;K152&amp;"""")
&amp;IF(LEN(M152)=0,"",","""&amp;M$1&amp;""":"&amp;M152)
&amp;IF(LEN(N152)=0,"",","""&amp;N$1&amp;""":"&amp;N152)&amp;"}")</f>
        <v/>
      </c>
    </row>
    <row r="153" spans="1:17">
      <c r="A153">
        <v>22</v>
      </c>
      <c r="B153">
        <v>4</v>
      </c>
      <c r="C153">
        <f>IF(B153&lt;=6,0,
IF(B153=7,1,2))</f>
        <v>0</v>
      </c>
      <c r="E153" t="str">
        <f ca="1">IF(ISBLANK(D153),"",
VLOOKUP(D153,OFFSET(INDIRECT("$A:$B"),0,MATCH(D$1&amp;"_Verify",INDIRECT("$1:$1"),0)-1),2,0)
)</f>
        <v/>
      </c>
      <c r="F153" t="str">
        <f>IF(ISBLANK($D153),"",
IF(AND($B153&gt;=VLOOKUP($D153,DailyShopTypeTable!$B:$E,3,0),$B153&lt;=VLOOKUP($D153,DailyShopTypeTable!$B:$E,4,0)),"","슬롯타입이상"))</f>
        <v/>
      </c>
      <c r="P153" t="str">
        <f ca="1">P152&amp;IF(LEN(Q153)=0,"",","&amp;Q153)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3" t="str">
        <f>IF(O153&lt;&gt;1,"",
"{"""&amp;A$1&amp;""":"&amp;A153
&amp;","""&amp;B$1&amp;""":"&amp;B153
&amp;IF(LEN(E153)=0,"",","""&amp;E$1&amp;""":"""&amp;E153&amp;"""")
&amp;IF(LEN(G153)=0,"",","""&amp;G$1&amp;""":"""&amp;G153&amp;"""")
&amp;IF(LEN(I153)=0,"",","""&amp;I$1&amp;""":"&amp;I153)
&amp;IF(LEN(K153)=0,"",","""&amp;K$1&amp;""":"""&amp;K153&amp;"""")
&amp;IF(LEN(M153)=0,"",","""&amp;M$1&amp;""":"&amp;M153)
&amp;IF(LEN(N153)=0,"",","""&amp;N$1&amp;""":"&amp;N153)&amp;"}")</f>
        <v/>
      </c>
    </row>
    <row r="154" spans="1:17">
      <c r="A154">
        <v>22</v>
      </c>
      <c r="B154">
        <v>5</v>
      </c>
      <c r="C154">
        <f>IF(B154&lt;=6,0,
IF(B154=7,1,2))</f>
        <v>0</v>
      </c>
      <c r="E154" t="str">
        <f ca="1">IF(ISBLANK(D154),"",
VLOOKUP(D154,OFFSET(INDIRECT("$A:$B"),0,MATCH(D$1&amp;"_Verify",INDIRECT("$1:$1"),0)-1),2,0)
)</f>
        <v/>
      </c>
      <c r="F154" t="str">
        <f>IF(ISBLANK($D154),"",
IF(AND($B154&gt;=VLOOKUP($D154,DailyShopTypeTable!$B:$E,3,0),$B154&lt;=VLOOKUP($D154,DailyShopTypeTable!$B:$E,4,0)),"","슬롯타입이상"))</f>
        <v/>
      </c>
      <c r="P154" t="str">
        <f ca="1">P153&amp;IF(LEN(Q154)=0,"",","&amp;Q154)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4" t="str">
        <f>IF(O154&lt;&gt;1,"",
"{"""&amp;A$1&amp;""":"&amp;A154
&amp;","""&amp;B$1&amp;""":"&amp;B154
&amp;IF(LEN(E154)=0,"",","""&amp;E$1&amp;""":"""&amp;E154&amp;"""")
&amp;IF(LEN(G154)=0,"",","""&amp;G$1&amp;""":"""&amp;G154&amp;"""")
&amp;IF(LEN(I154)=0,"",","""&amp;I$1&amp;""":"&amp;I154)
&amp;IF(LEN(K154)=0,"",","""&amp;K$1&amp;""":"""&amp;K154&amp;"""")
&amp;IF(LEN(M154)=0,"",","""&amp;M$1&amp;""":"&amp;M154)
&amp;IF(LEN(N154)=0,"",","""&amp;N$1&amp;""":"&amp;N154)&amp;"}")</f>
        <v/>
      </c>
    </row>
    <row r="155" spans="1:17">
      <c r="A155">
        <v>22</v>
      </c>
      <c r="B155">
        <v>6</v>
      </c>
      <c r="C155">
        <f>IF(B155&lt;=6,0,
IF(B155=7,1,2))</f>
        <v>0</v>
      </c>
      <c r="E155" t="str">
        <f ca="1">IF(ISBLANK(D155),"",
VLOOKUP(D155,OFFSET(INDIRECT("$A:$B"),0,MATCH(D$1&amp;"_Verify",INDIRECT("$1:$1"),0)-1),2,0)
)</f>
        <v/>
      </c>
      <c r="F155" t="str">
        <f>IF(ISBLANK($D155),"",
IF(AND($B155&gt;=VLOOKUP($D155,DailyShopTypeTable!$B:$E,3,0),$B155&lt;=VLOOKUP($D155,DailyShopTypeTable!$B:$E,4,0)),"","슬롯타입이상"))</f>
        <v/>
      </c>
      <c r="P155" t="str">
        <f ca="1">P154&amp;IF(LEN(Q155)=0,"",","&amp;Q155)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5" t="str">
        <f>IF(O155&lt;&gt;1,"",
"{"""&amp;A$1&amp;""":"&amp;A155
&amp;","""&amp;B$1&amp;""":"&amp;B155
&amp;IF(LEN(E155)=0,"",","""&amp;E$1&amp;""":"""&amp;E155&amp;"""")
&amp;IF(LEN(G155)=0,"",","""&amp;G$1&amp;""":"""&amp;G155&amp;"""")
&amp;IF(LEN(I155)=0,"",","""&amp;I$1&amp;""":"&amp;I155)
&amp;IF(LEN(K155)=0,"",","""&amp;K$1&amp;""":"""&amp;K155&amp;"""")
&amp;IF(LEN(M155)=0,"",","""&amp;M$1&amp;""":"&amp;M155)
&amp;IF(LEN(N155)=0,"",","""&amp;N$1&amp;""":"&amp;N155)&amp;"}")</f>
        <v/>
      </c>
    </row>
    <row r="156" spans="1:17">
      <c r="A156">
        <v>23</v>
      </c>
      <c r="B156">
        <v>0</v>
      </c>
      <c r="C156">
        <f>IF(B156&lt;=6,0,
IF(B156=7,1,2))</f>
        <v>0</v>
      </c>
      <c r="E156" t="str">
        <f ca="1">IF(ISBLANK(D156),"",
VLOOKUP(D156,OFFSET(INDIRECT("$A:$B"),0,MATCH(D$1&amp;"_Verify",INDIRECT("$1:$1"),0)-1),2,0)
)</f>
        <v/>
      </c>
      <c r="F156" t="str">
        <f>IF(ISBLANK($D156),"",
IF(AND($B156&gt;=VLOOKUP($D156,DailyShopTypeTable!$B:$E,3,0),$B156&lt;=VLOOKUP($D156,DailyShopTypeTable!$B:$E,4,0)),"","슬롯타입이상"))</f>
        <v/>
      </c>
      <c r="P156" t="str">
        <f ca="1">P155&amp;IF(LEN(Q156)=0,"",","&amp;Q156)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6" t="str">
        <f>IF(O156&lt;&gt;1,"",
"{"""&amp;A$1&amp;""":"&amp;A156
&amp;","""&amp;B$1&amp;""":"&amp;B156
&amp;IF(LEN(E156)=0,"",","""&amp;E$1&amp;""":"""&amp;E156&amp;"""")
&amp;IF(LEN(G156)=0,"",","""&amp;G$1&amp;""":"""&amp;G156&amp;"""")
&amp;IF(LEN(I156)=0,"",","""&amp;I$1&amp;""":"&amp;I156)
&amp;IF(LEN(K156)=0,"",","""&amp;K$1&amp;""":"""&amp;K156&amp;"""")
&amp;IF(LEN(M156)=0,"",","""&amp;M$1&amp;""":"&amp;M156)
&amp;IF(LEN(N156)=0,"",","""&amp;N$1&amp;""":"&amp;N156)&amp;"}")</f>
        <v/>
      </c>
    </row>
    <row r="157" spans="1:17">
      <c r="A157">
        <v>23</v>
      </c>
      <c r="B157">
        <v>1</v>
      </c>
      <c r="C157">
        <f>IF(B157&lt;=6,0,
IF(B157=7,1,2))</f>
        <v>0</v>
      </c>
      <c r="E157" t="str">
        <f ca="1">IF(ISBLANK(D157),"",
VLOOKUP(D157,OFFSET(INDIRECT("$A:$B"),0,MATCH(D$1&amp;"_Verify",INDIRECT("$1:$1"),0)-1),2,0)
)</f>
        <v/>
      </c>
      <c r="F157" t="str">
        <f>IF(ISBLANK($D157),"",
IF(AND($B157&gt;=VLOOKUP($D157,DailyShopTypeTable!$B:$E,3,0),$B157&lt;=VLOOKUP($D157,DailyShopTypeTable!$B:$E,4,0)),"","슬롯타입이상"))</f>
        <v/>
      </c>
      <c r="P157" t="str">
        <f ca="1">P156&amp;IF(LEN(Q157)=0,"",","&amp;Q157)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7" t="str">
        <f>IF(O157&lt;&gt;1,"",
"{"""&amp;A$1&amp;""":"&amp;A157
&amp;","""&amp;B$1&amp;""":"&amp;B157
&amp;IF(LEN(E157)=0,"",","""&amp;E$1&amp;""":"""&amp;E157&amp;"""")
&amp;IF(LEN(G157)=0,"",","""&amp;G$1&amp;""":"""&amp;G157&amp;"""")
&amp;IF(LEN(I157)=0,"",","""&amp;I$1&amp;""":"&amp;I157)
&amp;IF(LEN(K157)=0,"",","""&amp;K$1&amp;""":"""&amp;K157&amp;"""")
&amp;IF(LEN(M157)=0,"",","""&amp;M$1&amp;""":"&amp;M157)
&amp;IF(LEN(N157)=0,"",","""&amp;N$1&amp;""":"&amp;N157)&amp;"}")</f>
        <v/>
      </c>
    </row>
    <row r="158" spans="1:17">
      <c r="A158">
        <v>23</v>
      </c>
      <c r="B158">
        <v>2</v>
      </c>
      <c r="C158">
        <f>IF(B158&lt;=6,0,
IF(B158=7,1,2))</f>
        <v>0</v>
      </c>
      <c r="E158" t="str">
        <f ca="1">IF(ISBLANK(D158),"",
VLOOKUP(D158,OFFSET(INDIRECT("$A:$B"),0,MATCH(D$1&amp;"_Verify",INDIRECT("$1:$1"),0)-1),2,0)
)</f>
        <v/>
      </c>
      <c r="F158" t="str">
        <f>IF(ISBLANK($D158),"",
IF(AND($B158&gt;=VLOOKUP($D158,DailyShopTypeTable!$B:$E,3,0),$B158&lt;=VLOOKUP($D158,DailyShopTypeTable!$B:$E,4,0)),"","슬롯타입이상"))</f>
        <v/>
      </c>
      <c r="P158" t="str">
        <f ca="1">P157&amp;IF(LEN(Q158)=0,"",","&amp;Q158)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8" t="str">
        <f>IF(O158&lt;&gt;1,"",
"{"""&amp;A$1&amp;""":"&amp;A158
&amp;","""&amp;B$1&amp;""":"&amp;B158
&amp;IF(LEN(E158)=0,"",","""&amp;E$1&amp;""":"""&amp;E158&amp;"""")
&amp;IF(LEN(G158)=0,"",","""&amp;G$1&amp;""":"""&amp;G158&amp;"""")
&amp;IF(LEN(I158)=0,"",","""&amp;I$1&amp;""":"&amp;I158)
&amp;IF(LEN(K158)=0,"",","""&amp;K$1&amp;""":"""&amp;K158&amp;"""")
&amp;IF(LEN(M158)=0,"",","""&amp;M$1&amp;""":"&amp;M158)
&amp;IF(LEN(N158)=0,"",","""&amp;N$1&amp;""":"&amp;N158)&amp;"}")</f>
        <v/>
      </c>
    </row>
    <row r="159" spans="1:17">
      <c r="A159">
        <v>23</v>
      </c>
      <c r="B159">
        <v>3</v>
      </c>
      <c r="C159">
        <f>IF(B159&lt;=6,0,
IF(B159=7,1,2))</f>
        <v>0</v>
      </c>
      <c r="E159" t="str">
        <f ca="1">IF(ISBLANK(D159),"",
VLOOKUP(D159,OFFSET(INDIRECT("$A:$B"),0,MATCH(D$1&amp;"_Verify",INDIRECT("$1:$1"),0)-1),2,0)
)</f>
        <v/>
      </c>
      <c r="F159" t="str">
        <f>IF(ISBLANK($D159),"",
IF(AND($B159&gt;=VLOOKUP($D159,DailyShopTypeTable!$B:$E,3,0),$B159&lt;=VLOOKUP($D159,DailyShopTypeTable!$B:$E,4,0)),"","슬롯타입이상"))</f>
        <v/>
      </c>
      <c r="P159" t="str">
        <f ca="1">P158&amp;IF(LEN(Q159)=0,"",","&amp;Q159)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9" t="str">
        <f>IF(O159&lt;&gt;1,"",
"{"""&amp;A$1&amp;""":"&amp;A159
&amp;","""&amp;B$1&amp;""":"&amp;B159
&amp;IF(LEN(E159)=0,"",","""&amp;E$1&amp;""":"""&amp;E159&amp;"""")
&amp;IF(LEN(G159)=0,"",","""&amp;G$1&amp;""":"""&amp;G159&amp;"""")
&amp;IF(LEN(I159)=0,"",","""&amp;I$1&amp;""":"&amp;I159)
&amp;IF(LEN(K159)=0,"",","""&amp;K$1&amp;""":"""&amp;K159&amp;"""")
&amp;IF(LEN(M159)=0,"",","""&amp;M$1&amp;""":"&amp;M159)
&amp;IF(LEN(N159)=0,"",","""&amp;N$1&amp;""":"&amp;N159)&amp;"}")</f>
        <v/>
      </c>
    </row>
    <row r="160" spans="1:17">
      <c r="A160">
        <v>23</v>
      </c>
      <c r="B160">
        <v>4</v>
      </c>
      <c r="C160">
        <f>IF(B160&lt;=6,0,
IF(B160=7,1,2))</f>
        <v>0</v>
      </c>
      <c r="E160" t="str">
        <f ca="1">IF(ISBLANK(D160),"",
VLOOKUP(D160,OFFSET(INDIRECT("$A:$B"),0,MATCH(D$1&amp;"_Verify",INDIRECT("$1:$1"),0)-1),2,0)
)</f>
        <v/>
      </c>
      <c r="F160" t="str">
        <f>IF(ISBLANK($D160),"",
IF(AND($B160&gt;=VLOOKUP($D160,DailyShopTypeTable!$B:$E,3,0),$B160&lt;=VLOOKUP($D160,DailyShopTypeTable!$B:$E,4,0)),"","슬롯타입이상"))</f>
        <v/>
      </c>
      <c r="P160" t="str">
        <f ca="1">P159&amp;IF(LEN(Q160)=0,"",","&amp;Q160)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0" t="str">
        <f>IF(O160&lt;&gt;1,"",
"{"""&amp;A$1&amp;""":"&amp;A160
&amp;","""&amp;B$1&amp;""":"&amp;B160
&amp;IF(LEN(E160)=0,"",","""&amp;E$1&amp;""":"""&amp;E160&amp;"""")
&amp;IF(LEN(G160)=0,"",","""&amp;G$1&amp;""":"""&amp;G160&amp;"""")
&amp;IF(LEN(I160)=0,"",","""&amp;I$1&amp;""":"&amp;I160)
&amp;IF(LEN(K160)=0,"",","""&amp;K$1&amp;""":"""&amp;K160&amp;"""")
&amp;IF(LEN(M160)=0,"",","""&amp;M$1&amp;""":"&amp;M160)
&amp;IF(LEN(N160)=0,"",","""&amp;N$1&amp;""":"&amp;N160)&amp;"}")</f>
        <v/>
      </c>
    </row>
    <row r="161" spans="1:17">
      <c r="A161">
        <v>23</v>
      </c>
      <c r="B161">
        <v>5</v>
      </c>
      <c r="C161">
        <f>IF(B161&lt;=6,0,
IF(B161=7,1,2))</f>
        <v>0</v>
      </c>
      <c r="E161" t="str">
        <f ca="1">IF(ISBLANK(D161),"",
VLOOKUP(D161,OFFSET(INDIRECT("$A:$B"),0,MATCH(D$1&amp;"_Verify",INDIRECT("$1:$1"),0)-1),2,0)
)</f>
        <v/>
      </c>
      <c r="F161" t="str">
        <f>IF(ISBLANK($D161),"",
IF(AND($B161&gt;=VLOOKUP($D161,DailyShopTypeTable!$B:$E,3,0),$B161&lt;=VLOOKUP($D161,DailyShopTypeTable!$B:$E,4,0)),"","슬롯타입이상"))</f>
        <v/>
      </c>
      <c r="P161" t="str">
        <f ca="1">P160&amp;IF(LEN(Q161)=0,"",","&amp;Q161)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1" t="str">
        <f>IF(O161&lt;&gt;1,"",
"{"""&amp;A$1&amp;""":"&amp;A161
&amp;","""&amp;B$1&amp;""":"&amp;B161
&amp;IF(LEN(E161)=0,"",","""&amp;E$1&amp;""":"""&amp;E161&amp;"""")
&amp;IF(LEN(G161)=0,"",","""&amp;G$1&amp;""":"""&amp;G161&amp;"""")
&amp;IF(LEN(I161)=0,"",","""&amp;I$1&amp;""":"&amp;I161)
&amp;IF(LEN(K161)=0,"",","""&amp;K$1&amp;""":"""&amp;K161&amp;"""")
&amp;IF(LEN(M161)=0,"",","""&amp;M$1&amp;""":"&amp;M161)
&amp;IF(LEN(N161)=0,"",","""&amp;N$1&amp;""":"&amp;N161)&amp;"}")</f>
        <v/>
      </c>
    </row>
    <row r="162" spans="1:17">
      <c r="A162">
        <v>23</v>
      </c>
      <c r="B162">
        <v>6</v>
      </c>
      <c r="C162">
        <f>IF(B162&lt;=6,0,
IF(B162=7,1,2))</f>
        <v>0</v>
      </c>
      <c r="E162" t="str">
        <f ca="1">IF(ISBLANK(D162),"",
VLOOKUP(D162,OFFSET(INDIRECT("$A:$B"),0,MATCH(D$1&amp;"_Verify",INDIRECT("$1:$1"),0)-1),2,0)
)</f>
        <v/>
      </c>
      <c r="F162" t="str">
        <f>IF(ISBLANK($D162),"",
IF(AND($B162&gt;=VLOOKUP($D162,DailyShopTypeTable!$B:$E,3,0),$B162&lt;=VLOOKUP($D162,DailyShopTypeTable!$B:$E,4,0)),"","슬롯타입이상"))</f>
        <v/>
      </c>
      <c r="P162" t="str">
        <f ca="1">P161&amp;IF(LEN(Q162)=0,"",","&amp;Q162)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2" t="str">
        <f>IF(O162&lt;&gt;1,"",
"{"""&amp;A$1&amp;""":"&amp;A162
&amp;","""&amp;B$1&amp;""":"&amp;B162
&amp;IF(LEN(E162)=0,"",","""&amp;E$1&amp;""":"""&amp;E162&amp;"""")
&amp;IF(LEN(G162)=0,"",","""&amp;G$1&amp;""":"""&amp;G162&amp;"""")
&amp;IF(LEN(I162)=0,"",","""&amp;I$1&amp;""":"&amp;I162)
&amp;IF(LEN(K162)=0,"",","""&amp;K$1&amp;""":"""&amp;K162&amp;"""")
&amp;IF(LEN(M162)=0,"",","""&amp;M$1&amp;""":"&amp;M162)
&amp;IF(LEN(N162)=0,"",","""&amp;N$1&amp;""":"&amp;N162)&amp;"}")</f>
        <v/>
      </c>
    </row>
    <row r="163" spans="1:17">
      <c r="A163">
        <v>24</v>
      </c>
      <c r="B163">
        <v>0</v>
      </c>
      <c r="C163">
        <f>IF(B163&lt;=6,0,
IF(B163=7,1,2))</f>
        <v>0</v>
      </c>
      <c r="E163" t="str">
        <f ca="1">IF(ISBLANK(D163),"",
VLOOKUP(D163,OFFSET(INDIRECT("$A:$B"),0,MATCH(D$1&amp;"_Verify",INDIRECT("$1:$1"),0)-1),2,0)
)</f>
        <v/>
      </c>
      <c r="F163" t="str">
        <f>IF(ISBLANK($D163),"",
IF(AND($B163&gt;=VLOOKUP($D163,DailyShopTypeTable!$B:$E,3,0),$B163&lt;=VLOOKUP($D163,DailyShopTypeTable!$B:$E,4,0)),"","슬롯타입이상"))</f>
        <v/>
      </c>
      <c r="P163" t="str">
        <f ca="1">P162&amp;IF(LEN(Q163)=0,"",","&amp;Q163)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3" t="str">
        <f>IF(O163&lt;&gt;1,"",
"{"""&amp;A$1&amp;""":"&amp;A163
&amp;","""&amp;B$1&amp;""":"&amp;B163
&amp;IF(LEN(E163)=0,"",","""&amp;E$1&amp;""":"""&amp;E163&amp;"""")
&amp;IF(LEN(G163)=0,"",","""&amp;G$1&amp;""":"""&amp;G163&amp;"""")
&amp;IF(LEN(I163)=0,"",","""&amp;I$1&amp;""":"&amp;I163)
&amp;IF(LEN(K163)=0,"",","""&amp;K$1&amp;""":"""&amp;K163&amp;"""")
&amp;IF(LEN(M163)=0,"",","""&amp;M$1&amp;""":"&amp;M163)
&amp;IF(LEN(N163)=0,"",","""&amp;N$1&amp;""":"&amp;N163)&amp;"}")</f>
        <v/>
      </c>
    </row>
    <row r="164" spans="1:17">
      <c r="A164">
        <v>24</v>
      </c>
      <c r="B164">
        <v>1</v>
      </c>
      <c r="C164">
        <f>IF(B164&lt;=6,0,
IF(B164=7,1,2))</f>
        <v>0</v>
      </c>
      <c r="E164" t="str">
        <f ca="1">IF(ISBLANK(D164),"",
VLOOKUP(D164,OFFSET(INDIRECT("$A:$B"),0,MATCH(D$1&amp;"_Verify",INDIRECT("$1:$1"),0)-1),2,0)
)</f>
        <v/>
      </c>
      <c r="F164" t="str">
        <f>IF(ISBLANK($D164),"",
IF(AND($B164&gt;=VLOOKUP($D164,DailyShopTypeTable!$B:$E,3,0),$B164&lt;=VLOOKUP($D164,DailyShopTypeTable!$B:$E,4,0)),"","슬롯타입이상"))</f>
        <v/>
      </c>
      <c r="P164" t="str">
        <f ca="1">P163&amp;IF(LEN(Q164)=0,"",","&amp;Q164)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4" t="str">
        <f>IF(O164&lt;&gt;1,"",
"{"""&amp;A$1&amp;""":"&amp;A164
&amp;","""&amp;B$1&amp;""":"&amp;B164
&amp;IF(LEN(E164)=0,"",","""&amp;E$1&amp;""":"""&amp;E164&amp;"""")
&amp;IF(LEN(G164)=0,"",","""&amp;G$1&amp;""":"""&amp;G164&amp;"""")
&amp;IF(LEN(I164)=0,"",","""&amp;I$1&amp;""":"&amp;I164)
&amp;IF(LEN(K164)=0,"",","""&amp;K$1&amp;""":"""&amp;K164&amp;"""")
&amp;IF(LEN(M164)=0,"",","""&amp;M$1&amp;""":"&amp;M164)
&amp;IF(LEN(N164)=0,"",","""&amp;N$1&amp;""":"&amp;N164)&amp;"}")</f>
        <v/>
      </c>
    </row>
    <row r="165" spans="1:17">
      <c r="A165">
        <v>24</v>
      </c>
      <c r="B165">
        <v>2</v>
      </c>
      <c r="C165">
        <f>IF(B165&lt;=6,0,
IF(B165=7,1,2))</f>
        <v>0</v>
      </c>
      <c r="E165" t="str">
        <f ca="1">IF(ISBLANK(D165),"",
VLOOKUP(D165,OFFSET(INDIRECT("$A:$B"),0,MATCH(D$1&amp;"_Verify",INDIRECT("$1:$1"),0)-1),2,0)
)</f>
        <v/>
      </c>
      <c r="F165" t="str">
        <f>IF(ISBLANK($D165),"",
IF(AND($B165&gt;=VLOOKUP($D165,DailyShopTypeTable!$B:$E,3,0),$B165&lt;=VLOOKUP($D165,DailyShopTypeTable!$B:$E,4,0)),"","슬롯타입이상"))</f>
        <v/>
      </c>
      <c r="P165" t="str">
        <f ca="1">P164&amp;IF(LEN(Q165)=0,"",","&amp;Q165)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5" t="str">
        <f>IF(O165&lt;&gt;1,"",
"{"""&amp;A$1&amp;""":"&amp;A165
&amp;","""&amp;B$1&amp;""":"&amp;B165
&amp;IF(LEN(E165)=0,"",","""&amp;E$1&amp;""":"""&amp;E165&amp;"""")
&amp;IF(LEN(G165)=0,"",","""&amp;G$1&amp;""":"""&amp;G165&amp;"""")
&amp;IF(LEN(I165)=0,"",","""&amp;I$1&amp;""":"&amp;I165)
&amp;IF(LEN(K165)=0,"",","""&amp;K$1&amp;""":"""&amp;K165&amp;"""")
&amp;IF(LEN(M165)=0,"",","""&amp;M$1&amp;""":"&amp;M165)
&amp;IF(LEN(N165)=0,"",","""&amp;N$1&amp;""":"&amp;N165)&amp;"}")</f>
        <v/>
      </c>
    </row>
    <row r="166" spans="1:17">
      <c r="A166">
        <v>24</v>
      </c>
      <c r="B166">
        <v>3</v>
      </c>
      <c r="C166">
        <f>IF(B166&lt;=6,0,
IF(B166=7,1,2))</f>
        <v>0</v>
      </c>
      <c r="E166" t="str">
        <f ca="1">IF(ISBLANK(D166),"",
VLOOKUP(D166,OFFSET(INDIRECT("$A:$B"),0,MATCH(D$1&amp;"_Verify",INDIRECT("$1:$1"),0)-1),2,0)
)</f>
        <v/>
      </c>
      <c r="F166" t="str">
        <f>IF(ISBLANK($D166),"",
IF(AND($B166&gt;=VLOOKUP($D166,DailyShopTypeTable!$B:$E,3,0),$B166&lt;=VLOOKUP($D166,DailyShopTypeTable!$B:$E,4,0)),"","슬롯타입이상"))</f>
        <v/>
      </c>
      <c r="P166" t="str">
        <f ca="1">P165&amp;IF(LEN(Q166)=0,"",","&amp;Q166)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6" t="str">
        <f>IF(O166&lt;&gt;1,"",
"{"""&amp;A$1&amp;""":"&amp;A166
&amp;","""&amp;B$1&amp;""":"&amp;B166
&amp;IF(LEN(E166)=0,"",","""&amp;E$1&amp;""":"""&amp;E166&amp;"""")
&amp;IF(LEN(G166)=0,"",","""&amp;G$1&amp;""":"""&amp;G166&amp;"""")
&amp;IF(LEN(I166)=0,"",","""&amp;I$1&amp;""":"&amp;I166)
&amp;IF(LEN(K166)=0,"",","""&amp;K$1&amp;""":"""&amp;K166&amp;"""")
&amp;IF(LEN(M166)=0,"",","""&amp;M$1&amp;""":"&amp;M166)
&amp;IF(LEN(N166)=0,"",","""&amp;N$1&amp;""":"&amp;N166)&amp;"}")</f>
        <v/>
      </c>
    </row>
    <row r="167" spans="1:17">
      <c r="A167">
        <v>24</v>
      </c>
      <c r="B167">
        <v>4</v>
      </c>
      <c r="C167">
        <f>IF(B167&lt;=6,0,
IF(B167=7,1,2))</f>
        <v>0</v>
      </c>
      <c r="E167" t="str">
        <f ca="1">IF(ISBLANK(D167),"",
VLOOKUP(D167,OFFSET(INDIRECT("$A:$B"),0,MATCH(D$1&amp;"_Verify",INDIRECT("$1:$1"),0)-1),2,0)
)</f>
        <v/>
      </c>
      <c r="F167" t="str">
        <f>IF(ISBLANK($D167),"",
IF(AND($B167&gt;=VLOOKUP($D167,DailyShopTypeTable!$B:$E,3,0),$B167&lt;=VLOOKUP($D167,DailyShopTypeTable!$B:$E,4,0)),"","슬롯타입이상"))</f>
        <v/>
      </c>
      <c r="P167" t="str">
        <f ca="1">P166&amp;IF(LEN(Q167)=0,"",","&amp;Q167)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7" t="str">
        <f>IF(O167&lt;&gt;1,"",
"{"""&amp;A$1&amp;""":"&amp;A167
&amp;","""&amp;B$1&amp;""":"&amp;B167
&amp;IF(LEN(E167)=0,"",","""&amp;E$1&amp;""":"""&amp;E167&amp;"""")
&amp;IF(LEN(G167)=0,"",","""&amp;G$1&amp;""":"""&amp;G167&amp;"""")
&amp;IF(LEN(I167)=0,"",","""&amp;I$1&amp;""":"&amp;I167)
&amp;IF(LEN(K167)=0,"",","""&amp;K$1&amp;""":"""&amp;K167&amp;"""")
&amp;IF(LEN(M167)=0,"",","""&amp;M$1&amp;""":"&amp;M167)
&amp;IF(LEN(N167)=0,"",","""&amp;N$1&amp;""":"&amp;N167)&amp;"}")</f>
        <v/>
      </c>
    </row>
    <row r="168" spans="1:17">
      <c r="A168">
        <v>24</v>
      </c>
      <c r="B168">
        <v>5</v>
      </c>
      <c r="C168">
        <f>IF(B168&lt;=6,0,
IF(B168=7,1,2))</f>
        <v>0</v>
      </c>
      <c r="E168" t="str">
        <f ca="1">IF(ISBLANK(D168),"",
VLOOKUP(D168,OFFSET(INDIRECT("$A:$B"),0,MATCH(D$1&amp;"_Verify",INDIRECT("$1:$1"),0)-1),2,0)
)</f>
        <v/>
      </c>
      <c r="F168" t="str">
        <f>IF(ISBLANK($D168),"",
IF(AND($B168&gt;=VLOOKUP($D168,DailyShopTypeTable!$B:$E,3,0),$B168&lt;=VLOOKUP($D168,DailyShopTypeTable!$B:$E,4,0)),"","슬롯타입이상"))</f>
        <v/>
      </c>
      <c r="P168" t="str">
        <f ca="1">P167&amp;IF(LEN(Q168)=0,"",","&amp;Q168)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8" t="str">
        <f>IF(O168&lt;&gt;1,"",
"{"""&amp;A$1&amp;""":"&amp;A168
&amp;","""&amp;B$1&amp;""":"&amp;B168
&amp;IF(LEN(E168)=0,"",","""&amp;E$1&amp;""":"""&amp;E168&amp;"""")
&amp;IF(LEN(G168)=0,"",","""&amp;G$1&amp;""":"""&amp;G168&amp;"""")
&amp;IF(LEN(I168)=0,"",","""&amp;I$1&amp;""":"&amp;I168)
&amp;IF(LEN(K168)=0,"",","""&amp;K$1&amp;""":"""&amp;K168&amp;"""")
&amp;IF(LEN(M168)=0,"",","""&amp;M$1&amp;""":"&amp;M168)
&amp;IF(LEN(N168)=0,"",","""&amp;N$1&amp;""":"&amp;N168)&amp;"}")</f>
        <v/>
      </c>
    </row>
    <row r="169" spans="1:17">
      <c r="A169">
        <v>24</v>
      </c>
      <c r="B169">
        <v>6</v>
      </c>
      <c r="C169">
        <f>IF(B169&lt;=6,0,
IF(B169=7,1,2))</f>
        <v>0</v>
      </c>
      <c r="E169" t="str">
        <f ca="1">IF(ISBLANK(D169),"",
VLOOKUP(D169,OFFSET(INDIRECT("$A:$B"),0,MATCH(D$1&amp;"_Verify",INDIRECT("$1:$1"),0)-1),2,0)
)</f>
        <v/>
      </c>
      <c r="F169" t="str">
        <f>IF(ISBLANK($D169),"",
IF(AND($B169&gt;=VLOOKUP($D169,DailyShopTypeTable!$B:$E,3,0),$B169&lt;=VLOOKUP($D169,DailyShopTypeTable!$B:$E,4,0)),"","슬롯타입이상"))</f>
        <v/>
      </c>
      <c r="P169" t="str">
        <f ca="1">P168&amp;IF(LEN(Q169)=0,"",","&amp;Q169)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9" t="str">
        <f>IF(O169&lt;&gt;1,"",
"{"""&amp;A$1&amp;""":"&amp;A169
&amp;","""&amp;B$1&amp;""":"&amp;B169
&amp;IF(LEN(E169)=0,"",","""&amp;E$1&amp;""":"""&amp;E169&amp;"""")
&amp;IF(LEN(G169)=0,"",","""&amp;G$1&amp;""":"""&amp;G169&amp;"""")
&amp;IF(LEN(I169)=0,"",","""&amp;I$1&amp;""":"&amp;I169)
&amp;IF(LEN(K169)=0,"",","""&amp;K$1&amp;""":"""&amp;K169&amp;"""")
&amp;IF(LEN(M169)=0,"",","""&amp;M$1&amp;""":"&amp;M169)
&amp;IF(LEN(N169)=0,"",","""&amp;N$1&amp;""":"&amp;N169)&amp;"}")</f>
        <v/>
      </c>
    </row>
    <row r="170" spans="1:17">
      <c r="A170">
        <v>25</v>
      </c>
      <c r="B170">
        <v>0</v>
      </c>
      <c r="C170">
        <f>IF(B170&lt;=6,0,
IF(B170=7,1,2))</f>
        <v>0</v>
      </c>
      <c r="E170" t="str">
        <f ca="1">IF(ISBLANK(D170),"",
VLOOKUP(D170,OFFSET(INDIRECT("$A:$B"),0,MATCH(D$1&amp;"_Verify",INDIRECT("$1:$1"),0)-1),2,0)
)</f>
        <v/>
      </c>
      <c r="F170" t="str">
        <f>IF(ISBLANK($D170),"",
IF(AND($B170&gt;=VLOOKUP($D170,DailyShopTypeTable!$B:$E,3,0),$B170&lt;=VLOOKUP($D170,DailyShopTypeTable!$B:$E,4,0)),"","슬롯타입이상"))</f>
        <v/>
      </c>
      <c r="P170" t="str">
        <f ca="1">P169&amp;IF(LEN(Q170)=0,"",","&amp;Q170)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0" t="str">
        <f>IF(O170&lt;&gt;1,"",
"{"""&amp;A$1&amp;""":"&amp;A170
&amp;","""&amp;B$1&amp;""":"&amp;B170
&amp;IF(LEN(E170)=0,"",","""&amp;E$1&amp;""":"""&amp;E170&amp;"""")
&amp;IF(LEN(G170)=0,"",","""&amp;G$1&amp;""":"""&amp;G170&amp;"""")
&amp;IF(LEN(I170)=0,"",","""&amp;I$1&amp;""":"&amp;I170)
&amp;IF(LEN(K170)=0,"",","""&amp;K$1&amp;""":"""&amp;K170&amp;"""")
&amp;IF(LEN(M170)=0,"",","""&amp;M$1&amp;""":"&amp;M170)
&amp;IF(LEN(N170)=0,"",","""&amp;N$1&amp;""":"&amp;N170)&amp;"}")</f>
        <v/>
      </c>
    </row>
    <row r="171" spans="1:17">
      <c r="A171">
        <v>25</v>
      </c>
      <c r="B171">
        <v>1</v>
      </c>
      <c r="C171">
        <f>IF(B171&lt;=6,0,
IF(B171=7,1,2))</f>
        <v>0</v>
      </c>
      <c r="E171" t="str">
        <f ca="1">IF(ISBLANK(D171),"",
VLOOKUP(D171,OFFSET(INDIRECT("$A:$B"),0,MATCH(D$1&amp;"_Verify",INDIRECT("$1:$1"),0)-1),2,0)
)</f>
        <v/>
      </c>
      <c r="F171" t="str">
        <f>IF(ISBLANK($D171),"",
IF(AND($B171&gt;=VLOOKUP($D171,DailyShopTypeTable!$B:$E,3,0),$B171&lt;=VLOOKUP($D171,DailyShopTypeTable!$B:$E,4,0)),"","슬롯타입이상"))</f>
        <v/>
      </c>
      <c r="P171" t="str">
        <f ca="1">P170&amp;IF(LEN(Q171)=0,"",","&amp;Q171)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1" t="str">
        <f>IF(O171&lt;&gt;1,"",
"{"""&amp;A$1&amp;""":"&amp;A171
&amp;","""&amp;B$1&amp;""":"&amp;B171
&amp;IF(LEN(E171)=0,"",","""&amp;E$1&amp;""":"""&amp;E171&amp;"""")
&amp;IF(LEN(G171)=0,"",","""&amp;G$1&amp;""":"""&amp;G171&amp;"""")
&amp;IF(LEN(I171)=0,"",","""&amp;I$1&amp;""":"&amp;I171)
&amp;IF(LEN(K171)=0,"",","""&amp;K$1&amp;""":"""&amp;K171&amp;"""")
&amp;IF(LEN(M171)=0,"",","""&amp;M$1&amp;""":"&amp;M171)
&amp;IF(LEN(N171)=0,"",","""&amp;N$1&amp;""":"&amp;N171)&amp;"}")</f>
        <v/>
      </c>
    </row>
    <row r="172" spans="1:17">
      <c r="A172">
        <v>25</v>
      </c>
      <c r="B172">
        <v>2</v>
      </c>
      <c r="C172">
        <f>IF(B172&lt;=6,0,
IF(B172=7,1,2))</f>
        <v>0</v>
      </c>
      <c r="E172" t="str">
        <f ca="1">IF(ISBLANK(D172),"",
VLOOKUP(D172,OFFSET(INDIRECT("$A:$B"),0,MATCH(D$1&amp;"_Verify",INDIRECT("$1:$1"),0)-1),2,0)
)</f>
        <v/>
      </c>
      <c r="F172" t="str">
        <f>IF(ISBLANK($D172),"",
IF(AND($B172&gt;=VLOOKUP($D172,DailyShopTypeTable!$B:$E,3,0),$B172&lt;=VLOOKUP($D172,DailyShopTypeTable!$B:$E,4,0)),"","슬롯타입이상"))</f>
        <v/>
      </c>
      <c r="P172" t="str">
        <f ca="1">P171&amp;IF(LEN(Q172)=0,"",","&amp;Q172)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2" t="str">
        <f>IF(O172&lt;&gt;1,"",
"{"""&amp;A$1&amp;""":"&amp;A172
&amp;","""&amp;B$1&amp;""":"&amp;B172
&amp;IF(LEN(E172)=0,"",","""&amp;E$1&amp;""":"""&amp;E172&amp;"""")
&amp;IF(LEN(G172)=0,"",","""&amp;G$1&amp;""":"""&amp;G172&amp;"""")
&amp;IF(LEN(I172)=0,"",","""&amp;I$1&amp;""":"&amp;I172)
&amp;IF(LEN(K172)=0,"",","""&amp;K$1&amp;""":"""&amp;K172&amp;"""")
&amp;IF(LEN(M172)=0,"",","""&amp;M$1&amp;""":"&amp;M172)
&amp;IF(LEN(N172)=0,"",","""&amp;N$1&amp;""":"&amp;N172)&amp;"}")</f>
        <v/>
      </c>
    </row>
    <row r="173" spans="1:17">
      <c r="A173">
        <v>25</v>
      </c>
      <c r="B173">
        <v>3</v>
      </c>
      <c r="C173">
        <f>IF(B173&lt;=6,0,
IF(B173=7,1,2))</f>
        <v>0</v>
      </c>
      <c r="E173" t="str">
        <f ca="1">IF(ISBLANK(D173),"",
VLOOKUP(D173,OFFSET(INDIRECT("$A:$B"),0,MATCH(D$1&amp;"_Verify",INDIRECT("$1:$1"),0)-1),2,0)
)</f>
        <v/>
      </c>
      <c r="F173" t="str">
        <f>IF(ISBLANK($D173),"",
IF(AND($B173&gt;=VLOOKUP($D173,DailyShopTypeTable!$B:$E,3,0),$B173&lt;=VLOOKUP($D173,DailyShopTypeTable!$B:$E,4,0)),"","슬롯타입이상"))</f>
        <v/>
      </c>
      <c r="P173" t="str">
        <f ca="1">P172&amp;IF(LEN(Q173)=0,"",","&amp;Q173)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3" t="str">
        <f>IF(O173&lt;&gt;1,"",
"{"""&amp;A$1&amp;""":"&amp;A173
&amp;","""&amp;B$1&amp;""":"&amp;B173
&amp;IF(LEN(E173)=0,"",","""&amp;E$1&amp;""":"""&amp;E173&amp;"""")
&amp;IF(LEN(G173)=0,"",","""&amp;G$1&amp;""":"""&amp;G173&amp;"""")
&amp;IF(LEN(I173)=0,"",","""&amp;I$1&amp;""":"&amp;I173)
&amp;IF(LEN(K173)=0,"",","""&amp;K$1&amp;""":"""&amp;K173&amp;"""")
&amp;IF(LEN(M173)=0,"",","""&amp;M$1&amp;""":"&amp;M173)
&amp;IF(LEN(N173)=0,"",","""&amp;N$1&amp;""":"&amp;N173)&amp;"}")</f>
        <v/>
      </c>
    </row>
    <row r="174" spans="1:17">
      <c r="A174">
        <v>25</v>
      </c>
      <c r="B174">
        <v>4</v>
      </c>
      <c r="C174">
        <f>IF(B174&lt;=6,0,
IF(B174=7,1,2))</f>
        <v>0</v>
      </c>
      <c r="E174" t="str">
        <f ca="1">IF(ISBLANK(D174),"",
VLOOKUP(D174,OFFSET(INDIRECT("$A:$B"),0,MATCH(D$1&amp;"_Verify",INDIRECT("$1:$1"),0)-1),2,0)
)</f>
        <v/>
      </c>
      <c r="F174" t="str">
        <f>IF(ISBLANK($D174),"",
IF(AND($B174&gt;=VLOOKUP($D174,DailyShopTypeTable!$B:$E,3,0),$B174&lt;=VLOOKUP($D174,DailyShopTypeTable!$B:$E,4,0)),"","슬롯타입이상"))</f>
        <v/>
      </c>
      <c r="P174" t="str">
        <f ca="1">P173&amp;IF(LEN(Q174)=0,"",","&amp;Q174)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4" t="str">
        <f>IF(O174&lt;&gt;1,"",
"{"""&amp;A$1&amp;""":"&amp;A174
&amp;","""&amp;B$1&amp;""":"&amp;B174
&amp;IF(LEN(E174)=0,"",","""&amp;E$1&amp;""":"""&amp;E174&amp;"""")
&amp;IF(LEN(G174)=0,"",","""&amp;G$1&amp;""":"""&amp;G174&amp;"""")
&amp;IF(LEN(I174)=0,"",","""&amp;I$1&amp;""":"&amp;I174)
&amp;IF(LEN(K174)=0,"",","""&amp;K$1&amp;""":"""&amp;K174&amp;"""")
&amp;IF(LEN(M174)=0,"",","""&amp;M$1&amp;""":"&amp;M174)
&amp;IF(LEN(N174)=0,"",","""&amp;N$1&amp;""":"&amp;N174)&amp;"}")</f>
        <v/>
      </c>
    </row>
    <row r="175" spans="1:17">
      <c r="A175">
        <v>25</v>
      </c>
      <c r="B175">
        <v>5</v>
      </c>
      <c r="C175">
        <f>IF(B175&lt;=6,0,
IF(B175=7,1,2))</f>
        <v>0</v>
      </c>
      <c r="E175" t="str">
        <f ca="1">IF(ISBLANK(D175),"",
VLOOKUP(D175,OFFSET(INDIRECT("$A:$B"),0,MATCH(D$1&amp;"_Verify",INDIRECT("$1:$1"),0)-1),2,0)
)</f>
        <v/>
      </c>
      <c r="F175" t="str">
        <f>IF(ISBLANK($D175),"",
IF(AND($B175&gt;=VLOOKUP($D175,DailyShopTypeTable!$B:$E,3,0),$B175&lt;=VLOOKUP($D175,DailyShopTypeTable!$B:$E,4,0)),"","슬롯타입이상"))</f>
        <v/>
      </c>
      <c r="P175" t="str">
        <f ca="1">P174&amp;IF(LEN(Q175)=0,"",","&amp;Q175)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5" t="str">
        <f>IF(O175&lt;&gt;1,"",
"{"""&amp;A$1&amp;""":"&amp;A175
&amp;","""&amp;B$1&amp;""":"&amp;B175
&amp;IF(LEN(E175)=0,"",","""&amp;E$1&amp;""":"""&amp;E175&amp;"""")
&amp;IF(LEN(G175)=0,"",","""&amp;G$1&amp;""":"""&amp;G175&amp;"""")
&amp;IF(LEN(I175)=0,"",","""&amp;I$1&amp;""":"&amp;I175)
&amp;IF(LEN(K175)=0,"",","""&amp;K$1&amp;""":"""&amp;K175&amp;"""")
&amp;IF(LEN(M175)=0,"",","""&amp;M$1&amp;""":"&amp;M175)
&amp;IF(LEN(N175)=0,"",","""&amp;N$1&amp;""":"&amp;N175)&amp;"}")</f>
        <v/>
      </c>
    </row>
    <row r="176" spans="1:17">
      <c r="A176">
        <v>25</v>
      </c>
      <c r="B176">
        <v>6</v>
      </c>
      <c r="C176">
        <f>IF(B176&lt;=6,0,
IF(B176=7,1,2))</f>
        <v>0</v>
      </c>
      <c r="E176" t="str">
        <f ca="1">IF(ISBLANK(D176),"",
VLOOKUP(D176,OFFSET(INDIRECT("$A:$B"),0,MATCH(D$1&amp;"_Verify",INDIRECT("$1:$1"),0)-1),2,0)
)</f>
        <v/>
      </c>
      <c r="F176" t="str">
        <f>IF(ISBLANK($D176),"",
IF(AND($B176&gt;=VLOOKUP($D176,DailyShopTypeTable!$B:$E,3,0),$B176&lt;=VLOOKUP($D176,DailyShopTypeTable!$B:$E,4,0)),"","슬롯타입이상"))</f>
        <v/>
      </c>
      <c r="P176" t="str">
        <f ca="1">P175&amp;IF(LEN(Q176)=0,"",","&amp;Q176)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6" t="str">
        <f>IF(O176&lt;&gt;1,"",
"{"""&amp;A$1&amp;""":"&amp;A176
&amp;","""&amp;B$1&amp;""":"&amp;B176
&amp;IF(LEN(E176)=0,"",","""&amp;E$1&amp;""":"""&amp;E176&amp;"""")
&amp;IF(LEN(G176)=0,"",","""&amp;G$1&amp;""":"""&amp;G176&amp;"""")
&amp;IF(LEN(I176)=0,"",","""&amp;I$1&amp;""":"&amp;I176)
&amp;IF(LEN(K176)=0,"",","""&amp;K$1&amp;""":"""&amp;K176&amp;"""")
&amp;IF(LEN(M176)=0,"",","""&amp;M$1&amp;""":"&amp;M176)
&amp;IF(LEN(N176)=0,"",","""&amp;N$1&amp;""":"&amp;N176)&amp;"}")</f>
        <v/>
      </c>
    </row>
    <row r="177" spans="1:17">
      <c r="A177">
        <v>26</v>
      </c>
      <c r="B177">
        <v>0</v>
      </c>
      <c r="C177">
        <f>IF(B177&lt;=6,0,
IF(B177=7,1,2))</f>
        <v>0</v>
      </c>
      <c r="E177" t="str">
        <f ca="1">IF(ISBLANK(D177),"",
VLOOKUP(D177,OFFSET(INDIRECT("$A:$B"),0,MATCH(D$1&amp;"_Verify",INDIRECT("$1:$1"),0)-1),2,0)
)</f>
        <v/>
      </c>
      <c r="F177" t="str">
        <f>IF(ISBLANK($D177),"",
IF(AND($B177&gt;=VLOOKUP($D177,DailyShopTypeTable!$B:$E,3,0),$B177&lt;=VLOOKUP($D177,DailyShopTypeTable!$B:$E,4,0)),"","슬롯타입이상"))</f>
        <v/>
      </c>
      <c r="P177" t="str">
        <f ca="1">P176&amp;IF(LEN(Q177)=0,"",","&amp;Q177)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7" t="str">
        <f>IF(O177&lt;&gt;1,"",
"{"""&amp;A$1&amp;""":"&amp;A177
&amp;","""&amp;B$1&amp;""":"&amp;B177
&amp;IF(LEN(E177)=0,"",","""&amp;E$1&amp;""":"""&amp;E177&amp;"""")
&amp;IF(LEN(G177)=0,"",","""&amp;G$1&amp;""":"""&amp;G177&amp;"""")
&amp;IF(LEN(I177)=0,"",","""&amp;I$1&amp;""":"&amp;I177)
&amp;IF(LEN(K177)=0,"",","""&amp;K$1&amp;""":"""&amp;K177&amp;"""")
&amp;IF(LEN(M177)=0,"",","""&amp;M$1&amp;""":"&amp;M177)
&amp;IF(LEN(N177)=0,"",","""&amp;N$1&amp;""":"&amp;N177)&amp;"}")</f>
        <v/>
      </c>
    </row>
    <row r="178" spans="1:17">
      <c r="A178">
        <v>26</v>
      </c>
      <c r="B178">
        <v>1</v>
      </c>
      <c r="C178">
        <f>IF(B178&lt;=6,0,
IF(B178=7,1,2))</f>
        <v>0</v>
      </c>
      <c r="E178" t="str">
        <f ca="1">IF(ISBLANK(D178),"",
VLOOKUP(D178,OFFSET(INDIRECT("$A:$B"),0,MATCH(D$1&amp;"_Verify",INDIRECT("$1:$1"),0)-1),2,0)
)</f>
        <v/>
      </c>
      <c r="F178" t="str">
        <f>IF(ISBLANK($D178),"",
IF(AND($B178&gt;=VLOOKUP($D178,DailyShopTypeTable!$B:$E,3,0),$B178&lt;=VLOOKUP($D178,DailyShopTypeTable!$B:$E,4,0)),"","슬롯타입이상"))</f>
        <v/>
      </c>
      <c r="P178" t="str">
        <f ca="1">P177&amp;IF(LEN(Q178)=0,"",","&amp;Q178)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8" t="str">
        <f>IF(O178&lt;&gt;1,"",
"{"""&amp;A$1&amp;""":"&amp;A178
&amp;","""&amp;B$1&amp;""":"&amp;B178
&amp;IF(LEN(E178)=0,"",","""&amp;E$1&amp;""":"""&amp;E178&amp;"""")
&amp;IF(LEN(G178)=0,"",","""&amp;G$1&amp;""":"""&amp;G178&amp;"""")
&amp;IF(LEN(I178)=0,"",","""&amp;I$1&amp;""":"&amp;I178)
&amp;IF(LEN(K178)=0,"",","""&amp;K$1&amp;""":"""&amp;K178&amp;"""")
&amp;IF(LEN(M178)=0,"",","""&amp;M$1&amp;""":"&amp;M178)
&amp;IF(LEN(N178)=0,"",","""&amp;N$1&amp;""":"&amp;N178)&amp;"}")</f>
        <v/>
      </c>
    </row>
    <row r="179" spans="1:17">
      <c r="A179">
        <v>26</v>
      </c>
      <c r="B179">
        <v>2</v>
      </c>
      <c r="C179">
        <f>IF(B179&lt;=6,0,
IF(B179=7,1,2))</f>
        <v>0</v>
      </c>
      <c r="E179" t="str">
        <f ca="1">IF(ISBLANK(D179),"",
VLOOKUP(D179,OFFSET(INDIRECT("$A:$B"),0,MATCH(D$1&amp;"_Verify",INDIRECT("$1:$1"),0)-1),2,0)
)</f>
        <v/>
      </c>
      <c r="F179" t="str">
        <f>IF(ISBLANK($D179),"",
IF(AND($B179&gt;=VLOOKUP($D179,DailyShopTypeTable!$B:$E,3,0),$B179&lt;=VLOOKUP($D179,DailyShopTypeTable!$B:$E,4,0)),"","슬롯타입이상"))</f>
        <v/>
      </c>
      <c r="P179" t="str">
        <f ca="1">P178&amp;IF(LEN(Q179)=0,"",","&amp;Q179)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9" t="str">
        <f>IF(O179&lt;&gt;1,"",
"{"""&amp;A$1&amp;""":"&amp;A179
&amp;","""&amp;B$1&amp;""":"&amp;B179
&amp;IF(LEN(E179)=0,"",","""&amp;E$1&amp;""":"""&amp;E179&amp;"""")
&amp;IF(LEN(G179)=0,"",","""&amp;G$1&amp;""":"""&amp;G179&amp;"""")
&amp;IF(LEN(I179)=0,"",","""&amp;I$1&amp;""":"&amp;I179)
&amp;IF(LEN(K179)=0,"",","""&amp;K$1&amp;""":"""&amp;K179&amp;"""")
&amp;IF(LEN(M179)=0,"",","""&amp;M$1&amp;""":"&amp;M179)
&amp;IF(LEN(N179)=0,"",","""&amp;N$1&amp;""":"&amp;N179)&amp;"}")</f>
        <v/>
      </c>
    </row>
    <row r="180" spans="1:17">
      <c r="A180">
        <v>26</v>
      </c>
      <c r="B180">
        <v>3</v>
      </c>
      <c r="C180">
        <f>IF(B180&lt;=6,0,
IF(B180=7,1,2))</f>
        <v>0</v>
      </c>
      <c r="E180" t="str">
        <f ca="1">IF(ISBLANK(D180),"",
VLOOKUP(D180,OFFSET(INDIRECT("$A:$B"),0,MATCH(D$1&amp;"_Verify",INDIRECT("$1:$1"),0)-1),2,0)
)</f>
        <v/>
      </c>
      <c r="F180" t="str">
        <f>IF(ISBLANK($D180),"",
IF(AND($B180&gt;=VLOOKUP($D180,DailyShopTypeTable!$B:$E,3,0),$B180&lt;=VLOOKUP($D180,DailyShopTypeTable!$B:$E,4,0)),"","슬롯타입이상"))</f>
        <v/>
      </c>
      <c r="P180" t="str">
        <f ca="1">P179&amp;IF(LEN(Q180)=0,"",","&amp;Q180)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0" t="str">
        <f>IF(O180&lt;&gt;1,"",
"{"""&amp;A$1&amp;""":"&amp;A180
&amp;","""&amp;B$1&amp;""":"&amp;B180
&amp;IF(LEN(E180)=0,"",","""&amp;E$1&amp;""":"""&amp;E180&amp;"""")
&amp;IF(LEN(G180)=0,"",","""&amp;G$1&amp;""":"""&amp;G180&amp;"""")
&amp;IF(LEN(I180)=0,"",","""&amp;I$1&amp;""":"&amp;I180)
&amp;IF(LEN(K180)=0,"",","""&amp;K$1&amp;""":"""&amp;K180&amp;"""")
&amp;IF(LEN(M180)=0,"",","""&amp;M$1&amp;""":"&amp;M180)
&amp;IF(LEN(N180)=0,"",","""&amp;N$1&amp;""":"&amp;N180)&amp;"}")</f>
        <v/>
      </c>
    </row>
    <row r="181" spans="1:17">
      <c r="A181">
        <v>26</v>
      </c>
      <c r="B181">
        <v>4</v>
      </c>
      <c r="C181">
        <f>IF(B181&lt;=6,0,
IF(B181=7,1,2))</f>
        <v>0</v>
      </c>
      <c r="E181" t="str">
        <f ca="1">IF(ISBLANK(D181),"",
VLOOKUP(D181,OFFSET(INDIRECT("$A:$B"),0,MATCH(D$1&amp;"_Verify",INDIRECT("$1:$1"),0)-1),2,0)
)</f>
        <v/>
      </c>
      <c r="F181" t="str">
        <f>IF(ISBLANK($D181),"",
IF(AND($B181&gt;=VLOOKUP($D181,DailyShopTypeTable!$B:$E,3,0),$B181&lt;=VLOOKUP($D181,DailyShopTypeTable!$B:$E,4,0)),"","슬롯타입이상"))</f>
        <v/>
      </c>
      <c r="P181" t="str">
        <f ca="1">P180&amp;IF(LEN(Q181)=0,"",","&amp;Q181)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1" t="str">
        <f>IF(O181&lt;&gt;1,"",
"{"""&amp;A$1&amp;""":"&amp;A181
&amp;","""&amp;B$1&amp;""":"&amp;B181
&amp;IF(LEN(E181)=0,"",","""&amp;E$1&amp;""":"""&amp;E181&amp;"""")
&amp;IF(LEN(G181)=0,"",","""&amp;G$1&amp;""":"""&amp;G181&amp;"""")
&amp;IF(LEN(I181)=0,"",","""&amp;I$1&amp;""":"&amp;I181)
&amp;IF(LEN(K181)=0,"",","""&amp;K$1&amp;""":"""&amp;K181&amp;"""")
&amp;IF(LEN(M181)=0,"",","""&amp;M$1&amp;""":"&amp;M181)
&amp;IF(LEN(N181)=0,"",","""&amp;N$1&amp;""":"&amp;N181)&amp;"}")</f>
        <v/>
      </c>
    </row>
    <row r="182" spans="1:17">
      <c r="A182">
        <v>26</v>
      </c>
      <c r="B182">
        <v>5</v>
      </c>
      <c r="C182">
        <f>IF(B182&lt;=6,0,
IF(B182=7,1,2))</f>
        <v>0</v>
      </c>
      <c r="E182" t="str">
        <f ca="1">IF(ISBLANK(D182),"",
VLOOKUP(D182,OFFSET(INDIRECT("$A:$B"),0,MATCH(D$1&amp;"_Verify",INDIRECT("$1:$1"),0)-1),2,0)
)</f>
        <v/>
      </c>
      <c r="F182" t="str">
        <f>IF(ISBLANK($D182),"",
IF(AND($B182&gt;=VLOOKUP($D182,DailyShopTypeTable!$B:$E,3,0),$B182&lt;=VLOOKUP($D182,DailyShopTypeTable!$B:$E,4,0)),"","슬롯타입이상"))</f>
        <v/>
      </c>
      <c r="P182" t="str">
        <f ca="1">P181&amp;IF(LEN(Q182)=0,"",","&amp;Q182)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2" t="str">
        <f>IF(O182&lt;&gt;1,"",
"{"""&amp;A$1&amp;""":"&amp;A182
&amp;","""&amp;B$1&amp;""":"&amp;B182
&amp;IF(LEN(E182)=0,"",","""&amp;E$1&amp;""":"""&amp;E182&amp;"""")
&amp;IF(LEN(G182)=0,"",","""&amp;G$1&amp;""":"""&amp;G182&amp;"""")
&amp;IF(LEN(I182)=0,"",","""&amp;I$1&amp;""":"&amp;I182)
&amp;IF(LEN(K182)=0,"",","""&amp;K$1&amp;""":"""&amp;K182&amp;"""")
&amp;IF(LEN(M182)=0,"",","""&amp;M$1&amp;""":"&amp;M182)
&amp;IF(LEN(N182)=0,"",","""&amp;N$1&amp;""":"&amp;N182)&amp;"}")</f>
        <v/>
      </c>
    </row>
    <row r="183" spans="1:17">
      <c r="A183">
        <v>26</v>
      </c>
      <c r="B183">
        <v>6</v>
      </c>
      <c r="C183">
        <f>IF(B183&lt;=6,0,
IF(B183=7,1,2))</f>
        <v>0</v>
      </c>
      <c r="E183" t="str">
        <f ca="1">IF(ISBLANK(D183),"",
VLOOKUP(D183,OFFSET(INDIRECT("$A:$B"),0,MATCH(D$1&amp;"_Verify",INDIRECT("$1:$1"),0)-1),2,0)
)</f>
        <v/>
      </c>
      <c r="F183" t="str">
        <f>IF(ISBLANK($D183),"",
IF(AND($B183&gt;=VLOOKUP($D183,DailyShopTypeTable!$B:$E,3,0),$B183&lt;=VLOOKUP($D183,DailyShopTypeTable!$B:$E,4,0)),"","슬롯타입이상"))</f>
        <v/>
      </c>
      <c r="P183" t="str">
        <f ca="1">P182&amp;IF(LEN(Q183)=0,"",","&amp;Q183)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3" t="str">
        <f>IF(O183&lt;&gt;1,"",
"{"""&amp;A$1&amp;""":"&amp;A183
&amp;","""&amp;B$1&amp;""":"&amp;B183
&amp;IF(LEN(E183)=0,"",","""&amp;E$1&amp;""":"""&amp;E183&amp;"""")
&amp;IF(LEN(G183)=0,"",","""&amp;G$1&amp;""":"""&amp;G183&amp;"""")
&amp;IF(LEN(I183)=0,"",","""&amp;I$1&amp;""":"&amp;I183)
&amp;IF(LEN(K183)=0,"",","""&amp;K$1&amp;""":"""&amp;K183&amp;"""")
&amp;IF(LEN(M183)=0,"",","""&amp;M$1&amp;""":"&amp;M183)
&amp;IF(LEN(N183)=0,"",","""&amp;N$1&amp;""":"&amp;N183)&amp;"}")</f>
        <v/>
      </c>
    </row>
    <row r="184" spans="1:17">
      <c r="A184">
        <v>27</v>
      </c>
      <c r="B184">
        <v>0</v>
      </c>
      <c r="C184">
        <f>IF(B184&lt;=6,0,
IF(B184=7,1,2))</f>
        <v>0</v>
      </c>
      <c r="E184" t="str">
        <f ca="1">IF(ISBLANK(D184),"",
VLOOKUP(D184,OFFSET(INDIRECT("$A:$B"),0,MATCH(D$1&amp;"_Verify",INDIRECT("$1:$1"),0)-1),2,0)
)</f>
        <v/>
      </c>
      <c r="F184" t="str">
        <f>IF(ISBLANK($D184),"",
IF(AND($B184&gt;=VLOOKUP($D184,DailyShopTypeTable!$B:$E,3,0),$B184&lt;=VLOOKUP($D184,DailyShopTypeTable!$B:$E,4,0)),"","슬롯타입이상"))</f>
        <v/>
      </c>
      <c r="P184" t="str">
        <f ca="1">P183&amp;IF(LEN(Q184)=0,"",","&amp;Q184)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4" t="str">
        <f>IF(O184&lt;&gt;1,"",
"{"""&amp;A$1&amp;""":"&amp;A184
&amp;","""&amp;B$1&amp;""":"&amp;B184
&amp;IF(LEN(E184)=0,"",","""&amp;E$1&amp;""":"""&amp;E184&amp;"""")
&amp;IF(LEN(G184)=0,"",","""&amp;G$1&amp;""":"""&amp;G184&amp;"""")
&amp;IF(LEN(I184)=0,"",","""&amp;I$1&amp;""":"&amp;I184)
&amp;IF(LEN(K184)=0,"",","""&amp;K$1&amp;""":"""&amp;K184&amp;"""")
&amp;IF(LEN(M184)=0,"",","""&amp;M$1&amp;""":"&amp;M184)
&amp;IF(LEN(N184)=0,"",","""&amp;N$1&amp;""":"&amp;N184)&amp;"}")</f>
        <v/>
      </c>
    </row>
    <row r="185" spans="1:17">
      <c r="A185">
        <v>27</v>
      </c>
      <c r="B185">
        <v>1</v>
      </c>
      <c r="C185">
        <f>IF(B185&lt;=6,0,
IF(B185=7,1,2))</f>
        <v>0</v>
      </c>
      <c r="E185" t="str">
        <f ca="1">IF(ISBLANK(D185),"",
VLOOKUP(D185,OFFSET(INDIRECT("$A:$B"),0,MATCH(D$1&amp;"_Verify",INDIRECT("$1:$1"),0)-1),2,0)
)</f>
        <v/>
      </c>
      <c r="F185" t="str">
        <f>IF(ISBLANK($D185),"",
IF(AND($B185&gt;=VLOOKUP($D185,DailyShopTypeTable!$B:$E,3,0),$B185&lt;=VLOOKUP($D185,DailyShopTypeTable!$B:$E,4,0)),"","슬롯타입이상"))</f>
        <v/>
      </c>
      <c r="P185" t="str">
        <f ca="1">P184&amp;IF(LEN(Q185)=0,"",","&amp;Q185)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5" t="str">
        <f>IF(O185&lt;&gt;1,"",
"{"""&amp;A$1&amp;""":"&amp;A185
&amp;","""&amp;B$1&amp;""":"&amp;B185
&amp;IF(LEN(E185)=0,"",","""&amp;E$1&amp;""":"""&amp;E185&amp;"""")
&amp;IF(LEN(G185)=0,"",","""&amp;G$1&amp;""":"""&amp;G185&amp;"""")
&amp;IF(LEN(I185)=0,"",","""&amp;I$1&amp;""":"&amp;I185)
&amp;IF(LEN(K185)=0,"",","""&amp;K$1&amp;""":"""&amp;K185&amp;"""")
&amp;IF(LEN(M185)=0,"",","""&amp;M$1&amp;""":"&amp;M185)
&amp;IF(LEN(N185)=0,"",","""&amp;N$1&amp;""":"&amp;N185)&amp;"}")</f>
        <v/>
      </c>
    </row>
    <row r="186" spans="1:17">
      <c r="A186">
        <v>27</v>
      </c>
      <c r="B186">
        <v>2</v>
      </c>
      <c r="C186">
        <f>IF(B186&lt;=6,0,
IF(B186=7,1,2))</f>
        <v>0</v>
      </c>
      <c r="E186" t="str">
        <f ca="1">IF(ISBLANK(D186),"",
VLOOKUP(D186,OFFSET(INDIRECT("$A:$B"),0,MATCH(D$1&amp;"_Verify",INDIRECT("$1:$1"),0)-1),2,0)
)</f>
        <v/>
      </c>
      <c r="F186" t="str">
        <f>IF(ISBLANK($D186),"",
IF(AND($B186&gt;=VLOOKUP($D186,DailyShopTypeTable!$B:$E,3,0),$B186&lt;=VLOOKUP($D186,DailyShopTypeTable!$B:$E,4,0)),"","슬롯타입이상"))</f>
        <v/>
      </c>
      <c r="P186" t="str">
        <f ca="1">P185&amp;IF(LEN(Q186)=0,"",","&amp;Q186)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6" t="str">
        <f>IF(O186&lt;&gt;1,"",
"{"""&amp;A$1&amp;""":"&amp;A186
&amp;","""&amp;B$1&amp;""":"&amp;B186
&amp;IF(LEN(E186)=0,"",","""&amp;E$1&amp;""":"""&amp;E186&amp;"""")
&amp;IF(LEN(G186)=0,"",","""&amp;G$1&amp;""":"""&amp;G186&amp;"""")
&amp;IF(LEN(I186)=0,"",","""&amp;I$1&amp;""":"&amp;I186)
&amp;IF(LEN(K186)=0,"",","""&amp;K$1&amp;""":"""&amp;K186&amp;"""")
&amp;IF(LEN(M186)=0,"",","""&amp;M$1&amp;""":"&amp;M186)
&amp;IF(LEN(N186)=0,"",","""&amp;N$1&amp;""":"&amp;N186)&amp;"}")</f>
        <v/>
      </c>
    </row>
    <row r="187" spans="1:17">
      <c r="A187">
        <v>27</v>
      </c>
      <c r="B187">
        <v>3</v>
      </c>
      <c r="C187">
        <f>IF(B187&lt;=6,0,
IF(B187=7,1,2))</f>
        <v>0</v>
      </c>
      <c r="E187" t="str">
        <f ca="1">IF(ISBLANK(D187),"",
VLOOKUP(D187,OFFSET(INDIRECT("$A:$B"),0,MATCH(D$1&amp;"_Verify",INDIRECT("$1:$1"),0)-1),2,0)
)</f>
        <v/>
      </c>
      <c r="F187" t="str">
        <f>IF(ISBLANK($D187),"",
IF(AND($B187&gt;=VLOOKUP($D187,DailyShopTypeTable!$B:$E,3,0),$B187&lt;=VLOOKUP($D187,DailyShopTypeTable!$B:$E,4,0)),"","슬롯타입이상"))</f>
        <v/>
      </c>
      <c r="P187" t="str">
        <f ca="1">P186&amp;IF(LEN(Q187)=0,"",","&amp;Q187)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7" t="str">
        <f>IF(O187&lt;&gt;1,"",
"{"""&amp;A$1&amp;""":"&amp;A187
&amp;","""&amp;B$1&amp;""":"&amp;B187
&amp;IF(LEN(E187)=0,"",","""&amp;E$1&amp;""":"""&amp;E187&amp;"""")
&amp;IF(LEN(G187)=0,"",","""&amp;G$1&amp;""":"""&amp;G187&amp;"""")
&amp;IF(LEN(I187)=0,"",","""&amp;I$1&amp;""":"&amp;I187)
&amp;IF(LEN(K187)=0,"",","""&amp;K$1&amp;""":"""&amp;K187&amp;"""")
&amp;IF(LEN(M187)=0,"",","""&amp;M$1&amp;""":"&amp;M187)
&amp;IF(LEN(N187)=0,"",","""&amp;N$1&amp;""":"&amp;N187)&amp;"}")</f>
        <v/>
      </c>
    </row>
    <row r="188" spans="1:17">
      <c r="A188">
        <v>27</v>
      </c>
      <c r="B188">
        <v>4</v>
      </c>
      <c r="C188">
        <f>IF(B188&lt;=6,0,
IF(B188=7,1,2))</f>
        <v>0</v>
      </c>
      <c r="E188" t="str">
        <f ca="1">IF(ISBLANK(D188),"",
VLOOKUP(D188,OFFSET(INDIRECT("$A:$B"),0,MATCH(D$1&amp;"_Verify",INDIRECT("$1:$1"),0)-1),2,0)
)</f>
        <v/>
      </c>
      <c r="F188" t="str">
        <f>IF(ISBLANK($D188),"",
IF(AND($B188&gt;=VLOOKUP($D188,DailyShopTypeTable!$B:$E,3,0),$B188&lt;=VLOOKUP($D188,DailyShopTypeTable!$B:$E,4,0)),"","슬롯타입이상"))</f>
        <v/>
      </c>
      <c r="P188" t="str">
        <f ca="1">P187&amp;IF(LEN(Q188)=0,"",","&amp;Q188)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8" t="str">
        <f>IF(O188&lt;&gt;1,"",
"{"""&amp;A$1&amp;""":"&amp;A188
&amp;","""&amp;B$1&amp;""":"&amp;B188
&amp;IF(LEN(E188)=0,"",","""&amp;E$1&amp;""":"""&amp;E188&amp;"""")
&amp;IF(LEN(G188)=0,"",","""&amp;G$1&amp;""":"""&amp;G188&amp;"""")
&amp;IF(LEN(I188)=0,"",","""&amp;I$1&amp;""":"&amp;I188)
&amp;IF(LEN(K188)=0,"",","""&amp;K$1&amp;""":"""&amp;K188&amp;"""")
&amp;IF(LEN(M188)=0,"",","""&amp;M$1&amp;""":"&amp;M188)
&amp;IF(LEN(N188)=0,"",","""&amp;N$1&amp;""":"&amp;N188)&amp;"}")</f>
        <v/>
      </c>
    </row>
    <row r="189" spans="1:17">
      <c r="A189">
        <v>27</v>
      </c>
      <c r="B189">
        <v>5</v>
      </c>
      <c r="C189">
        <f>IF(B189&lt;=6,0,
IF(B189=7,1,2))</f>
        <v>0</v>
      </c>
      <c r="E189" t="str">
        <f ca="1">IF(ISBLANK(D189),"",
VLOOKUP(D189,OFFSET(INDIRECT("$A:$B"),0,MATCH(D$1&amp;"_Verify",INDIRECT("$1:$1"),0)-1),2,0)
)</f>
        <v/>
      </c>
      <c r="F189" t="str">
        <f>IF(ISBLANK($D189),"",
IF(AND($B189&gt;=VLOOKUP($D189,DailyShopTypeTable!$B:$E,3,0),$B189&lt;=VLOOKUP($D189,DailyShopTypeTable!$B:$E,4,0)),"","슬롯타입이상"))</f>
        <v/>
      </c>
      <c r="P189" t="str">
        <f ca="1">P188&amp;IF(LEN(Q189)=0,"",","&amp;Q189)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9" t="str">
        <f>IF(O189&lt;&gt;1,"",
"{"""&amp;A$1&amp;""":"&amp;A189
&amp;","""&amp;B$1&amp;""":"&amp;B189
&amp;IF(LEN(E189)=0,"",","""&amp;E$1&amp;""":"""&amp;E189&amp;"""")
&amp;IF(LEN(G189)=0,"",","""&amp;G$1&amp;""":"""&amp;G189&amp;"""")
&amp;IF(LEN(I189)=0,"",","""&amp;I$1&amp;""":"&amp;I189)
&amp;IF(LEN(K189)=0,"",","""&amp;K$1&amp;""":"""&amp;K189&amp;"""")
&amp;IF(LEN(M189)=0,"",","""&amp;M$1&amp;""":"&amp;M189)
&amp;IF(LEN(N189)=0,"",","""&amp;N$1&amp;""":"&amp;N189)&amp;"}")</f>
        <v/>
      </c>
    </row>
    <row r="190" spans="1:17">
      <c r="A190">
        <v>27</v>
      </c>
      <c r="B190">
        <v>6</v>
      </c>
      <c r="C190">
        <f>IF(B190&lt;=6,0,
IF(B190=7,1,2))</f>
        <v>0</v>
      </c>
      <c r="E190" t="str">
        <f ca="1">IF(ISBLANK(D190),"",
VLOOKUP(D190,OFFSET(INDIRECT("$A:$B"),0,MATCH(D$1&amp;"_Verify",INDIRECT("$1:$1"),0)-1),2,0)
)</f>
        <v/>
      </c>
      <c r="F190" t="str">
        <f>IF(ISBLANK($D190),"",
IF(AND($B190&gt;=VLOOKUP($D190,DailyShopTypeTable!$B:$E,3,0),$B190&lt;=VLOOKUP($D190,DailyShopTypeTable!$B:$E,4,0)),"","슬롯타입이상"))</f>
        <v/>
      </c>
      <c r="P190" t="str">
        <f ca="1">P189&amp;IF(LEN(Q190)=0,"",","&amp;Q190)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0" t="str">
        <f>IF(O190&lt;&gt;1,"",
"{"""&amp;A$1&amp;""":"&amp;A190
&amp;","""&amp;B$1&amp;""":"&amp;B190
&amp;IF(LEN(E190)=0,"",","""&amp;E$1&amp;""":"""&amp;E190&amp;"""")
&amp;IF(LEN(G190)=0,"",","""&amp;G$1&amp;""":"""&amp;G190&amp;"""")
&amp;IF(LEN(I190)=0,"",","""&amp;I$1&amp;""":"&amp;I190)
&amp;IF(LEN(K190)=0,"",","""&amp;K$1&amp;""":"""&amp;K190&amp;"""")
&amp;IF(LEN(M190)=0,"",","""&amp;M$1&amp;""":"&amp;M190)
&amp;IF(LEN(N190)=0,"",","""&amp;N$1&amp;""":"&amp;N190)&amp;"}")</f>
        <v/>
      </c>
    </row>
    <row r="191" spans="1:17">
      <c r="A191">
        <v>28</v>
      </c>
      <c r="B191">
        <v>0</v>
      </c>
      <c r="C191">
        <f>IF(B191&lt;=6,0,
IF(B191=7,1,2))</f>
        <v>0</v>
      </c>
      <c r="E191" t="str">
        <f ca="1">IF(ISBLANK(D191),"",
VLOOKUP(D191,OFFSET(INDIRECT("$A:$B"),0,MATCH(D$1&amp;"_Verify",INDIRECT("$1:$1"),0)-1),2,0)
)</f>
        <v/>
      </c>
      <c r="F191" t="str">
        <f>IF(ISBLANK($D191),"",
IF(AND($B191&gt;=VLOOKUP($D191,DailyShopTypeTable!$B:$E,3,0),$B191&lt;=VLOOKUP($D191,DailyShopTypeTable!$B:$E,4,0)),"","슬롯타입이상"))</f>
        <v/>
      </c>
      <c r="P191" t="str">
        <f ca="1">P190&amp;IF(LEN(Q191)=0,"",","&amp;Q191)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1" t="str">
        <f>IF(O191&lt;&gt;1,"",
"{"""&amp;A$1&amp;""":"&amp;A191
&amp;","""&amp;B$1&amp;""":"&amp;B191
&amp;IF(LEN(E191)=0,"",","""&amp;E$1&amp;""":"""&amp;E191&amp;"""")
&amp;IF(LEN(G191)=0,"",","""&amp;G$1&amp;""":"""&amp;G191&amp;"""")
&amp;IF(LEN(I191)=0,"",","""&amp;I$1&amp;""":"&amp;I191)
&amp;IF(LEN(K191)=0,"",","""&amp;K$1&amp;""":"""&amp;K191&amp;"""")
&amp;IF(LEN(M191)=0,"",","""&amp;M$1&amp;""":"&amp;M191)
&amp;IF(LEN(N191)=0,"",","""&amp;N$1&amp;""":"&amp;N191)&amp;"}")</f>
        <v/>
      </c>
    </row>
    <row r="192" spans="1:17">
      <c r="A192">
        <v>28</v>
      </c>
      <c r="B192">
        <v>1</v>
      </c>
      <c r="C192">
        <f>IF(B192&lt;=6,0,
IF(B192=7,1,2))</f>
        <v>0</v>
      </c>
      <c r="E192" t="str">
        <f ca="1">IF(ISBLANK(D192),"",
VLOOKUP(D192,OFFSET(INDIRECT("$A:$B"),0,MATCH(D$1&amp;"_Verify",INDIRECT("$1:$1"),0)-1),2,0)
)</f>
        <v/>
      </c>
      <c r="F192" t="str">
        <f>IF(ISBLANK($D192),"",
IF(AND($B192&gt;=VLOOKUP($D192,DailyShopTypeTable!$B:$E,3,0),$B192&lt;=VLOOKUP($D192,DailyShopTypeTable!$B:$E,4,0)),"","슬롯타입이상"))</f>
        <v/>
      </c>
      <c r="P192" t="str">
        <f ca="1">P191&amp;IF(LEN(Q192)=0,"",","&amp;Q192)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2" t="str">
        <f>IF(O192&lt;&gt;1,"",
"{"""&amp;A$1&amp;""":"&amp;A192
&amp;","""&amp;B$1&amp;""":"&amp;B192
&amp;IF(LEN(E192)=0,"",","""&amp;E$1&amp;""":"""&amp;E192&amp;"""")
&amp;IF(LEN(G192)=0,"",","""&amp;G$1&amp;""":"""&amp;G192&amp;"""")
&amp;IF(LEN(I192)=0,"",","""&amp;I$1&amp;""":"&amp;I192)
&amp;IF(LEN(K192)=0,"",","""&amp;K$1&amp;""":"""&amp;K192&amp;"""")
&amp;IF(LEN(M192)=0,"",","""&amp;M$1&amp;""":"&amp;M192)
&amp;IF(LEN(N192)=0,"",","""&amp;N$1&amp;""":"&amp;N192)&amp;"}")</f>
        <v/>
      </c>
    </row>
    <row r="193" spans="1:17">
      <c r="A193">
        <v>28</v>
      </c>
      <c r="B193">
        <v>2</v>
      </c>
      <c r="C193">
        <f>IF(B193&lt;=6,0,
IF(B193=7,1,2))</f>
        <v>0</v>
      </c>
      <c r="E193" t="str">
        <f ca="1">IF(ISBLANK(D193),"",
VLOOKUP(D193,OFFSET(INDIRECT("$A:$B"),0,MATCH(D$1&amp;"_Verify",INDIRECT("$1:$1"),0)-1),2,0)
)</f>
        <v/>
      </c>
      <c r="F193" t="str">
        <f>IF(ISBLANK($D193),"",
IF(AND($B193&gt;=VLOOKUP($D193,DailyShopTypeTable!$B:$E,3,0),$B193&lt;=VLOOKUP($D193,DailyShopTypeTable!$B:$E,4,0)),"","슬롯타입이상"))</f>
        <v/>
      </c>
      <c r="P193" t="str">
        <f ca="1">P192&amp;IF(LEN(Q193)=0,"",","&amp;Q193)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3" t="str">
        <f>IF(O193&lt;&gt;1,"",
"{"""&amp;A$1&amp;""":"&amp;A193
&amp;","""&amp;B$1&amp;""":"&amp;B193
&amp;IF(LEN(E193)=0,"",","""&amp;E$1&amp;""":"""&amp;E193&amp;"""")
&amp;IF(LEN(G193)=0,"",","""&amp;G$1&amp;""":"""&amp;G193&amp;"""")
&amp;IF(LEN(I193)=0,"",","""&amp;I$1&amp;""":"&amp;I193)
&amp;IF(LEN(K193)=0,"",","""&amp;K$1&amp;""":"""&amp;K193&amp;"""")
&amp;IF(LEN(M193)=0,"",","""&amp;M$1&amp;""":"&amp;M193)
&amp;IF(LEN(N193)=0,"",","""&amp;N$1&amp;""":"&amp;N193)&amp;"}")</f>
        <v/>
      </c>
    </row>
    <row r="194" spans="1:17">
      <c r="A194">
        <v>28</v>
      </c>
      <c r="B194">
        <v>3</v>
      </c>
      <c r="C194">
        <f>IF(B194&lt;=6,0,
IF(B194=7,1,2))</f>
        <v>0</v>
      </c>
      <c r="E194" t="str">
        <f ca="1">IF(ISBLANK(D194),"",
VLOOKUP(D194,OFFSET(INDIRECT("$A:$B"),0,MATCH(D$1&amp;"_Verify",INDIRECT("$1:$1"),0)-1),2,0)
)</f>
        <v/>
      </c>
      <c r="F194" t="str">
        <f>IF(ISBLANK($D194),"",
IF(AND($B194&gt;=VLOOKUP($D194,DailyShopTypeTable!$B:$E,3,0),$B194&lt;=VLOOKUP($D194,DailyShopTypeTable!$B:$E,4,0)),"","슬롯타입이상"))</f>
        <v/>
      </c>
      <c r="P194" t="str">
        <f ca="1">P193&amp;IF(LEN(Q194)=0,"",","&amp;Q194)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4" t="str">
        <f>IF(O194&lt;&gt;1,"",
"{"""&amp;A$1&amp;""":"&amp;A194
&amp;","""&amp;B$1&amp;""":"&amp;B194
&amp;IF(LEN(E194)=0,"",","""&amp;E$1&amp;""":"""&amp;E194&amp;"""")
&amp;IF(LEN(G194)=0,"",","""&amp;G$1&amp;""":"""&amp;G194&amp;"""")
&amp;IF(LEN(I194)=0,"",","""&amp;I$1&amp;""":"&amp;I194)
&amp;IF(LEN(K194)=0,"",","""&amp;K$1&amp;""":"""&amp;K194&amp;"""")
&amp;IF(LEN(M194)=0,"",","""&amp;M$1&amp;""":"&amp;M194)
&amp;IF(LEN(N194)=0,"",","""&amp;N$1&amp;""":"&amp;N194)&amp;"}")</f>
        <v/>
      </c>
    </row>
    <row r="195" spans="1:17">
      <c r="A195">
        <v>28</v>
      </c>
      <c r="B195">
        <v>4</v>
      </c>
      <c r="C195">
        <f>IF(B195&lt;=6,0,
IF(B195=7,1,2))</f>
        <v>0</v>
      </c>
      <c r="E195" t="str">
        <f ca="1">IF(ISBLANK(D195),"",
VLOOKUP(D195,OFFSET(INDIRECT("$A:$B"),0,MATCH(D$1&amp;"_Verify",INDIRECT("$1:$1"),0)-1),2,0)
)</f>
        <v/>
      </c>
      <c r="F195" t="str">
        <f>IF(ISBLANK($D195),"",
IF(AND($B195&gt;=VLOOKUP($D195,DailyShopTypeTable!$B:$E,3,0),$B195&lt;=VLOOKUP($D195,DailyShopTypeTable!$B:$E,4,0)),"","슬롯타입이상"))</f>
        <v/>
      </c>
      <c r="P195" t="str">
        <f ca="1">P194&amp;IF(LEN(Q195)=0,"",","&amp;Q195)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5" t="str">
        <f>IF(O195&lt;&gt;1,"",
"{"""&amp;A$1&amp;""":"&amp;A195
&amp;","""&amp;B$1&amp;""":"&amp;B195
&amp;IF(LEN(E195)=0,"",","""&amp;E$1&amp;""":"""&amp;E195&amp;"""")
&amp;IF(LEN(G195)=0,"",","""&amp;G$1&amp;""":"""&amp;G195&amp;"""")
&amp;IF(LEN(I195)=0,"",","""&amp;I$1&amp;""":"&amp;I195)
&amp;IF(LEN(K195)=0,"",","""&amp;K$1&amp;""":"""&amp;K195&amp;"""")
&amp;IF(LEN(M195)=0,"",","""&amp;M$1&amp;""":"&amp;M195)
&amp;IF(LEN(N195)=0,"",","""&amp;N$1&amp;""":"&amp;N195)&amp;"}")</f>
        <v/>
      </c>
    </row>
    <row r="196" spans="1:17">
      <c r="A196">
        <v>28</v>
      </c>
      <c r="B196">
        <v>5</v>
      </c>
      <c r="C196">
        <f>IF(B196&lt;=6,0,
IF(B196=7,1,2))</f>
        <v>0</v>
      </c>
      <c r="E196" t="str">
        <f ca="1">IF(ISBLANK(D196),"",
VLOOKUP(D196,OFFSET(INDIRECT("$A:$B"),0,MATCH(D$1&amp;"_Verify",INDIRECT("$1:$1"),0)-1),2,0)
)</f>
        <v/>
      </c>
      <c r="F196" t="str">
        <f>IF(ISBLANK($D196),"",
IF(AND($B196&gt;=VLOOKUP($D196,DailyShopTypeTable!$B:$E,3,0),$B196&lt;=VLOOKUP($D196,DailyShopTypeTable!$B:$E,4,0)),"","슬롯타입이상"))</f>
        <v/>
      </c>
      <c r="P196" t="str">
        <f ca="1">P195&amp;IF(LEN(Q196)=0,"",","&amp;Q196)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6" t="str">
        <f>IF(O196&lt;&gt;1,"",
"{"""&amp;A$1&amp;""":"&amp;A196
&amp;","""&amp;B$1&amp;""":"&amp;B196
&amp;IF(LEN(E196)=0,"",","""&amp;E$1&amp;""":"""&amp;E196&amp;"""")
&amp;IF(LEN(G196)=0,"",","""&amp;G$1&amp;""":"""&amp;G196&amp;"""")
&amp;IF(LEN(I196)=0,"",","""&amp;I$1&amp;""":"&amp;I196)
&amp;IF(LEN(K196)=0,"",","""&amp;K$1&amp;""":"""&amp;K196&amp;"""")
&amp;IF(LEN(M196)=0,"",","""&amp;M$1&amp;""":"&amp;M196)
&amp;IF(LEN(N196)=0,"",","""&amp;N$1&amp;""":"&amp;N196)&amp;"}")</f>
        <v/>
      </c>
    </row>
    <row r="197" spans="1:17">
      <c r="A197">
        <v>28</v>
      </c>
      <c r="B197">
        <v>6</v>
      </c>
      <c r="C197">
        <f>IF(B197&lt;=6,0,
IF(B197=7,1,2))</f>
        <v>0</v>
      </c>
      <c r="E197" t="str">
        <f ca="1">IF(ISBLANK(D197),"",
VLOOKUP(D197,OFFSET(INDIRECT("$A:$B"),0,MATCH(D$1&amp;"_Verify",INDIRECT("$1:$1"),0)-1),2,0)
)</f>
        <v/>
      </c>
      <c r="F197" t="str">
        <f>IF(ISBLANK($D197),"",
IF(AND($B197&gt;=VLOOKUP($D197,DailyShopTypeTable!$B:$E,3,0),$B197&lt;=VLOOKUP($D197,DailyShopTypeTable!$B:$E,4,0)),"","슬롯타입이상"))</f>
        <v/>
      </c>
      <c r="P197" t="str">
        <f ca="1">P196&amp;IF(LEN(Q197)=0,"",","&amp;Q197)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7" t="str">
        <f>IF(O197&lt;&gt;1,"",
"{"""&amp;A$1&amp;""":"&amp;A197
&amp;","""&amp;B$1&amp;""":"&amp;B197
&amp;IF(LEN(E197)=0,"",","""&amp;E$1&amp;""":"""&amp;E197&amp;"""")
&amp;IF(LEN(G197)=0,"",","""&amp;G$1&amp;""":"""&amp;G197&amp;"""")
&amp;IF(LEN(I197)=0,"",","""&amp;I$1&amp;""":"&amp;I197)
&amp;IF(LEN(K197)=0,"",","""&amp;K$1&amp;""":"""&amp;K197&amp;"""")
&amp;IF(LEN(M197)=0,"",","""&amp;M$1&amp;""":"&amp;M197)
&amp;IF(LEN(N197)=0,"",","""&amp;N$1&amp;""":"&amp;N197)&amp;"}")</f>
        <v/>
      </c>
    </row>
    <row r="198" spans="1:17">
      <c r="A198">
        <v>29</v>
      </c>
      <c r="B198">
        <v>0</v>
      </c>
      <c r="C198">
        <f>IF(B198&lt;=6,0,
IF(B198=7,1,2))</f>
        <v>0</v>
      </c>
      <c r="E198" t="str">
        <f ca="1">IF(ISBLANK(D198),"",
VLOOKUP(D198,OFFSET(INDIRECT("$A:$B"),0,MATCH(D$1&amp;"_Verify",INDIRECT("$1:$1"),0)-1),2,0)
)</f>
        <v/>
      </c>
      <c r="F198" t="str">
        <f>IF(ISBLANK($D198),"",
IF(AND($B198&gt;=VLOOKUP($D198,DailyShopTypeTable!$B:$E,3,0),$B198&lt;=VLOOKUP($D198,DailyShopTypeTable!$B:$E,4,0)),"","슬롯타입이상"))</f>
        <v/>
      </c>
      <c r="P198" t="str">
        <f ca="1">P197&amp;IF(LEN(Q198)=0,"",","&amp;Q198)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8" t="str">
        <f>IF(O198&lt;&gt;1,"",
"{"""&amp;A$1&amp;""":"&amp;A198
&amp;","""&amp;B$1&amp;""":"&amp;B198
&amp;IF(LEN(E198)=0,"",","""&amp;E$1&amp;""":"""&amp;E198&amp;"""")
&amp;IF(LEN(G198)=0,"",","""&amp;G$1&amp;""":"""&amp;G198&amp;"""")
&amp;IF(LEN(I198)=0,"",","""&amp;I$1&amp;""":"&amp;I198)
&amp;IF(LEN(K198)=0,"",","""&amp;K$1&amp;""":"""&amp;K198&amp;"""")
&amp;IF(LEN(M198)=0,"",","""&amp;M$1&amp;""":"&amp;M198)
&amp;IF(LEN(N198)=0,"",","""&amp;N$1&amp;""":"&amp;N198)&amp;"}")</f>
        <v/>
      </c>
    </row>
    <row r="199" spans="1:17">
      <c r="A199">
        <v>29</v>
      </c>
      <c r="B199">
        <v>1</v>
      </c>
      <c r="C199">
        <f>IF(B199&lt;=6,0,
IF(B199=7,1,2))</f>
        <v>0</v>
      </c>
      <c r="E199" t="str">
        <f ca="1">IF(ISBLANK(D199),"",
VLOOKUP(D199,OFFSET(INDIRECT("$A:$B"),0,MATCH(D$1&amp;"_Verify",INDIRECT("$1:$1"),0)-1),2,0)
)</f>
        <v/>
      </c>
      <c r="F199" t="str">
        <f>IF(ISBLANK($D199),"",
IF(AND($B199&gt;=VLOOKUP($D199,DailyShopTypeTable!$B:$E,3,0),$B199&lt;=VLOOKUP($D199,DailyShopTypeTable!$B:$E,4,0)),"","슬롯타입이상"))</f>
        <v/>
      </c>
      <c r="P199" t="str">
        <f ca="1">P198&amp;IF(LEN(Q199)=0,"",","&amp;Q199)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9" t="str">
        <f>IF(O199&lt;&gt;1,"",
"{"""&amp;A$1&amp;""":"&amp;A199
&amp;","""&amp;B$1&amp;""":"&amp;B199
&amp;IF(LEN(E199)=0,"",","""&amp;E$1&amp;""":"""&amp;E199&amp;"""")
&amp;IF(LEN(G199)=0,"",","""&amp;G$1&amp;""":"""&amp;G199&amp;"""")
&amp;IF(LEN(I199)=0,"",","""&amp;I$1&amp;""":"&amp;I199)
&amp;IF(LEN(K199)=0,"",","""&amp;K$1&amp;""":"""&amp;K199&amp;"""")
&amp;IF(LEN(M199)=0,"",","""&amp;M$1&amp;""":"&amp;M199)
&amp;IF(LEN(N199)=0,"",","""&amp;N$1&amp;""":"&amp;N199)&amp;"}")</f>
        <v/>
      </c>
    </row>
    <row r="200" spans="1:17">
      <c r="A200">
        <v>29</v>
      </c>
      <c r="B200">
        <v>2</v>
      </c>
      <c r="C200">
        <f>IF(B200&lt;=6,0,
IF(B200=7,1,2))</f>
        <v>0</v>
      </c>
      <c r="E200" t="str">
        <f ca="1">IF(ISBLANK(D200),"",
VLOOKUP(D200,OFFSET(INDIRECT("$A:$B"),0,MATCH(D$1&amp;"_Verify",INDIRECT("$1:$1"),0)-1),2,0)
)</f>
        <v/>
      </c>
      <c r="F200" t="str">
        <f>IF(ISBLANK($D200),"",
IF(AND($B200&gt;=VLOOKUP($D200,DailyShopTypeTable!$B:$E,3,0),$B200&lt;=VLOOKUP($D200,DailyShopTypeTable!$B:$E,4,0)),"","슬롯타입이상"))</f>
        <v/>
      </c>
      <c r="P200" t="str">
        <f ca="1">P199&amp;IF(LEN(Q200)=0,"",","&amp;Q200)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0" t="str">
        <f>IF(O200&lt;&gt;1,"",
"{"""&amp;A$1&amp;""":"&amp;A200
&amp;","""&amp;B$1&amp;""":"&amp;B200
&amp;IF(LEN(E200)=0,"",","""&amp;E$1&amp;""":"""&amp;E200&amp;"""")
&amp;IF(LEN(G200)=0,"",","""&amp;G$1&amp;""":"""&amp;G200&amp;"""")
&amp;IF(LEN(I200)=0,"",","""&amp;I$1&amp;""":"&amp;I200)
&amp;IF(LEN(K200)=0,"",","""&amp;K$1&amp;""":"""&amp;K200&amp;"""")
&amp;IF(LEN(M200)=0,"",","""&amp;M$1&amp;""":"&amp;M200)
&amp;IF(LEN(N200)=0,"",","""&amp;N$1&amp;""":"&amp;N200)&amp;"}")</f>
        <v/>
      </c>
    </row>
    <row r="201" spans="1:17">
      <c r="A201">
        <v>29</v>
      </c>
      <c r="B201">
        <v>3</v>
      </c>
      <c r="C201">
        <f>IF(B201&lt;=6,0,
IF(B201=7,1,2))</f>
        <v>0</v>
      </c>
      <c r="E201" t="str">
        <f ca="1">IF(ISBLANK(D201),"",
VLOOKUP(D201,OFFSET(INDIRECT("$A:$B"),0,MATCH(D$1&amp;"_Verify",INDIRECT("$1:$1"),0)-1),2,0)
)</f>
        <v/>
      </c>
      <c r="F201" t="str">
        <f>IF(ISBLANK($D201),"",
IF(AND($B201&gt;=VLOOKUP($D201,DailyShopTypeTable!$B:$E,3,0),$B201&lt;=VLOOKUP($D201,DailyShopTypeTable!$B:$E,4,0)),"","슬롯타입이상"))</f>
        <v/>
      </c>
      <c r="P201" t="str">
        <f ca="1">P200&amp;IF(LEN(Q201)=0,"",","&amp;Q201)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1" t="str">
        <f>IF(O201&lt;&gt;1,"",
"{"""&amp;A$1&amp;""":"&amp;A201
&amp;","""&amp;B$1&amp;""":"&amp;B201
&amp;IF(LEN(E201)=0,"",","""&amp;E$1&amp;""":"""&amp;E201&amp;"""")
&amp;IF(LEN(G201)=0,"",","""&amp;G$1&amp;""":"""&amp;G201&amp;"""")
&amp;IF(LEN(I201)=0,"",","""&amp;I$1&amp;""":"&amp;I201)
&amp;IF(LEN(K201)=0,"",","""&amp;K$1&amp;""":"""&amp;K201&amp;"""")
&amp;IF(LEN(M201)=0,"",","""&amp;M$1&amp;""":"&amp;M201)
&amp;IF(LEN(N201)=0,"",","""&amp;N$1&amp;""":"&amp;N201)&amp;"}")</f>
        <v/>
      </c>
    </row>
    <row r="202" spans="1:17">
      <c r="A202">
        <v>29</v>
      </c>
      <c r="B202">
        <v>4</v>
      </c>
      <c r="C202">
        <f>IF(B202&lt;=6,0,
IF(B202=7,1,2))</f>
        <v>0</v>
      </c>
      <c r="E202" t="str">
        <f ca="1">IF(ISBLANK(D202),"",
VLOOKUP(D202,OFFSET(INDIRECT("$A:$B"),0,MATCH(D$1&amp;"_Verify",INDIRECT("$1:$1"),0)-1),2,0)
)</f>
        <v/>
      </c>
      <c r="F202" t="str">
        <f>IF(ISBLANK($D202),"",
IF(AND($B202&gt;=VLOOKUP($D202,DailyShopTypeTable!$B:$E,3,0),$B202&lt;=VLOOKUP($D202,DailyShopTypeTable!$B:$E,4,0)),"","슬롯타입이상"))</f>
        <v/>
      </c>
      <c r="P202" t="str">
        <f ca="1">P201&amp;IF(LEN(Q202)=0,"",","&amp;Q202)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2" t="str">
        <f>IF(O202&lt;&gt;1,"",
"{"""&amp;A$1&amp;""":"&amp;A202
&amp;","""&amp;B$1&amp;""":"&amp;B202
&amp;IF(LEN(E202)=0,"",","""&amp;E$1&amp;""":"""&amp;E202&amp;"""")
&amp;IF(LEN(G202)=0,"",","""&amp;G$1&amp;""":"""&amp;G202&amp;"""")
&amp;IF(LEN(I202)=0,"",","""&amp;I$1&amp;""":"&amp;I202)
&amp;IF(LEN(K202)=0,"",","""&amp;K$1&amp;""":"""&amp;K202&amp;"""")
&amp;IF(LEN(M202)=0,"",","""&amp;M$1&amp;""":"&amp;M202)
&amp;IF(LEN(N202)=0,"",","""&amp;N$1&amp;""":"&amp;N202)&amp;"}")</f>
        <v/>
      </c>
    </row>
    <row r="203" spans="1:17">
      <c r="A203">
        <v>29</v>
      </c>
      <c r="B203">
        <v>5</v>
      </c>
      <c r="C203">
        <f>IF(B203&lt;=6,0,
IF(B203=7,1,2))</f>
        <v>0</v>
      </c>
      <c r="E203" t="str">
        <f ca="1">IF(ISBLANK(D203),"",
VLOOKUP(D203,OFFSET(INDIRECT("$A:$B"),0,MATCH(D$1&amp;"_Verify",INDIRECT("$1:$1"),0)-1),2,0)
)</f>
        <v/>
      </c>
      <c r="F203" t="str">
        <f>IF(ISBLANK($D203),"",
IF(AND($B203&gt;=VLOOKUP($D203,DailyShopTypeTable!$B:$E,3,0),$B203&lt;=VLOOKUP($D203,DailyShopTypeTable!$B:$E,4,0)),"","슬롯타입이상"))</f>
        <v/>
      </c>
      <c r="P203" t="str">
        <f ca="1">P202&amp;IF(LEN(Q203)=0,"",","&amp;Q203)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3" t="str">
        <f>IF(O203&lt;&gt;1,"",
"{"""&amp;A$1&amp;""":"&amp;A203
&amp;","""&amp;B$1&amp;""":"&amp;B203
&amp;IF(LEN(E203)=0,"",","""&amp;E$1&amp;""":"""&amp;E203&amp;"""")
&amp;IF(LEN(G203)=0,"",","""&amp;G$1&amp;""":"""&amp;G203&amp;"""")
&amp;IF(LEN(I203)=0,"",","""&amp;I$1&amp;""":"&amp;I203)
&amp;IF(LEN(K203)=0,"",","""&amp;K$1&amp;""":"""&amp;K203&amp;"""")
&amp;IF(LEN(M203)=0,"",","""&amp;M$1&amp;""":"&amp;M203)
&amp;IF(LEN(N203)=0,"",","""&amp;N$1&amp;""":"&amp;N203)&amp;"}")</f>
        <v/>
      </c>
    </row>
    <row r="204" spans="1:17">
      <c r="A204">
        <v>29</v>
      </c>
      <c r="B204">
        <v>6</v>
      </c>
      <c r="C204">
        <f>IF(B204&lt;=6,0,
IF(B204=7,1,2))</f>
        <v>0</v>
      </c>
      <c r="E204" t="str">
        <f ca="1">IF(ISBLANK(D204),"",
VLOOKUP(D204,OFFSET(INDIRECT("$A:$B"),0,MATCH(D$1&amp;"_Verify",INDIRECT("$1:$1"),0)-1),2,0)
)</f>
        <v/>
      </c>
      <c r="F204" t="str">
        <f>IF(ISBLANK($D204),"",
IF(AND($B204&gt;=VLOOKUP($D204,DailyShopTypeTable!$B:$E,3,0),$B204&lt;=VLOOKUP($D204,DailyShopTypeTable!$B:$E,4,0)),"","슬롯타입이상"))</f>
        <v/>
      </c>
      <c r="P204" t="str">
        <f ca="1">P203&amp;IF(LEN(Q204)=0,"",","&amp;Q204)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4" t="str">
        <f>IF(O204&lt;&gt;1,"",
"{"""&amp;A$1&amp;""":"&amp;A204
&amp;","""&amp;B$1&amp;""":"&amp;B204
&amp;IF(LEN(E204)=0,"",","""&amp;E$1&amp;""":"""&amp;E204&amp;"""")
&amp;IF(LEN(G204)=0,"",","""&amp;G$1&amp;""":"""&amp;G204&amp;"""")
&amp;IF(LEN(I204)=0,"",","""&amp;I$1&amp;""":"&amp;I204)
&amp;IF(LEN(K204)=0,"",","""&amp;K$1&amp;""":"""&amp;K204&amp;"""")
&amp;IF(LEN(M204)=0,"",","""&amp;M$1&amp;""":"&amp;M204)
&amp;IF(LEN(N204)=0,"",","""&amp;N$1&amp;""":"&amp;N204)&amp;"}")</f>
        <v/>
      </c>
    </row>
    <row r="205" spans="1:17">
      <c r="A205">
        <v>30</v>
      </c>
      <c r="B205">
        <v>0</v>
      </c>
      <c r="C205">
        <f>IF(B205&lt;=6,0,
IF(B205=7,1,2))</f>
        <v>0</v>
      </c>
      <c r="E205" t="str">
        <f ca="1">IF(ISBLANK(D205),"",
VLOOKUP(D205,OFFSET(INDIRECT("$A:$B"),0,MATCH(D$1&amp;"_Verify",INDIRECT("$1:$1"),0)-1),2,0)
)</f>
        <v/>
      </c>
      <c r="F205" t="str">
        <f>IF(ISBLANK($D205),"",
IF(AND($B205&gt;=VLOOKUP($D205,DailyShopTypeTable!$B:$E,3,0),$B205&lt;=VLOOKUP($D205,DailyShopTypeTable!$B:$E,4,0)),"","슬롯타입이상"))</f>
        <v/>
      </c>
      <c r="P205" t="str">
        <f ca="1">P204&amp;IF(LEN(Q205)=0,"",","&amp;Q205)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5" t="str">
        <f>IF(O205&lt;&gt;1,"",
"{"""&amp;A$1&amp;""":"&amp;A205
&amp;","""&amp;B$1&amp;""":"&amp;B205
&amp;IF(LEN(E205)=0,"",","""&amp;E$1&amp;""":"""&amp;E205&amp;"""")
&amp;IF(LEN(G205)=0,"",","""&amp;G$1&amp;""":"""&amp;G205&amp;"""")
&amp;IF(LEN(I205)=0,"",","""&amp;I$1&amp;""":"&amp;I205)
&amp;IF(LEN(K205)=0,"",","""&amp;K$1&amp;""":"""&amp;K205&amp;"""")
&amp;IF(LEN(M205)=0,"",","""&amp;M$1&amp;""":"&amp;M205)
&amp;IF(LEN(N205)=0,"",","""&amp;N$1&amp;""":"&amp;N205)&amp;"}")</f>
        <v/>
      </c>
    </row>
    <row r="206" spans="1:17">
      <c r="A206">
        <v>30</v>
      </c>
      <c r="B206">
        <v>1</v>
      </c>
      <c r="C206">
        <f>IF(B206&lt;=6,0,
IF(B206=7,1,2))</f>
        <v>0</v>
      </c>
      <c r="E206" t="str">
        <f ca="1">IF(ISBLANK(D206),"",
VLOOKUP(D206,OFFSET(INDIRECT("$A:$B"),0,MATCH(D$1&amp;"_Verify",INDIRECT("$1:$1"),0)-1),2,0)
)</f>
        <v/>
      </c>
      <c r="F206" t="str">
        <f>IF(ISBLANK($D206),"",
IF(AND($B206&gt;=VLOOKUP($D206,DailyShopTypeTable!$B:$E,3,0),$B206&lt;=VLOOKUP($D206,DailyShopTypeTable!$B:$E,4,0)),"","슬롯타입이상"))</f>
        <v/>
      </c>
      <c r="P206" t="str">
        <f ca="1">P205&amp;IF(LEN(Q206)=0,"",","&amp;Q206)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6" t="str">
        <f>IF(O206&lt;&gt;1,"",
"{"""&amp;A$1&amp;""":"&amp;A206
&amp;","""&amp;B$1&amp;""":"&amp;B206
&amp;IF(LEN(E206)=0,"",","""&amp;E$1&amp;""":"""&amp;E206&amp;"""")
&amp;IF(LEN(G206)=0,"",","""&amp;G$1&amp;""":"""&amp;G206&amp;"""")
&amp;IF(LEN(I206)=0,"",","""&amp;I$1&amp;""":"&amp;I206)
&amp;IF(LEN(K206)=0,"",","""&amp;K$1&amp;""":"""&amp;K206&amp;"""")
&amp;IF(LEN(M206)=0,"",","""&amp;M$1&amp;""":"&amp;M206)
&amp;IF(LEN(N206)=0,"",","""&amp;N$1&amp;""":"&amp;N206)&amp;"}")</f>
        <v/>
      </c>
    </row>
    <row r="207" spans="1:17">
      <c r="A207">
        <v>30</v>
      </c>
      <c r="B207">
        <v>2</v>
      </c>
      <c r="C207">
        <f>IF(B207&lt;=6,0,
IF(B207=7,1,2))</f>
        <v>0</v>
      </c>
      <c r="E207" t="str">
        <f ca="1">IF(ISBLANK(D207),"",
VLOOKUP(D207,OFFSET(INDIRECT("$A:$B"),0,MATCH(D$1&amp;"_Verify",INDIRECT("$1:$1"),0)-1),2,0)
)</f>
        <v/>
      </c>
      <c r="F207" t="str">
        <f>IF(ISBLANK($D207),"",
IF(AND($B207&gt;=VLOOKUP($D207,DailyShopTypeTable!$B:$E,3,0),$B207&lt;=VLOOKUP($D207,DailyShopTypeTable!$B:$E,4,0)),"","슬롯타입이상"))</f>
        <v/>
      </c>
      <c r="P207" t="str">
        <f ca="1">P206&amp;IF(LEN(Q207)=0,"",","&amp;Q207)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7" t="str">
        <f>IF(O207&lt;&gt;1,"",
"{"""&amp;A$1&amp;""":"&amp;A207
&amp;","""&amp;B$1&amp;""":"&amp;B207
&amp;IF(LEN(E207)=0,"",","""&amp;E$1&amp;""":"""&amp;E207&amp;"""")
&amp;IF(LEN(G207)=0,"",","""&amp;G$1&amp;""":"""&amp;G207&amp;"""")
&amp;IF(LEN(I207)=0,"",","""&amp;I$1&amp;""":"&amp;I207)
&amp;IF(LEN(K207)=0,"",","""&amp;K$1&amp;""":"""&amp;K207&amp;"""")
&amp;IF(LEN(M207)=0,"",","""&amp;M$1&amp;""":"&amp;M207)
&amp;IF(LEN(N207)=0,"",","""&amp;N$1&amp;""":"&amp;N207)&amp;"}")</f>
        <v/>
      </c>
    </row>
    <row r="208" spans="1:17">
      <c r="A208">
        <v>30</v>
      </c>
      <c r="B208">
        <v>3</v>
      </c>
      <c r="C208">
        <f>IF(B208&lt;=6,0,
IF(B208=7,1,2))</f>
        <v>0</v>
      </c>
      <c r="E208" t="str">
        <f ca="1">IF(ISBLANK(D208),"",
VLOOKUP(D208,OFFSET(INDIRECT("$A:$B"),0,MATCH(D$1&amp;"_Verify",INDIRECT("$1:$1"),0)-1),2,0)
)</f>
        <v/>
      </c>
      <c r="F208" t="str">
        <f>IF(ISBLANK($D208),"",
IF(AND($B208&gt;=VLOOKUP($D208,DailyShopTypeTable!$B:$E,3,0),$B208&lt;=VLOOKUP($D208,DailyShopTypeTable!$B:$E,4,0)),"","슬롯타입이상"))</f>
        <v/>
      </c>
      <c r="P208" t="str">
        <f ca="1">P207&amp;IF(LEN(Q208)=0,"",","&amp;Q208)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8" t="str">
        <f>IF(O208&lt;&gt;1,"",
"{"""&amp;A$1&amp;""":"&amp;A208
&amp;","""&amp;B$1&amp;""":"&amp;B208
&amp;IF(LEN(E208)=0,"",","""&amp;E$1&amp;""":"""&amp;E208&amp;"""")
&amp;IF(LEN(G208)=0,"",","""&amp;G$1&amp;""":"""&amp;G208&amp;"""")
&amp;IF(LEN(I208)=0,"",","""&amp;I$1&amp;""":"&amp;I208)
&amp;IF(LEN(K208)=0,"",","""&amp;K$1&amp;""":"""&amp;K208&amp;"""")
&amp;IF(LEN(M208)=0,"",","""&amp;M$1&amp;""":"&amp;M208)
&amp;IF(LEN(N208)=0,"",","""&amp;N$1&amp;""":"&amp;N208)&amp;"}")</f>
        <v/>
      </c>
    </row>
    <row r="209" spans="1:17">
      <c r="A209">
        <v>30</v>
      </c>
      <c r="B209">
        <v>4</v>
      </c>
      <c r="C209">
        <f>IF(B209&lt;=6,0,
IF(B209=7,1,2))</f>
        <v>0</v>
      </c>
      <c r="E209" t="str">
        <f ca="1">IF(ISBLANK(D209),"",
VLOOKUP(D209,OFFSET(INDIRECT("$A:$B"),0,MATCH(D$1&amp;"_Verify",INDIRECT("$1:$1"),0)-1),2,0)
)</f>
        <v/>
      </c>
      <c r="F209" t="str">
        <f>IF(ISBLANK($D209),"",
IF(AND($B209&gt;=VLOOKUP($D209,DailyShopTypeTable!$B:$E,3,0),$B209&lt;=VLOOKUP($D209,DailyShopTypeTable!$B:$E,4,0)),"","슬롯타입이상"))</f>
        <v/>
      </c>
      <c r="P209" t="str">
        <f ca="1">P208&amp;IF(LEN(Q209)=0,"",","&amp;Q209)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9" t="str">
        <f>IF(O209&lt;&gt;1,"",
"{"""&amp;A$1&amp;""":"&amp;A209
&amp;","""&amp;B$1&amp;""":"&amp;B209
&amp;IF(LEN(E209)=0,"",","""&amp;E$1&amp;""":"""&amp;E209&amp;"""")
&amp;IF(LEN(G209)=0,"",","""&amp;G$1&amp;""":"""&amp;G209&amp;"""")
&amp;IF(LEN(I209)=0,"",","""&amp;I$1&amp;""":"&amp;I209)
&amp;IF(LEN(K209)=0,"",","""&amp;K$1&amp;""":"""&amp;K209&amp;"""")
&amp;IF(LEN(M209)=0,"",","""&amp;M$1&amp;""":"&amp;M209)
&amp;IF(LEN(N209)=0,"",","""&amp;N$1&amp;""":"&amp;N209)&amp;"}")</f>
        <v/>
      </c>
    </row>
    <row r="210" spans="1:17">
      <c r="A210">
        <v>30</v>
      </c>
      <c r="B210">
        <v>5</v>
      </c>
      <c r="C210">
        <f>IF(B210&lt;=6,0,
IF(B210=7,1,2))</f>
        <v>0</v>
      </c>
      <c r="E210" t="str">
        <f ca="1">IF(ISBLANK(D210),"",
VLOOKUP(D210,OFFSET(INDIRECT("$A:$B"),0,MATCH(D$1&amp;"_Verify",INDIRECT("$1:$1"),0)-1),2,0)
)</f>
        <v/>
      </c>
      <c r="F210" t="str">
        <f>IF(ISBLANK($D210),"",
IF(AND($B210&gt;=VLOOKUP($D210,DailyShopTypeTable!$B:$E,3,0),$B210&lt;=VLOOKUP($D210,DailyShopTypeTable!$B:$E,4,0)),"","슬롯타입이상"))</f>
        <v/>
      </c>
      <c r="P210" t="str">
        <f ca="1">P209&amp;IF(LEN(Q210)=0,"",","&amp;Q210)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0" t="str">
        <f>IF(O210&lt;&gt;1,"",
"{"""&amp;A$1&amp;""":"&amp;A210
&amp;","""&amp;B$1&amp;""":"&amp;B210
&amp;IF(LEN(E210)=0,"",","""&amp;E$1&amp;""":"""&amp;E210&amp;"""")
&amp;IF(LEN(G210)=0,"",","""&amp;G$1&amp;""":"""&amp;G210&amp;"""")
&amp;IF(LEN(I210)=0,"",","""&amp;I$1&amp;""":"&amp;I210)
&amp;IF(LEN(K210)=0,"",","""&amp;K$1&amp;""":"""&amp;K210&amp;"""")
&amp;IF(LEN(M210)=0,"",","""&amp;M$1&amp;""":"&amp;M210)
&amp;IF(LEN(N210)=0,"",","""&amp;N$1&amp;""":"&amp;N210)&amp;"}")</f>
        <v/>
      </c>
    </row>
    <row r="211" spans="1:17">
      <c r="A211">
        <v>30</v>
      </c>
      <c r="B211">
        <v>6</v>
      </c>
      <c r="C211">
        <f>IF(B211&lt;=6,0,
IF(B211=7,1,2))</f>
        <v>0</v>
      </c>
      <c r="E211" t="str">
        <f ca="1">IF(ISBLANK(D211),"",
VLOOKUP(D211,OFFSET(INDIRECT("$A:$B"),0,MATCH(D$1&amp;"_Verify",INDIRECT("$1:$1"),0)-1),2,0)
)</f>
        <v/>
      </c>
      <c r="F211" t="str">
        <f>IF(ISBLANK($D211),"",
IF(AND($B211&gt;=VLOOKUP($D211,DailyShopTypeTable!$B:$E,3,0),$B211&lt;=VLOOKUP($D211,DailyShopTypeTable!$B:$E,4,0)),"","슬롯타입이상"))</f>
        <v/>
      </c>
      <c r="P211" t="str">
        <f ca="1">P210&amp;IF(LEN(Q211)=0,"",","&amp;Q211)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1" t="str">
        <f>IF(O211&lt;&gt;1,"",
"{"""&amp;A$1&amp;""":"&amp;A211
&amp;","""&amp;B$1&amp;""":"&amp;B211
&amp;IF(LEN(E211)=0,"",","""&amp;E$1&amp;""":"""&amp;E211&amp;"""")
&amp;IF(LEN(G211)=0,"",","""&amp;G$1&amp;""":"""&amp;G211&amp;"""")
&amp;IF(LEN(I211)=0,"",","""&amp;I$1&amp;""":"&amp;I211)
&amp;IF(LEN(K211)=0,"",","""&amp;K$1&amp;""":"""&amp;K211&amp;"""")
&amp;IF(LEN(M211)=0,"",","""&amp;M$1&amp;""":"&amp;M211)
&amp;IF(LEN(N211)=0,"",","""&amp;N$1&amp;""":"&amp;N211)&amp;"}")</f>
        <v/>
      </c>
    </row>
    <row r="212" spans="1:17">
      <c r="A212">
        <v>31</v>
      </c>
      <c r="B212">
        <v>0</v>
      </c>
      <c r="C212">
        <f>IF(B212&lt;=6,0,
IF(B212=7,1,2))</f>
        <v>0</v>
      </c>
      <c r="E212" t="str">
        <f ca="1">IF(ISBLANK(D212),"",
VLOOKUP(D212,OFFSET(INDIRECT("$A:$B"),0,MATCH(D$1&amp;"_Verify",INDIRECT("$1:$1"),0)-1),2,0)
)</f>
        <v/>
      </c>
      <c r="F212" t="str">
        <f>IF(ISBLANK($D212),"",
IF(AND($B212&gt;=VLOOKUP($D212,DailyShopTypeTable!$B:$E,3,0),$B212&lt;=VLOOKUP($D212,DailyShopTypeTable!$B:$E,4,0)),"","슬롯타입이상"))</f>
        <v/>
      </c>
      <c r="P212" t="str">
        <f ca="1">P211&amp;IF(LEN(Q212)=0,"",","&amp;Q212)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2" t="str">
        <f>IF(O212&lt;&gt;1,"",
"{"""&amp;A$1&amp;""":"&amp;A212
&amp;","""&amp;B$1&amp;""":"&amp;B212
&amp;IF(LEN(E212)=0,"",","""&amp;E$1&amp;""":"""&amp;E212&amp;"""")
&amp;IF(LEN(G212)=0,"",","""&amp;G$1&amp;""":"""&amp;G212&amp;"""")
&amp;IF(LEN(I212)=0,"",","""&amp;I$1&amp;""":"&amp;I212)
&amp;IF(LEN(K212)=0,"",","""&amp;K$1&amp;""":"""&amp;K212&amp;"""")
&amp;IF(LEN(M212)=0,"",","""&amp;M$1&amp;""":"&amp;M212)
&amp;IF(LEN(N212)=0,"",","""&amp;N$1&amp;""":"&amp;N212)&amp;"}")</f>
        <v/>
      </c>
    </row>
    <row r="213" spans="1:17">
      <c r="A213">
        <v>31</v>
      </c>
      <c r="B213">
        <v>1</v>
      </c>
      <c r="C213">
        <f>IF(B213&lt;=6,0,
IF(B213=7,1,2))</f>
        <v>0</v>
      </c>
      <c r="E213" t="str">
        <f ca="1">IF(ISBLANK(D213),"",
VLOOKUP(D213,OFFSET(INDIRECT("$A:$B"),0,MATCH(D$1&amp;"_Verify",INDIRECT("$1:$1"),0)-1),2,0)
)</f>
        <v/>
      </c>
      <c r="F213" t="str">
        <f>IF(ISBLANK($D213),"",
IF(AND($B213&gt;=VLOOKUP($D213,DailyShopTypeTable!$B:$E,3,0),$B213&lt;=VLOOKUP($D213,DailyShopTypeTable!$B:$E,4,0)),"","슬롯타입이상"))</f>
        <v/>
      </c>
      <c r="P213" t="str">
        <f ca="1">P212&amp;IF(LEN(Q213)=0,"",","&amp;Q213)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3" t="str">
        <f>IF(O213&lt;&gt;1,"",
"{"""&amp;A$1&amp;""":"&amp;A213
&amp;","""&amp;B$1&amp;""":"&amp;B213
&amp;IF(LEN(E213)=0,"",","""&amp;E$1&amp;""":"""&amp;E213&amp;"""")
&amp;IF(LEN(G213)=0,"",","""&amp;G$1&amp;""":"""&amp;G213&amp;"""")
&amp;IF(LEN(I213)=0,"",","""&amp;I$1&amp;""":"&amp;I213)
&amp;IF(LEN(K213)=0,"",","""&amp;K$1&amp;""":"""&amp;K213&amp;"""")
&amp;IF(LEN(M213)=0,"",","""&amp;M$1&amp;""":"&amp;M213)
&amp;IF(LEN(N213)=0,"",","""&amp;N$1&amp;""":"&amp;N213)&amp;"}")</f>
        <v/>
      </c>
    </row>
    <row r="214" spans="1:17">
      <c r="A214">
        <v>31</v>
      </c>
      <c r="B214">
        <v>2</v>
      </c>
      <c r="C214">
        <f>IF(B214&lt;=6,0,
IF(B214=7,1,2))</f>
        <v>0</v>
      </c>
      <c r="E214" t="str">
        <f ca="1">IF(ISBLANK(D214),"",
VLOOKUP(D214,OFFSET(INDIRECT("$A:$B"),0,MATCH(D$1&amp;"_Verify",INDIRECT("$1:$1"),0)-1),2,0)
)</f>
        <v/>
      </c>
      <c r="F214" t="str">
        <f>IF(ISBLANK($D214),"",
IF(AND($B214&gt;=VLOOKUP($D214,DailyShopTypeTable!$B:$E,3,0),$B214&lt;=VLOOKUP($D214,DailyShopTypeTable!$B:$E,4,0)),"","슬롯타입이상"))</f>
        <v/>
      </c>
      <c r="P214" t="str">
        <f ca="1">P213&amp;IF(LEN(Q214)=0,"",","&amp;Q214)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4" t="str">
        <f>IF(O214&lt;&gt;1,"",
"{"""&amp;A$1&amp;""":"&amp;A214
&amp;","""&amp;B$1&amp;""":"&amp;B214
&amp;IF(LEN(E214)=0,"",","""&amp;E$1&amp;""":"""&amp;E214&amp;"""")
&amp;IF(LEN(G214)=0,"",","""&amp;G$1&amp;""":"""&amp;G214&amp;"""")
&amp;IF(LEN(I214)=0,"",","""&amp;I$1&amp;""":"&amp;I214)
&amp;IF(LEN(K214)=0,"",","""&amp;K$1&amp;""":"""&amp;K214&amp;"""")
&amp;IF(LEN(M214)=0,"",","""&amp;M$1&amp;""":"&amp;M214)
&amp;IF(LEN(N214)=0,"",","""&amp;N$1&amp;""":"&amp;N214)&amp;"}")</f>
        <v/>
      </c>
    </row>
    <row r="215" spans="1:17">
      <c r="A215">
        <v>31</v>
      </c>
      <c r="B215">
        <v>3</v>
      </c>
      <c r="C215">
        <f>IF(B215&lt;=6,0,
IF(B215=7,1,2))</f>
        <v>0</v>
      </c>
      <c r="E215" t="str">
        <f ca="1">IF(ISBLANK(D215),"",
VLOOKUP(D215,OFFSET(INDIRECT("$A:$B"),0,MATCH(D$1&amp;"_Verify",INDIRECT("$1:$1"),0)-1),2,0)
)</f>
        <v/>
      </c>
      <c r="F215" t="str">
        <f>IF(ISBLANK($D215),"",
IF(AND($B215&gt;=VLOOKUP($D215,DailyShopTypeTable!$B:$E,3,0),$B215&lt;=VLOOKUP($D215,DailyShopTypeTable!$B:$E,4,0)),"","슬롯타입이상"))</f>
        <v/>
      </c>
      <c r="P215" t="str">
        <f ca="1">P214&amp;IF(LEN(Q215)=0,"",","&amp;Q215)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5" t="str">
        <f>IF(O215&lt;&gt;1,"",
"{"""&amp;A$1&amp;""":"&amp;A215
&amp;","""&amp;B$1&amp;""":"&amp;B215
&amp;IF(LEN(E215)=0,"",","""&amp;E$1&amp;""":"""&amp;E215&amp;"""")
&amp;IF(LEN(G215)=0,"",","""&amp;G$1&amp;""":"""&amp;G215&amp;"""")
&amp;IF(LEN(I215)=0,"",","""&amp;I$1&amp;""":"&amp;I215)
&amp;IF(LEN(K215)=0,"",","""&amp;K$1&amp;""":"""&amp;K215&amp;"""")
&amp;IF(LEN(M215)=0,"",","""&amp;M$1&amp;""":"&amp;M215)
&amp;IF(LEN(N215)=0,"",","""&amp;N$1&amp;""":"&amp;N215)&amp;"}")</f>
        <v/>
      </c>
    </row>
    <row r="216" spans="1:17">
      <c r="A216">
        <v>31</v>
      </c>
      <c r="B216">
        <v>4</v>
      </c>
      <c r="C216">
        <f>IF(B216&lt;=6,0,
IF(B216=7,1,2))</f>
        <v>0</v>
      </c>
      <c r="E216" t="str">
        <f ca="1">IF(ISBLANK(D216),"",
VLOOKUP(D216,OFFSET(INDIRECT("$A:$B"),0,MATCH(D$1&amp;"_Verify",INDIRECT("$1:$1"),0)-1),2,0)
)</f>
        <v/>
      </c>
      <c r="F216" t="str">
        <f>IF(ISBLANK($D216),"",
IF(AND($B216&gt;=VLOOKUP($D216,DailyShopTypeTable!$B:$E,3,0),$B216&lt;=VLOOKUP($D216,DailyShopTypeTable!$B:$E,4,0)),"","슬롯타입이상"))</f>
        <v/>
      </c>
      <c r="P216" t="str">
        <f ca="1">P215&amp;IF(LEN(Q216)=0,"",","&amp;Q216)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6" t="str">
        <f>IF(O216&lt;&gt;1,"",
"{"""&amp;A$1&amp;""":"&amp;A216
&amp;","""&amp;B$1&amp;""":"&amp;B216
&amp;IF(LEN(E216)=0,"",","""&amp;E$1&amp;""":"""&amp;E216&amp;"""")
&amp;IF(LEN(G216)=0,"",","""&amp;G$1&amp;""":"""&amp;G216&amp;"""")
&amp;IF(LEN(I216)=0,"",","""&amp;I$1&amp;""":"&amp;I216)
&amp;IF(LEN(K216)=0,"",","""&amp;K$1&amp;""":"""&amp;K216&amp;"""")
&amp;IF(LEN(M216)=0,"",","""&amp;M$1&amp;""":"&amp;M216)
&amp;IF(LEN(N216)=0,"",","""&amp;N$1&amp;""":"&amp;N216)&amp;"}")</f>
        <v/>
      </c>
    </row>
    <row r="217" spans="1:17">
      <c r="A217">
        <v>31</v>
      </c>
      <c r="B217">
        <v>5</v>
      </c>
      <c r="C217">
        <f>IF(B217&lt;=6,0,
IF(B217=7,1,2))</f>
        <v>0</v>
      </c>
      <c r="E217" t="str">
        <f ca="1">IF(ISBLANK(D217),"",
VLOOKUP(D217,OFFSET(INDIRECT("$A:$B"),0,MATCH(D$1&amp;"_Verify",INDIRECT("$1:$1"),0)-1),2,0)
)</f>
        <v/>
      </c>
      <c r="F217" t="str">
        <f>IF(ISBLANK($D217),"",
IF(AND($B217&gt;=VLOOKUP($D217,DailyShopTypeTable!$B:$E,3,0),$B217&lt;=VLOOKUP($D217,DailyShopTypeTable!$B:$E,4,0)),"","슬롯타입이상"))</f>
        <v/>
      </c>
      <c r="P217" t="str">
        <f ca="1">P216&amp;IF(LEN(Q217)=0,"",","&amp;Q217)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7" t="str">
        <f>IF(O217&lt;&gt;1,"",
"{"""&amp;A$1&amp;""":"&amp;A217
&amp;","""&amp;B$1&amp;""":"&amp;B217
&amp;IF(LEN(E217)=0,"",","""&amp;E$1&amp;""":"""&amp;E217&amp;"""")
&amp;IF(LEN(G217)=0,"",","""&amp;G$1&amp;""":"""&amp;G217&amp;"""")
&amp;IF(LEN(I217)=0,"",","""&amp;I$1&amp;""":"&amp;I217)
&amp;IF(LEN(K217)=0,"",","""&amp;K$1&amp;""":"""&amp;K217&amp;"""")
&amp;IF(LEN(M217)=0,"",","""&amp;M$1&amp;""":"&amp;M217)
&amp;IF(LEN(N217)=0,"",","""&amp;N$1&amp;""":"&amp;N217)&amp;"}")</f>
        <v/>
      </c>
    </row>
    <row r="218" spans="1:17">
      <c r="A218">
        <v>31</v>
      </c>
      <c r="B218">
        <v>6</v>
      </c>
      <c r="C218">
        <f>IF(B218&lt;=6,0,
IF(B218=7,1,2))</f>
        <v>0</v>
      </c>
      <c r="E218" t="str">
        <f ca="1">IF(ISBLANK(D218),"",
VLOOKUP(D218,OFFSET(INDIRECT("$A:$B"),0,MATCH(D$1&amp;"_Verify",INDIRECT("$1:$1"),0)-1),2,0)
)</f>
        <v/>
      </c>
      <c r="F218" t="str">
        <f>IF(ISBLANK($D218),"",
IF(AND($B218&gt;=VLOOKUP($D218,DailyShopTypeTable!$B:$E,3,0),$B218&lt;=VLOOKUP($D218,DailyShopTypeTable!$B:$E,4,0)),"","슬롯타입이상"))</f>
        <v/>
      </c>
      <c r="P218" t="str">
        <f ca="1">P217&amp;IF(LEN(Q218)=0,"",","&amp;Q218)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8" t="str">
        <f>IF(O218&lt;&gt;1,"",
"{"""&amp;A$1&amp;""":"&amp;A218
&amp;","""&amp;B$1&amp;""":"&amp;B218
&amp;IF(LEN(E218)=0,"",","""&amp;E$1&amp;""":"""&amp;E218&amp;"""")
&amp;IF(LEN(G218)=0,"",","""&amp;G$1&amp;""":"""&amp;G218&amp;"""")
&amp;IF(LEN(I218)=0,"",","""&amp;I$1&amp;""":"&amp;I218)
&amp;IF(LEN(K218)=0,"",","""&amp;K$1&amp;""":"""&amp;K218&amp;"""")
&amp;IF(LEN(M218)=0,"",","""&amp;M$1&amp;""":"&amp;M218)
&amp;IF(LEN(N218)=0,"",","""&amp;N$1&amp;""":"&amp;N218)&amp;"}")</f>
        <v/>
      </c>
    </row>
    <row r="219" spans="1:17">
      <c r="A219">
        <v>1</v>
      </c>
      <c r="B219">
        <v>7</v>
      </c>
      <c r="C219">
        <f>IF(B219&lt;=6,0,
IF(B219=7,1,2))</f>
        <v>1</v>
      </c>
      <c r="E219" t="str">
        <f ca="1">IF(ISBLANK(D219),"",
VLOOKUP(D219,OFFSET(INDIRECT("$A:$B"),0,MATCH(D$1&amp;"_Verify",INDIRECT("$1:$1"),0)-1),2,0)
)</f>
        <v/>
      </c>
      <c r="F219" t="str">
        <f>IF(ISBLANK($D219),"",
IF(AND($B219&gt;=VLOOKUP($D219,DailyShopTypeTable!$B:$E,3,0),$B219&lt;=VLOOKUP($D219,DailyShopTypeTable!$B:$E,4,0)),"","슬롯타입이상"))</f>
        <v/>
      </c>
      <c r="P219" t="str">
        <f ca="1">P218&amp;IF(LEN(Q219)=0,"",","&amp;Q219)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9" t="str">
        <f>IF(O219&lt;&gt;1,"",
"{"""&amp;A$1&amp;""":"&amp;A219
&amp;","""&amp;B$1&amp;""":"&amp;B219
&amp;IF(LEN(E219)=0,"",","""&amp;E$1&amp;""":"""&amp;E219&amp;"""")
&amp;IF(LEN(G219)=0,"",","""&amp;G$1&amp;""":"""&amp;G219&amp;"""")
&amp;IF(LEN(I219)=0,"",","""&amp;I$1&amp;""":"&amp;I219)
&amp;IF(LEN(K219)=0,"",","""&amp;K$1&amp;""":"""&amp;K219&amp;"""")
&amp;IF(LEN(M219)=0,"",","""&amp;M$1&amp;""":"&amp;M219)
&amp;IF(LEN(N219)=0,"",","""&amp;N$1&amp;""":"&amp;N219)&amp;"}")</f>
        <v/>
      </c>
    </row>
    <row r="220" spans="1:17">
      <c r="A220">
        <v>2</v>
      </c>
      <c r="B220">
        <v>7</v>
      </c>
      <c r="C220">
        <f>IF(B220&lt;=6,0,
IF(B220=7,1,2))</f>
        <v>1</v>
      </c>
      <c r="E220" t="str">
        <f ca="1">IF(ISBLANK(D220),"",
VLOOKUP(D220,OFFSET(INDIRECT("$A:$B"),0,MATCH(D$1&amp;"_Verify",INDIRECT("$1:$1"),0)-1),2,0)
)</f>
        <v/>
      </c>
      <c r="F220" t="str">
        <f>IF(ISBLANK($D220),"",
IF(AND($B220&gt;=VLOOKUP($D220,DailyShopTypeTable!$B:$E,3,0),$B220&lt;=VLOOKUP($D220,DailyShopTypeTable!$B:$E,4,0)),"","슬롯타입이상"))</f>
        <v/>
      </c>
      <c r="P220" t="str">
        <f ca="1">P219&amp;IF(LEN(Q220)=0,"",","&amp;Q220)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0" t="str">
        <f>IF(O220&lt;&gt;1,"",
"{"""&amp;A$1&amp;""":"&amp;A220
&amp;","""&amp;B$1&amp;""":"&amp;B220
&amp;IF(LEN(E220)=0,"",","""&amp;E$1&amp;""":"""&amp;E220&amp;"""")
&amp;IF(LEN(G220)=0,"",","""&amp;G$1&amp;""":"""&amp;G220&amp;"""")
&amp;IF(LEN(I220)=0,"",","""&amp;I$1&amp;""":"&amp;I220)
&amp;IF(LEN(K220)=0,"",","""&amp;K$1&amp;""":"""&amp;K220&amp;"""")
&amp;IF(LEN(M220)=0,"",","""&amp;M$1&amp;""":"&amp;M220)
&amp;IF(LEN(N220)=0,"",","""&amp;N$1&amp;""":"&amp;N220)&amp;"}")</f>
        <v/>
      </c>
    </row>
    <row r="221" spans="1:17">
      <c r="A221">
        <v>3</v>
      </c>
      <c r="B221">
        <v>7</v>
      </c>
      <c r="C221">
        <f>IF(B221&lt;=6,0,
IF(B221=7,1,2))</f>
        <v>1</v>
      </c>
      <c r="E221" t="str">
        <f ca="1">IF(ISBLANK(D221),"",
VLOOKUP(D221,OFFSET(INDIRECT("$A:$B"),0,MATCH(D$1&amp;"_Verify",INDIRECT("$1:$1"),0)-1),2,0)
)</f>
        <v/>
      </c>
      <c r="F221" t="str">
        <f>IF(ISBLANK($D221),"",
IF(AND($B221&gt;=VLOOKUP($D221,DailyShopTypeTable!$B:$E,3,0),$B221&lt;=VLOOKUP($D221,DailyShopTypeTable!$B:$E,4,0)),"","슬롯타입이상"))</f>
        <v/>
      </c>
      <c r="P221" t="str">
        <f ca="1">P220&amp;IF(LEN(Q221)=0,"",","&amp;Q221)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1" t="str">
        <f>IF(O221&lt;&gt;1,"",
"{"""&amp;A$1&amp;""":"&amp;A221
&amp;","""&amp;B$1&amp;""":"&amp;B221
&amp;IF(LEN(E221)=0,"",","""&amp;E$1&amp;""":"""&amp;E221&amp;"""")
&amp;IF(LEN(G221)=0,"",","""&amp;G$1&amp;""":"""&amp;G221&amp;"""")
&amp;IF(LEN(I221)=0,"",","""&amp;I$1&amp;""":"&amp;I221)
&amp;IF(LEN(K221)=0,"",","""&amp;K$1&amp;""":"""&amp;K221&amp;"""")
&amp;IF(LEN(M221)=0,"",","""&amp;M$1&amp;""":"&amp;M221)
&amp;IF(LEN(N221)=0,"",","""&amp;N$1&amp;""":"&amp;N221)&amp;"}")</f>
        <v/>
      </c>
    </row>
    <row r="222" spans="1:17">
      <c r="A222">
        <v>4</v>
      </c>
      <c r="B222">
        <v>7</v>
      </c>
      <c r="C222">
        <f>IF(B222&lt;=6,0,
IF(B222=7,1,2))</f>
        <v>1</v>
      </c>
      <c r="E222" t="str">
        <f ca="1">IF(ISBLANK(D222),"",
VLOOKUP(D222,OFFSET(INDIRECT("$A:$B"),0,MATCH(D$1&amp;"_Verify",INDIRECT("$1:$1"),0)-1),2,0)
)</f>
        <v/>
      </c>
      <c r="F222" t="str">
        <f>IF(ISBLANK($D222),"",
IF(AND($B222&gt;=VLOOKUP($D222,DailyShopTypeTable!$B:$E,3,0),$B222&lt;=VLOOKUP($D222,DailyShopTypeTable!$B:$E,4,0)),"","슬롯타입이상"))</f>
        <v/>
      </c>
      <c r="P222" t="str">
        <f ca="1">P221&amp;IF(LEN(Q222)=0,"",","&amp;Q222)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2" t="str">
        <f>IF(O222&lt;&gt;1,"",
"{"""&amp;A$1&amp;""":"&amp;A222
&amp;","""&amp;B$1&amp;""":"&amp;B222
&amp;IF(LEN(E222)=0,"",","""&amp;E$1&amp;""":"""&amp;E222&amp;"""")
&amp;IF(LEN(G222)=0,"",","""&amp;G$1&amp;""":"""&amp;G222&amp;"""")
&amp;IF(LEN(I222)=0,"",","""&amp;I$1&amp;""":"&amp;I222)
&amp;IF(LEN(K222)=0,"",","""&amp;K$1&amp;""":"""&amp;K222&amp;"""")
&amp;IF(LEN(M222)=0,"",","""&amp;M$1&amp;""":"&amp;M222)
&amp;IF(LEN(N222)=0,"",","""&amp;N$1&amp;""":"&amp;N222)&amp;"}")</f>
        <v/>
      </c>
    </row>
    <row r="223" spans="1:17">
      <c r="A223">
        <v>5</v>
      </c>
      <c r="B223">
        <v>7</v>
      </c>
      <c r="C223">
        <f>IF(B223&lt;=6,0,
IF(B223=7,1,2))</f>
        <v>1</v>
      </c>
      <c r="E223" t="str">
        <f ca="1">IF(ISBLANK(D223),"",
VLOOKUP(D223,OFFSET(INDIRECT("$A:$B"),0,MATCH(D$1&amp;"_Verify",INDIRECT("$1:$1"),0)-1),2,0)
)</f>
        <v/>
      </c>
      <c r="F223" t="str">
        <f>IF(ISBLANK($D223),"",
IF(AND($B223&gt;=VLOOKUP($D223,DailyShopTypeTable!$B:$E,3,0),$B223&lt;=VLOOKUP($D223,DailyShopTypeTable!$B:$E,4,0)),"","슬롯타입이상"))</f>
        <v/>
      </c>
      <c r="P223" t="str">
        <f ca="1">P222&amp;IF(LEN(Q223)=0,"",","&amp;Q223)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3" t="str">
        <f>IF(O223&lt;&gt;1,"",
"{"""&amp;A$1&amp;""":"&amp;A223
&amp;","""&amp;B$1&amp;""":"&amp;B223
&amp;IF(LEN(E223)=0,"",","""&amp;E$1&amp;""":"""&amp;E223&amp;"""")
&amp;IF(LEN(G223)=0,"",","""&amp;G$1&amp;""":"""&amp;G223&amp;"""")
&amp;IF(LEN(I223)=0,"",","""&amp;I$1&amp;""":"&amp;I223)
&amp;IF(LEN(K223)=0,"",","""&amp;K$1&amp;""":"""&amp;K223&amp;"""")
&amp;IF(LEN(M223)=0,"",","""&amp;M$1&amp;""":"&amp;M223)
&amp;IF(LEN(N223)=0,"",","""&amp;N$1&amp;""":"&amp;N223)&amp;"}")</f>
        <v/>
      </c>
    </row>
    <row r="224" spans="1:17">
      <c r="A224">
        <v>6</v>
      </c>
      <c r="B224">
        <v>7</v>
      </c>
      <c r="C224">
        <f>IF(B224&lt;=6,0,
IF(B224=7,1,2))</f>
        <v>1</v>
      </c>
      <c r="E224" t="str">
        <f ca="1">IF(ISBLANK(D224),"",
VLOOKUP(D224,OFFSET(INDIRECT("$A:$B"),0,MATCH(D$1&amp;"_Verify",INDIRECT("$1:$1"),0)-1),2,0)
)</f>
        <v/>
      </c>
      <c r="F224" t="str">
        <f>IF(ISBLANK($D224),"",
IF(AND($B224&gt;=VLOOKUP($D224,DailyShopTypeTable!$B:$E,3,0),$B224&lt;=VLOOKUP($D224,DailyShopTypeTable!$B:$E,4,0)),"","슬롯타입이상"))</f>
        <v/>
      </c>
      <c r="P224" t="str">
        <f ca="1">P223&amp;IF(LEN(Q224)=0,"",","&amp;Q224)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4" t="str">
        <f>IF(O224&lt;&gt;1,"",
"{"""&amp;A$1&amp;""":"&amp;A224
&amp;","""&amp;B$1&amp;""":"&amp;B224
&amp;IF(LEN(E224)=0,"",","""&amp;E$1&amp;""":"""&amp;E224&amp;"""")
&amp;IF(LEN(G224)=0,"",","""&amp;G$1&amp;""":"""&amp;G224&amp;"""")
&amp;IF(LEN(I224)=0,"",","""&amp;I$1&amp;""":"&amp;I224)
&amp;IF(LEN(K224)=0,"",","""&amp;K$1&amp;""":"""&amp;K224&amp;"""")
&amp;IF(LEN(M224)=0,"",","""&amp;M$1&amp;""":"&amp;M224)
&amp;IF(LEN(N224)=0,"",","""&amp;N$1&amp;""":"&amp;N224)&amp;"}")</f>
        <v/>
      </c>
    </row>
    <row r="225" spans="1:17">
      <c r="A225">
        <v>7</v>
      </c>
      <c r="B225">
        <v>7</v>
      </c>
      <c r="C225">
        <f>IF(B225&lt;=6,0,
IF(B225=7,1,2))</f>
        <v>1</v>
      </c>
      <c r="E225" t="str">
        <f ca="1">IF(ISBLANK(D225),"",
VLOOKUP(D225,OFFSET(INDIRECT("$A:$B"),0,MATCH(D$1&amp;"_Verify",INDIRECT("$1:$1"),0)-1),2,0)
)</f>
        <v/>
      </c>
      <c r="F225" t="str">
        <f>IF(ISBLANK($D225),"",
IF(AND($B225&gt;=VLOOKUP($D225,DailyShopTypeTable!$B:$E,3,0),$B225&lt;=VLOOKUP($D225,DailyShopTypeTable!$B:$E,4,0)),"","슬롯타입이상"))</f>
        <v/>
      </c>
      <c r="P225" t="str">
        <f ca="1">P224&amp;IF(LEN(Q225)=0,"",","&amp;Q225)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5" t="str">
        <f>IF(O225&lt;&gt;1,"",
"{"""&amp;A$1&amp;""":"&amp;A225
&amp;","""&amp;B$1&amp;""":"&amp;B225
&amp;IF(LEN(E225)=0,"",","""&amp;E$1&amp;""":"""&amp;E225&amp;"""")
&amp;IF(LEN(G225)=0,"",","""&amp;G$1&amp;""":"""&amp;G225&amp;"""")
&amp;IF(LEN(I225)=0,"",","""&amp;I$1&amp;""":"&amp;I225)
&amp;IF(LEN(K225)=0,"",","""&amp;K$1&amp;""":"""&amp;K225&amp;"""")
&amp;IF(LEN(M225)=0,"",","""&amp;M$1&amp;""":"&amp;M225)
&amp;IF(LEN(N225)=0,"",","""&amp;N$1&amp;""":"&amp;N225)&amp;"}")</f>
        <v/>
      </c>
    </row>
    <row r="226" spans="1:17">
      <c r="A226">
        <v>8</v>
      </c>
      <c r="B226">
        <v>7</v>
      </c>
      <c r="C226">
        <f>IF(B226&lt;=6,0,
IF(B226=7,1,2))</f>
        <v>1</v>
      </c>
      <c r="E226" t="str">
        <f ca="1">IF(ISBLANK(D226),"",
VLOOKUP(D226,OFFSET(INDIRECT("$A:$B"),0,MATCH(D$1&amp;"_Verify",INDIRECT("$1:$1"),0)-1),2,0)
)</f>
        <v/>
      </c>
      <c r="F226" t="str">
        <f>IF(ISBLANK($D226),"",
IF(AND($B226&gt;=VLOOKUP($D226,DailyShopTypeTable!$B:$E,3,0),$B226&lt;=VLOOKUP($D226,DailyShopTypeTable!$B:$E,4,0)),"","슬롯타입이상"))</f>
        <v/>
      </c>
      <c r="P226" t="str">
        <f ca="1">P225&amp;IF(LEN(Q226)=0,"",","&amp;Q226)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6" t="str">
        <f>IF(O226&lt;&gt;1,"",
"{"""&amp;A$1&amp;""":"&amp;A226
&amp;","""&amp;B$1&amp;""":"&amp;B226
&amp;IF(LEN(E226)=0,"",","""&amp;E$1&amp;""":"""&amp;E226&amp;"""")
&amp;IF(LEN(G226)=0,"",","""&amp;G$1&amp;""":"""&amp;G226&amp;"""")
&amp;IF(LEN(I226)=0,"",","""&amp;I$1&amp;""":"&amp;I226)
&amp;IF(LEN(K226)=0,"",","""&amp;K$1&amp;""":"""&amp;K226&amp;"""")
&amp;IF(LEN(M226)=0,"",","""&amp;M$1&amp;""":"&amp;M226)
&amp;IF(LEN(N226)=0,"",","""&amp;N$1&amp;""":"&amp;N226)&amp;"}")</f>
        <v/>
      </c>
    </row>
    <row r="227" spans="1:17">
      <c r="A227">
        <v>9</v>
      </c>
      <c r="B227">
        <v>7</v>
      </c>
      <c r="C227">
        <f>IF(B227&lt;=6,0,
IF(B227=7,1,2))</f>
        <v>1</v>
      </c>
      <c r="E227" t="str">
        <f ca="1">IF(ISBLANK(D227),"",
VLOOKUP(D227,OFFSET(INDIRECT("$A:$B"),0,MATCH(D$1&amp;"_Verify",INDIRECT("$1:$1"),0)-1),2,0)
)</f>
        <v/>
      </c>
      <c r="F227" t="str">
        <f>IF(ISBLANK($D227),"",
IF(AND($B227&gt;=VLOOKUP($D227,DailyShopTypeTable!$B:$E,3,0),$B227&lt;=VLOOKUP($D227,DailyShopTypeTable!$B:$E,4,0)),"","슬롯타입이상"))</f>
        <v/>
      </c>
      <c r="P227" t="str">
        <f ca="1">P226&amp;IF(LEN(Q227)=0,"",","&amp;Q227)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7" t="str">
        <f>IF(O227&lt;&gt;1,"",
"{"""&amp;A$1&amp;""":"&amp;A227
&amp;","""&amp;B$1&amp;""":"&amp;B227
&amp;IF(LEN(E227)=0,"",","""&amp;E$1&amp;""":"""&amp;E227&amp;"""")
&amp;IF(LEN(G227)=0,"",","""&amp;G$1&amp;""":"""&amp;G227&amp;"""")
&amp;IF(LEN(I227)=0,"",","""&amp;I$1&amp;""":"&amp;I227)
&amp;IF(LEN(K227)=0,"",","""&amp;K$1&amp;""":"""&amp;K227&amp;"""")
&amp;IF(LEN(M227)=0,"",","""&amp;M$1&amp;""":"&amp;M227)
&amp;IF(LEN(N227)=0,"",","""&amp;N$1&amp;""":"&amp;N227)&amp;"}")</f>
        <v/>
      </c>
    </row>
    <row r="228" spans="1:17">
      <c r="A228">
        <v>10</v>
      </c>
      <c r="B228">
        <v>7</v>
      </c>
      <c r="C228">
        <f>IF(B228&lt;=6,0,
IF(B228=7,1,2))</f>
        <v>1</v>
      </c>
      <c r="D228" t="s">
        <v>131</v>
      </c>
      <c r="E228" t="str">
        <f ca="1">IF(ISBLANK(D228),"",
VLOOKUP(D228,OFFSET(INDIRECT("$A:$B"),0,MATCH(D$1&amp;"_Verify",INDIRECT("$1:$1"),0)-1),2,0)
)</f>
        <v>fc</v>
      </c>
      <c r="F228" t="str">
        <f>IF(ISBLANK($D228),"",
IF(AND($B228&gt;=VLOOKUP($D228,DailyShopTypeTable!$B:$E,3,0),$B228&lt;=VLOOKUP($D228,DailyShopTypeTable!$B:$E,4,0)),"","슬롯타입이상"))</f>
        <v/>
      </c>
      <c r="G228" t="s">
        <v>162</v>
      </c>
      <c r="H228" t="str">
        <f>IF(OR(
  AND(NOT(ISERROR(FIND("상자",D228))),ISBLANK(G228)),
  AND(ISBLANK(D228),ISBLANK(G228)),
  AND(NOT(ISERROR(FIND("안 지정",D228))),ISNUMBER(G228))),"",
IF(AND(NOT(ISERROR(FIND("상자",D228))),NOT(ISBLANK(G228))),"밸류불필요",
IF(AND(NOT(ISERROR(FIND("안 지정",D228))),NOT(ISNUMBER(G228))),"숫자필요",
IF(NOT(ISERROR(FIND("장비",D228))),
  IFERROR(VLOOKUP(G228,[1]EquipTable!$A:$T,MATCH("이름참고",[1]EquipTable!$1:$1,0),0),"장비없음"),
IF(NOT(ISERROR(FIND("캐릭터",D228))),
  IFERROR(VLOOKUP(G228,[2]ActorTable!$A:$G,MATCH("이름참고",[2]ActorTable!$1:$1,0),0),"캐릭터없음"),
"")))))</f>
        <v>메릴</v>
      </c>
      <c r="I228">
        <v>1</v>
      </c>
      <c r="K228" t="s">
        <v>152</v>
      </c>
      <c r="M228">
        <v>1340</v>
      </c>
      <c r="N228">
        <v>720</v>
      </c>
      <c r="O228">
        <v>1</v>
      </c>
      <c r="P228" t="str">
        <f ca="1">P227&amp;IF(LEN(Q228)=0,"",","&amp;Q228)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</v>
      </c>
      <c r="Q228" t="str">
        <f ca="1">IF(O228&lt;&gt;1,"",
"{"""&amp;A$1&amp;""":"&amp;A228
&amp;","""&amp;B$1&amp;""":"&amp;B228
&amp;IF(LEN(E228)=0,"",","""&amp;E$1&amp;""":"""&amp;E228&amp;"""")
&amp;IF(LEN(G228)=0,"",","""&amp;G$1&amp;""":"""&amp;G228&amp;"""")
&amp;IF(LEN(I228)=0,"",","""&amp;I$1&amp;""":"&amp;I228)
&amp;IF(LEN(K228)=0,"",","""&amp;K$1&amp;""":"""&amp;K228&amp;"""")
&amp;IF(LEN(M228)=0,"",","""&amp;M$1&amp;""":"&amp;M228)
&amp;IF(LEN(N228)=0,"",","""&amp;N$1&amp;""":"&amp;N228)&amp;"}")</f>
        <v>{"dy":10,"sl":7,"tp":"fc","vl":"Actor3212","cn":1,"pt":"DI","pp":1340,"pr":720}</v>
      </c>
    </row>
    <row r="229" spans="1:17">
      <c r="A229">
        <v>11</v>
      </c>
      <c r="B229">
        <v>7</v>
      </c>
      <c r="C229">
        <f>IF(B229&lt;=6,0,
IF(B229=7,1,2))</f>
        <v>1</v>
      </c>
      <c r="D229" t="s">
        <v>131</v>
      </c>
      <c r="E229" t="str">
        <f ca="1">IF(ISBLANK(D229),"",
VLOOKUP(D229,OFFSET(INDIRECT("$A:$B"),0,MATCH(D$1&amp;"_Verify",INDIRECT("$1:$1"),0)-1),2,0)
)</f>
        <v>fc</v>
      </c>
      <c r="F229" t="str">
        <f>IF(ISBLANK($D229),"",
IF(AND($B229&gt;=VLOOKUP($D229,DailyShopTypeTable!$B:$E,3,0),$B229&lt;=VLOOKUP($D229,DailyShopTypeTable!$B:$E,4,0)),"","슬롯타입이상"))</f>
        <v/>
      </c>
      <c r="G229" t="s">
        <v>162</v>
      </c>
      <c r="H229" t="str">
        <f>IF(OR(
  AND(NOT(ISERROR(FIND("상자",D229))),ISBLANK(G229)),
  AND(ISBLANK(D229),ISBLANK(G229)),
  AND(NOT(ISERROR(FIND("안 지정",D229))),ISNUMBER(G229))),"",
IF(AND(NOT(ISERROR(FIND("상자",D229))),NOT(ISBLANK(G229))),"밸류불필요",
IF(AND(NOT(ISERROR(FIND("안 지정",D229))),NOT(ISNUMBER(G229))),"숫자필요",
IF(NOT(ISERROR(FIND("장비",D229))),
  IFERROR(VLOOKUP(G229,[1]EquipTable!$A:$T,MATCH("이름참고",[1]EquipTable!$1:$1,0),0),"장비없음"),
IF(NOT(ISERROR(FIND("캐릭터",D229))),
  IFERROR(VLOOKUP(G229,[2]ActorTable!$A:$G,MATCH("이름참고",[2]ActorTable!$1:$1,0),0),"캐릭터없음"),
"")))))</f>
        <v>메릴</v>
      </c>
      <c r="I229">
        <v>1</v>
      </c>
      <c r="K229" t="s">
        <v>152</v>
      </c>
      <c r="M229">
        <v>1340</v>
      </c>
      <c r="N229">
        <v>720</v>
      </c>
      <c r="O229">
        <v>1</v>
      </c>
      <c r="P229" t="str">
        <f ca="1">P228&amp;IF(LEN(Q229)=0,"",","&amp;Q229)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</v>
      </c>
      <c r="Q229" t="str">
        <f ca="1">IF(O229&lt;&gt;1,"",
"{"""&amp;A$1&amp;""":"&amp;A229
&amp;","""&amp;B$1&amp;""":"&amp;B229
&amp;IF(LEN(E229)=0,"",","""&amp;E$1&amp;""":"""&amp;E229&amp;"""")
&amp;IF(LEN(G229)=0,"",","""&amp;G$1&amp;""":"""&amp;G229&amp;"""")
&amp;IF(LEN(I229)=0,"",","""&amp;I$1&amp;""":"&amp;I229)
&amp;IF(LEN(K229)=0,"",","""&amp;K$1&amp;""":"""&amp;K229&amp;"""")
&amp;IF(LEN(M229)=0,"",","""&amp;M$1&amp;""":"&amp;M229)
&amp;IF(LEN(N229)=0,"",","""&amp;N$1&amp;""":"&amp;N229)&amp;"}")</f>
        <v>{"dy":11,"sl":7,"tp":"fc","vl":"Actor3212","cn":1,"pt":"DI","pp":1340,"pr":720}</v>
      </c>
    </row>
    <row r="230" spans="1:17">
      <c r="A230">
        <v>12</v>
      </c>
      <c r="B230">
        <v>7</v>
      </c>
      <c r="C230">
        <f>IF(B230&lt;=6,0,
IF(B230=7,1,2))</f>
        <v>1</v>
      </c>
      <c r="D230" t="s">
        <v>131</v>
      </c>
      <c r="E230" t="str">
        <f ca="1">IF(ISBLANK(D230),"",
VLOOKUP(D230,OFFSET(INDIRECT("$A:$B"),0,MATCH(D$1&amp;"_Verify",INDIRECT("$1:$1"),0)-1),2,0)
)</f>
        <v>fc</v>
      </c>
      <c r="F230" t="str">
        <f>IF(ISBLANK($D230),"",
IF(AND($B230&gt;=VLOOKUP($D230,DailyShopTypeTable!$B:$E,3,0),$B230&lt;=VLOOKUP($D230,DailyShopTypeTable!$B:$E,4,0)),"","슬롯타입이상"))</f>
        <v/>
      </c>
      <c r="G230" t="s">
        <v>162</v>
      </c>
      <c r="H230" t="str">
        <f>IF(OR(
  AND(NOT(ISERROR(FIND("상자",D230))),ISBLANK(G230)),
  AND(ISBLANK(D230),ISBLANK(G230)),
  AND(NOT(ISERROR(FIND("안 지정",D230))),ISNUMBER(G230))),"",
IF(AND(NOT(ISERROR(FIND("상자",D230))),NOT(ISBLANK(G230))),"밸류불필요",
IF(AND(NOT(ISERROR(FIND("안 지정",D230))),NOT(ISNUMBER(G230))),"숫자필요",
IF(NOT(ISERROR(FIND("장비",D230))),
  IFERROR(VLOOKUP(G230,[1]EquipTable!$A:$T,MATCH("이름참고",[1]EquipTable!$1:$1,0),0),"장비없음"),
IF(NOT(ISERROR(FIND("캐릭터",D230))),
  IFERROR(VLOOKUP(G230,[2]ActorTable!$A:$G,MATCH("이름참고",[2]ActorTable!$1:$1,0),0),"캐릭터없음"),
"")))))</f>
        <v>메릴</v>
      </c>
      <c r="I230">
        <v>1</v>
      </c>
      <c r="K230" t="s">
        <v>152</v>
      </c>
      <c r="M230">
        <v>1340</v>
      </c>
      <c r="N230">
        <v>720</v>
      </c>
      <c r="O230">
        <v>1</v>
      </c>
      <c r="P230" t="str">
        <f ca="1">P229&amp;IF(LEN(Q230)=0,"",","&amp;Q230)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0" t="str">
        <f ca="1">IF(O230&lt;&gt;1,"",
"{"""&amp;A$1&amp;""":"&amp;A230
&amp;","""&amp;B$1&amp;""":"&amp;B230
&amp;IF(LEN(E230)=0,"",","""&amp;E$1&amp;""":"""&amp;E230&amp;"""")
&amp;IF(LEN(G230)=0,"",","""&amp;G$1&amp;""":"""&amp;G230&amp;"""")
&amp;IF(LEN(I230)=0,"",","""&amp;I$1&amp;""":"&amp;I230)
&amp;IF(LEN(K230)=0,"",","""&amp;K$1&amp;""":"""&amp;K230&amp;"""")
&amp;IF(LEN(M230)=0,"",","""&amp;M$1&amp;""":"&amp;M230)
&amp;IF(LEN(N230)=0,"",","""&amp;N$1&amp;""":"&amp;N230)&amp;"}")</f>
        <v>{"dy":12,"sl":7,"tp":"fc","vl":"Actor3212","cn":1,"pt":"DI","pp":1340,"pr":720}</v>
      </c>
    </row>
    <row r="231" spans="1:17">
      <c r="A231">
        <v>13</v>
      </c>
      <c r="B231">
        <v>7</v>
      </c>
      <c r="C231">
        <f>IF(B231&lt;=6,0,
IF(B231=7,1,2))</f>
        <v>1</v>
      </c>
      <c r="E231" t="str">
        <f ca="1">IF(ISBLANK(D231),"",
VLOOKUP(D231,OFFSET(INDIRECT("$A:$B"),0,MATCH(D$1&amp;"_Verify",INDIRECT("$1:$1"),0)-1),2,0)
)</f>
        <v/>
      </c>
      <c r="F231" t="str">
        <f>IF(ISBLANK($D231),"",
IF(AND($B231&gt;=VLOOKUP($D231,DailyShopTypeTable!$B:$E,3,0),$B231&lt;=VLOOKUP($D231,DailyShopTypeTable!$B:$E,4,0)),"","슬롯타입이상"))</f>
        <v/>
      </c>
      <c r="P231" t="str">
        <f ca="1">P230&amp;IF(LEN(Q231)=0,"",","&amp;Q231)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1" t="str">
        <f>IF(O231&lt;&gt;1,"",
"{"""&amp;A$1&amp;""":"&amp;A231
&amp;","""&amp;B$1&amp;""":"&amp;B231
&amp;IF(LEN(E231)=0,"",","""&amp;E$1&amp;""":"""&amp;E231&amp;"""")
&amp;IF(LEN(G231)=0,"",","""&amp;G$1&amp;""":"""&amp;G231&amp;"""")
&amp;IF(LEN(I231)=0,"",","""&amp;I$1&amp;""":"&amp;I231)
&amp;IF(LEN(K231)=0,"",","""&amp;K$1&amp;""":"""&amp;K231&amp;"""")
&amp;IF(LEN(M231)=0,"",","""&amp;M$1&amp;""":"&amp;M231)
&amp;IF(LEN(N231)=0,"",","""&amp;N$1&amp;""":"&amp;N231)&amp;"}")</f>
        <v/>
      </c>
    </row>
    <row r="232" spans="1:17">
      <c r="A232">
        <v>14</v>
      </c>
      <c r="B232">
        <v>7</v>
      </c>
      <c r="C232">
        <f>IF(B232&lt;=6,0,
IF(B232=7,1,2))</f>
        <v>1</v>
      </c>
      <c r="E232" t="str">
        <f ca="1">IF(ISBLANK(D232),"",
VLOOKUP(D232,OFFSET(INDIRECT("$A:$B"),0,MATCH(D$1&amp;"_Verify",INDIRECT("$1:$1"),0)-1),2,0)
)</f>
        <v/>
      </c>
      <c r="F232" t="str">
        <f>IF(ISBLANK($D232),"",
IF(AND($B232&gt;=VLOOKUP($D232,DailyShopTypeTable!$B:$E,3,0),$B232&lt;=VLOOKUP($D232,DailyShopTypeTable!$B:$E,4,0)),"","슬롯타입이상"))</f>
        <v/>
      </c>
      <c r="P232" t="str">
        <f ca="1">P231&amp;IF(LEN(Q232)=0,"",","&amp;Q232)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2" t="str">
        <f>IF(O232&lt;&gt;1,"",
"{"""&amp;A$1&amp;""":"&amp;A232
&amp;","""&amp;B$1&amp;""":"&amp;B232
&amp;IF(LEN(E232)=0,"",","""&amp;E$1&amp;""":"""&amp;E232&amp;"""")
&amp;IF(LEN(G232)=0,"",","""&amp;G$1&amp;""":"""&amp;G232&amp;"""")
&amp;IF(LEN(I232)=0,"",","""&amp;I$1&amp;""":"&amp;I232)
&amp;IF(LEN(K232)=0,"",","""&amp;K$1&amp;""":"""&amp;K232&amp;"""")
&amp;IF(LEN(M232)=0,"",","""&amp;M$1&amp;""":"&amp;M232)
&amp;IF(LEN(N232)=0,"",","""&amp;N$1&amp;""":"&amp;N232)&amp;"}")</f>
        <v/>
      </c>
    </row>
    <row r="233" spans="1:17">
      <c r="A233">
        <v>15</v>
      </c>
      <c r="B233">
        <v>7</v>
      </c>
      <c r="C233">
        <f>IF(B233&lt;=6,0,
IF(B233=7,1,2))</f>
        <v>1</v>
      </c>
      <c r="E233" t="str">
        <f ca="1">IF(ISBLANK(D233),"",
VLOOKUP(D233,OFFSET(INDIRECT("$A:$B"),0,MATCH(D$1&amp;"_Verify",INDIRECT("$1:$1"),0)-1),2,0)
)</f>
        <v/>
      </c>
      <c r="F233" t="str">
        <f>IF(ISBLANK($D233),"",
IF(AND($B233&gt;=VLOOKUP($D233,DailyShopTypeTable!$B:$E,3,0),$B233&lt;=VLOOKUP($D233,DailyShopTypeTable!$B:$E,4,0)),"","슬롯타입이상"))</f>
        <v/>
      </c>
      <c r="P233" t="str">
        <f ca="1">P232&amp;IF(LEN(Q233)=0,"",","&amp;Q233)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3" t="str">
        <f>IF(O233&lt;&gt;1,"",
"{"""&amp;A$1&amp;""":"&amp;A233
&amp;","""&amp;B$1&amp;""":"&amp;B233
&amp;IF(LEN(E233)=0,"",","""&amp;E$1&amp;""":"""&amp;E233&amp;"""")
&amp;IF(LEN(G233)=0,"",","""&amp;G$1&amp;""":"""&amp;G233&amp;"""")
&amp;IF(LEN(I233)=0,"",","""&amp;I$1&amp;""":"&amp;I233)
&amp;IF(LEN(K233)=0,"",","""&amp;K$1&amp;""":"""&amp;K233&amp;"""")
&amp;IF(LEN(M233)=0,"",","""&amp;M$1&amp;""":"&amp;M233)
&amp;IF(LEN(N233)=0,"",","""&amp;N$1&amp;""":"&amp;N233)&amp;"}")</f>
        <v/>
      </c>
    </row>
    <row r="234" spans="1:17">
      <c r="A234">
        <v>16</v>
      </c>
      <c r="B234">
        <v>7</v>
      </c>
      <c r="C234">
        <f>IF(B234&lt;=6,0,
IF(B234=7,1,2))</f>
        <v>1</v>
      </c>
      <c r="E234" t="str">
        <f ca="1">IF(ISBLANK(D234),"",
VLOOKUP(D234,OFFSET(INDIRECT("$A:$B"),0,MATCH(D$1&amp;"_Verify",INDIRECT("$1:$1"),0)-1),2,0)
)</f>
        <v/>
      </c>
      <c r="F234" t="str">
        <f>IF(ISBLANK($D234),"",
IF(AND($B234&gt;=VLOOKUP($D234,DailyShopTypeTable!$B:$E,3,0),$B234&lt;=VLOOKUP($D234,DailyShopTypeTable!$B:$E,4,0)),"","슬롯타입이상"))</f>
        <v/>
      </c>
      <c r="P234" t="str">
        <f ca="1">P233&amp;IF(LEN(Q234)=0,"",","&amp;Q234)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4" t="str">
        <f>IF(O234&lt;&gt;1,"",
"{"""&amp;A$1&amp;""":"&amp;A234
&amp;","""&amp;B$1&amp;""":"&amp;B234
&amp;IF(LEN(E234)=0,"",","""&amp;E$1&amp;""":"""&amp;E234&amp;"""")
&amp;IF(LEN(G234)=0,"",","""&amp;G$1&amp;""":"""&amp;G234&amp;"""")
&amp;IF(LEN(I234)=0,"",","""&amp;I$1&amp;""":"&amp;I234)
&amp;IF(LEN(K234)=0,"",","""&amp;K$1&amp;""":"""&amp;K234&amp;"""")
&amp;IF(LEN(M234)=0,"",","""&amp;M$1&amp;""":"&amp;M234)
&amp;IF(LEN(N234)=0,"",","""&amp;N$1&amp;""":"&amp;N234)&amp;"}")</f>
        <v/>
      </c>
    </row>
    <row r="235" spans="1:17">
      <c r="A235">
        <v>17</v>
      </c>
      <c r="B235">
        <v>7</v>
      </c>
      <c r="C235">
        <f>IF(B235&lt;=6,0,
IF(B235=7,1,2))</f>
        <v>1</v>
      </c>
      <c r="E235" t="str">
        <f ca="1">IF(ISBLANK(D235),"",
VLOOKUP(D235,OFFSET(INDIRECT("$A:$B"),0,MATCH(D$1&amp;"_Verify",INDIRECT("$1:$1"),0)-1),2,0)
)</f>
        <v/>
      </c>
      <c r="F235" t="str">
        <f>IF(ISBLANK($D235),"",
IF(AND($B235&gt;=VLOOKUP($D235,DailyShopTypeTable!$B:$E,3,0),$B235&lt;=VLOOKUP($D235,DailyShopTypeTable!$B:$E,4,0)),"","슬롯타입이상"))</f>
        <v/>
      </c>
      <c r="P235" t="str">
        <f ca="1">P234&amp;IF(LEN(Q235)=0,"",","&amp;Q235)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5" t="str">
        <f>IF(O235&lt;&gt;1,"",
"{"""&amp;A$1&amp;""":"&amp;A235
&amp;","""&amp;B$1&amp;""":"&amp;B235
&amp;IF(LEN(E235)=0,"",","""&amp;E$1&amp;""":"""&amp;E235&amp;"""")
&amp;IF(LEN(G235)=0,"",","""&amp;G$1&amp;""":"""&amp;G235&amp;"""")
&amp;IF(LEN(I235)=0,"",","""&amp;I$1&amp;""":"&amp;I235)
&amp;IF(LEN(K235)=0,"",","""&amp;K$1&amp;""":"""&amp;K235&amp;"""")
&amp;IF(LEN(M235)=0,"",","""&amp;M$1&amp;""":"&amp;M235)
&amp;IF(LEN(N235)=0,"",","""&amp;N$1&amp;""":"&amp;N235)&amp;"}")</f>
        <v/>
      </c>
    </row>
    <row r="236" spans="1:17">
      <c r="A236">
        <v>18</v>
      </c>
      <c r="B236">
        <v>7</v>
      </c>
      <c r="C236">
        <f>IF(B236&lt;=6,0,
IF(B236=7,1,2))</f>
        <v>1</v>
      </c>
      <c r="E236" t="str">
        <f ca="1">IF(ISBLANK(D236),"",
VLOOKUP(D236,OFFSET(INDIRECT("$A:$B"),0,MATCH(D$1&amp;"_Verify",INDIRECT("$1:$1"),0)-1),2,0)
)</f>
        <v/>
      </c>
      <c r="F236" t="str">
        <f>IF(ISBLANK($D236),"",
IF(AND($B236&gt;=VLOOKUP($D236,DailyShopTypeTable!$B:$E,3,0),$B236&lt;=VLOOKUP($D236,DailyShopTypeTable!$B:$E,4,0)),"","슬롯타입이상"))</f>
        <v/>
      </c>
      <c r="P236" t="str">
        <f ca="1">P235&amp;IF(LEN(Q236)=0,"",","&amp;Q236)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6" t="str">
        <f>IF(O236&lt;&gt;1,"",
"{"""&amp;A$1&amp;""":"&amp;A236
&amp;","""&amp;B$1&amp;""":"&amp;B236
&amp;IF(LEN(E236)=0,"",","""&amp;E$1&amp;""":"""&amp;E236&amp;"""")
&amp;IF(LEN(G236)=0,"",","""&amp;G$1&amp;""":"""&amp;G236&amp;"""")
&amp;IF(LEN(I236)=0,"",","""&amp;I$1&amp;""":"&amp;I236)
&amp;IF(LEN(K236)=0,"",","""&amp;K$1&amp;""":"""&amp;K236&amp;"""")
&amp;IF(LEN(M236)=0,"",","""&amp;M$1&amp;""":"&amp;M236)
&amp;IF(LEN(N236)=0,"",","""&amp;N$1&amp;""":"&amp;N236)&amp;"}")</f>
        <v/>
      </c>
    </row>
    <row r="237" spans="1:17">
      <c r="A237">
        <v>19</v>
      </c>
      <c r="B237">
        <v>7</v>
      </c>
      <c r="C237">
        <f>IF(B237&lt;=6,0,
IF(B237=7,1,2))</f>
        <v>1</v>
      </c>
      <c r="E237" t="str">
        <f ca="1">IF(ISBLANK(D237),"",
VLOOKUP(D237,OFFSET(INDIRECT("$A:$B"),0,MATCH(D$1&amp;"_Verify",INDIRECT("$1:$1"),0)-1),2,0)
)</f>
        <v/>
      </c>
      <c r="F237" t="str">
        <f>IF(ISBLANK($D237),"",
IF(AND($B237&gt;=VLOOKUP($D237,DailyShopTypeTable!$B:$E,3,0),$B237&lt;=VLOOKUP($D237,DailyShopTypeTable!$B:$E,4,0)),"","슬롯타입이상"))</f>
        <v/>
      </c>
      <c r="P237" t="str">
        <f ca="1">P236&amp;IF(LEN(Q237)=0,"",","&amp;Q237)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7" t="str">
        <f>IF(O237&lt;&gt;1,"",
"{"""&amp;A$1&amp;""":"&amp;A237
&amp;","""&amp;B$1&amp;""":"&amp;B237
&amp;IF(LEN(E237)=0,"",","""&amp;E$1&amp;""":"""&amp;E237&amp;"""")
&amp;IF(LEN(G237)=0,"",","""&amp;G$1&amp;""":"""&amp;G237&amp;"""")
&amp;IF(LEN(I237)=0,"",","""&amp;I$1&amp;""":"&amp;I237)
&amp;IF(LEN(K237)=0,"",","""&amp;K$1&amp;""":"""&amp;K237&amp;"""")
&amp;IF(LEN(M237)=0,"",","""&amp;M$1&amp;""":"&amp;M237)
&amp;IF(LEN(N237)=0,"",","""&amp;N$1&amp;""":"&amp;N237)&amp;"}")</f>
        <v/>
      </c>
    </row>
    <row r="238" spans="1:17">
      <c r="A238">
        <v>20</v>
      </c>
      <c r="B238">
        <v>7</v>
      </c>
      <c r="C238">
        <f>IF(B238&lt;=6,0,
IF(B238=7,1,2))</f>
        <v>1</v>
      </c>
      <c r="E238" t="str">
        <f ca="1">IF(ISBLANK(D238),"",
VLOOKUP(D238,OFFSET(INDIRECT("$A:$B"),0,MATCH(D$1&amp;"_Verify",INDIRECT("$1:$1"),0)-1),2,0)
)</f>
        <v/>
      </c>
      <c r="F238" t="str">
        <f>IF(ISBLANK($D238),"",
IF(AND($B238&gt;=VLOOKUP($D238,DailyShopTypeTable!$B:$E,3,0),$B238&lt;=VLOOKUP($D238,DailyShopTypeTable!$B:$E,4,0)),"","슬롯타입이상"))</f>
        <v/>
      </c>
      <c r="P238" t="str">
        <f ca="1">P237&amp;IF(LEN(Q238)=0,"",","&amp;Q238)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8" t="str">
        <f>IF(O238&lt;&gt;1,"",
"{"""&amp;A$1&amp;""":"&amp;A238
&amp;","""&amp;B$1&amp;""":"&amp;B238
&amp;IF(LEN(E238)=0,"",","""&amp;E$1&amp;""":"""&amp;E238&amp;"""")
&amp;IF(LEN(G238)=0,"",","""&amp;G$1&amp;""":"""&amp;G238&amp;"""")
&amp;IF(LEN(I238)=0,"",","""&amp;I$1&amp;""":"&amp;I238)
&amp;IF(LEN(K238)=0,"",","""&amp;K$1&amp;""":"""&amp;K238&amp;"""")
&amp;IF(LEN(M238)=0,"",","""&amp;M$1&amp;""":"&amp;M238)
&amp;IF(LEN(N238)=0,"",","""&amp;N$1&amp;""":"&amp;N238)&amp;"}")</f>
        <v/>
      </c>
    </row>
    <row r="239" spans="1:17">
      <c r="A239">
        <v>21</v>
      </c>
      <c r="B239">
        <v>7</v>
      </c>
      <c r="C239">
        <f>IF(B239&lt;=6,0,
IF(B239=7,1,2))</f>
        <v>1</v>
      </c>
      <c r="E239" t="str">
        <f ca="1">IF(ISBLANK(D239),"",
VLOOKUP(D239,OFFSET(INDIRECT("$A:$B"),0,MATCH(D$1&amp;"_Verify",INDIRECT("$1:$1"),0)-1),2,0)
)</f>
        <v/>
      </c>
      <c r="F239" t="str">
        <f>IF(ISBLANK($D239),"",
IF(AND($B239&gt;=VLOOKUP($D239,DailyShopTypeTable!$B:$E,3,0),$B239&lt;=VLOOKUP($D239,DailyShopTypeTable!$B:$E,4,0)),"","슬롯타입이상"))</f>
        <v/>
      </c>
      <c r="P239" t="str">
        <f ca="1">P238&amp;IF(LEN(Q239)=0,"",","&amp;Q239)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9" t="str">
        <f>IF(O239&lt;&gt;1,"",
"{"""&amp;A$1&amp;""":"&amp;A239
&amp;","""&amp;B$1&amp;""":"&amp;B239
&amp;IF(LEN(E239)=0,"",","""&amp;E$1&amp;""":"""&amp;E239&amp;"""")
&amp;IF(LEN(G239)=0,"",","""&amp;G$1&amp;""":"""&amp;G239&amp;"""")
&amp;IF(LEN(I239)=0,"",","""&amp;I$1&amp;""":"&amp;I239)
&amp;IF(LEN(K239)=0,"",","""&amp;K$1&amp;""":"""&amp;K239&amp;"""")
&amp;IF(LEN(M239)=0,"",","""&amp;M$1&amp;""":"&amp;M239)
&amp;IF(LEN(N239)=0,"",","""&amp;N$1&amp;""":"&amp;N239)&amp;"}")</f>
        <v/>
      </c>
    </row>
    <row r="240" spans="1:17">
      <c r="A240">
        <v>22</v>
      </c>
      <c r="B240">
        <v>7</v>
      </c>
      <c r="C240">
        <f>IF(B240&lt;=6,0,
IF(B240=7,1,2))</f>
        <v>1</v>
      </c>
      <c r="E240" t="str">
        <f ca="1">IF(ISBLANK(D240),"",
VLOOKUP(D240,OFFSET(INDIRECT("$A:$B"),0,MATCH(D$1&amp;"_Verify",INDIRECT("$1:$1"),0)-1),2,0)
)</f>
        <v/>
      </c>
      <c r="F240" t="str">
        <f>IF(ISBLANK($D240),"",
IF(AND($B240&gt;=VLOOKUP($D240,DailyShopTypeTable!$B:$E,3,0),$B240&lt;=VLOOKUP($D240,DailyShopTypeTable!$B:$E,4,0)),"","슬롯타입이상"))</f>
        <v/>
      </c>
      <c r="P240" t="str">
        <f ca="1">P239&amp;IF(LEN(Q240)=0,"",","&amp;Q240)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0" t="str">
        <f>IF(O240&lt;&gt;1,"",
"{"""&amp;A$1&amp;""":"&amp;A240
&amp;","""&amp;B$1&amp;""":"&amp;B240
&amp;IF(LEN(E240)=0,"",","""&amp;E$1&amp;""":"""&amp;E240&amp;"""")
&amp;IF(LEN(G240)=0,"",","""&amp;G$1&amp;""":"""&amp;G240&amp;"""")
&amp;IF(LEN(I240)=0,"",","""&amp;I$1&amp;""":"&amp;I240)
&amp;IF(LEN(K240)=0,"",","""&amp;K$1&amp;""":"""&amp;K240&amp;"""")
&amp;IF(LEN(M240)=0,"",","""&amp;M$1&amp;""":"&amp;M240)
&amp;IF(LEN(N240)=0,"",","""&amp;N$1&amp;""":"&amp;N240)&amp;"}")</f>
        <v/>
      </c>
    </row>
    <row r="241" spans="1:17">
      <c r="A241">
        <v>23</v>
      </c>
      <c r="B241">
        <v>7</v>
      </c>
      <c r="C241">
        <f>IF(B241&lt;=6,0,
IF(B241=7,1,2))</f>
        <v>1</v>
      </c>
      <c r="E241" t="str">
        <f ca="1">IF(ISBLANK(D241),"",
VLOOKUP(D241,OFFSET(INDIRECT("$A:$B"),0,MATCH(D$1&amp;"_Verify",INDIRECT("$1:$1"),0)-1),2,0)
)</f>
        <v/>
      </c>
      <c r="F241" t="str">
        <f>IF(ISBLANK($D241),"",
IF(AND($B241&gt;=VLOOKUP($D241,DailyShopTypeTable!$B:$E,3,0),$B241&lt;=VLOOKUP($D241,DailyShopTypeTable!$B:$E,4,0)),"","슬롯타입이상"))</f>
        <v/>
      </c>
      <c r="P241" t="str">
        <f ca="1">P240&amp;IF(LEN(Q241)=0,"",","&amp;Q241)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1" t="str">
        <f>IF(O241&lt;&gt;1,"",
"{"""&amp;A$1&amp;""":"&amp;A241
&amp;","""&amp;B$1&amp;""":"&amp;B241
&amp;IF(LEN(E241)=0,"",","""&amp;E$1&amp;""":"""&amp;E241&amp;"""")
&amp;IF(LEN(G241)=0,"",","""&amp;G$1&amp;""":"""&amp;G241&amp;"""")
&amp;IF(LEN(I241)=0,"",","""&amp;I$1&amp;""":"&amp;I241)
&amp;IF(LEN(K241)=0,"",","""&amp;K$1&amp;""":"""&amp;K241&amp;"""")
&amp;IF(LEN(M241)=0,"",","""&amp;M$1&amp;""":"&amp;M241)
&amp;IF(LEN(N241)=0,"",","""&amp;N$1&amp;""":"&amp;N241)&amp;"}")</f>
        <v/>
      </c>
    </row>
    <row r="242" spans="1:17">
      <c r="A242">
        <v>24</v>
      </c>
      <c r="B242">
        <v>7</v>
      </c>
      <c r="C242">
        <f>IF(B242&lt;=6,0,
IF(B242=7,1,2))</f>
        <v>1</v>
      </c>
      <c r="E242" t="str">
        <f ca="1">IF(ISBLANK(D242),"",
VLOOKUP(D242,OFFSET(INDIRECT("$A:$B"),0,MATCH(D$1&amp;"_Verify",INDIRECT("$1:$1"),0)-1),2,0)
)</f>
        <v/>
      </c>
      <c r="F242" t="str">
        <f>IF(ISBLANK($D242),"",
IF(AND($B242&gt;=VLOOKUP($D242,DailyShopTypeTable!$B:$E,3,0),$B242&lt;=VLOOKUP($D242,DailyShopTypeTable!$B:$E,4,0)),"","슬롯타입이상"))</f>
        <v/>
      </c>
      <c r="P242" t="str">
        <f ca="1">P241&amp;IF(LEN(Q242)=0,"",","&amp;Q242)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2" t="str">
        <f>IF(O242&lt;&gt;1,"",
"{"""&amp;A$1&amp;""":"&amp;A242
&amp;","""&amp;B$1&amp;""":"&amp;B242
&amp;IF(LEN(E242)=0,"",","""&amp;E$1&amp;""":"""&amp;E242&amp;"""")
&amp;IF(LEN(G242)=0,"",","""&amp;G$1&amp;""":"""&amp;G242&amp;"""")
&amp;IF(LEN(I242)=0,"",","""&amp;I$1&amp;""":"&amp;I242)
&amp;IF(LEN(K242)=0,"",","""&amp;K$1&amp;""":"""&amp;K242&amp;"""")
&amp;IF(LEN(M242)=0,"",","""&amp;M$1&amp;""":"&amp;M242)
&amp;IF(LEN(N242)=0,"",","""&amp;N$1&amp;""":"&amp;N242)&amp;"}")</f>
        <v/>
      </c>
    </row>
    <row r="243" spans="1:17">
      <c r="A243">
        <v>25</v>
      </c>
      <c r="B243">
        <v>7</v>
      </c>
      <c r="C243">
        <f>IF(B243&lt;=6,0,
IF(B243=7,1,2))</f>
        <v>1</v>
      </c>
      <c r="E243" t="str">
        <f ca="1">IF(ISBLANK(D243),"",
VLOOKUP(D243,OFFSET(INDIRECT("$A:$B"),0,MATCH(D$1&amp;"_Verify",INDIRECT("$1:$1"),0)-1),2,0)
)</f>
        <v/>
      </c>
      <c r="F243" t="str">
        <f>IF(ISBLANK($D243),"",
IF(AND($B243&gt;=VLOOKUP($D243,DailyShopTypeTable!$B:$E,3,0),$B243&lt;=VLOOKUP($D243,DailyShopTypeTable!$B:$E,4,0)),"","슬롯타입이상"))</f>
        <v/>
      </c>
      <c r="P243" t="str">
        <f ca="1">P242&amp;IF(LEN(Q243)=0,"",","&amp;Q243)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3" t="str">
        <f>IF(O243&lt;&gt;1,"",
"{"""&amp;A$1&amp;""":"&amp;A243
&amp;","""&amp;B$1&amp;""":"&amp;B243
&amp;IF(LEN(E243)=0,"",","""&amp;E$1&amp;""":"""&amp;E243&amp;"""")
&amp;IF(LEN(G243)=0,"",","""&amp;G$1&amp;""":"""&amp;G243&amp;"""")
&amp;IF(LEN(I243)=0,"",","""&amp;I$1&amp;""":"&amp;I243)
&amp;IF(LEN(K243)=0,"",","""&amp;K$1&amp;""":"""&amp;K243&amp;"""")
&amp;IF(LEN(M243)=0,"",","""&amp;M$1&amp;""":"&amp;M243)
&amp;IF(LEN(N243)=0,"",","""&amp;N$1&amp;""":"&amp;N243)&amp;"}")</f>
        <v/>
      </c>
    </row>
    <row r="244" spans="1:17">
      <c r="A244">
        <v>26</v>
      </c>
      <c r="B244">
        <v>7</v>
      </c>
      <c r="C244">
        <f>IF(B244&lt;=6,0,
IF(B244=7,1,2))</f>
        <v>1</v>
      </c>
      <c r="E244" t="str">
        <f ca="1">IF(ISBLANK(D244),"",
VLOOKUP(D244,OFFSET(INDIRECT("$A:$B"),0,MATCH(D$1&amp;"_Verify",INDIRECT("$1:$1"),0)-1),2,0)
)</f>
        <v/>
      </c>
      <c r="F244" t="str">
        <f>IF(ISBLANK($D244),"",
IF(AND($B244&gt;=VLOOKUP($D244,DailyShopTypeTable!$B:$E,3,0),$B244&lt;=VLOOKUP($D244,DailyShopTypeTable!$B:$E,4,0)),"","슬롯타입이상"))</f>
        <v/>
      </c>
      <c r="P244" t="str">
        <f ca="1">P243&amp;IF(LEN(Q244)=0,"",","&amp;Q244)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4" t="str">
        <f>IF(O244&lt;&gt;1,"",
"{"""&amp;A$1&amp;""":"&amp;A244
&amp;","""&amp;B$1&amp;""":"&amp;B244
&amp;IF(LEN(E244)=0,"",","""&amp;E$1&amp;""":"""&amp;E244&amp;"""")
&amp;IF(LEN(G244)=0,"",","""&amp;G$1&amp;""":"""&amp;G244&amp;"""")
&amp;IF(LEN(I244)=0,"",","""&amp;I$1&amp;""":"&amp;I244)
&amp;IF(LEN(K244)=0,"",","""&amp;K$1&amp;""":"""&amp;K244&amp;"""")
&amp;IF(LEN(M244)=0,"",","""&amp;M$1&amp;""":"&amp;M244)
&amp;IF(LEN(N244)=0,"",","""&amp;N$1&amp;""":"&amp;N244)&amp;"}")</f>
        <v/>
      </c>
    </row>
    <row r="245" spans="1:17">
      <c r="A245">
        <v>27</v>
      </c>
      <c r="B245">
        <v>7</v>
      </c>
      <c r="C245">
        <f>IF(B245&lt;=6,0,
IF(B245=7,1,2))</f>
        <v>1</v>
      </c>
      <c r="E245" t="str">
        <f ca="1">IF(ISBLANK(D245),"",
VLOOKUP(D245,OFFSET(INDIRECT("$A:$B"),0,MATCH(D$1&amp;"_Verify",INDIRECT("$1:$1"),0)-1),2,0)
)</f>
        <v/>
      </c>
      <c r="F245" t="str">
        <f>IF(ISBLANK($D245),"",
IF(AND($B245&gt;=VLOOKUP($D245,DailyShopTypeTable!$B:$E,3,0),$B245&lt;=VLOOKUP($D245,DailyShopTypeTable!$B:$E,4,0)),"","슬롯타입이상"))</f>
        <v/>
      </c>
      <c r="P245" t="str">
        <f ca="1">P244&amp;IF(LEN(Q245)=0,"",","&amp;Q245)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5" t="str">
        <f>IF(O245&lt;&gt;1,"",
"{"""&amp;A$1&amp;""":"&amp;A245
&amp;","""&amp;B$1&amp;""":"&amp;B245
&amp;IF(LEN(E245)=0,"",","""&amp;E$1&amp;""":"""&amp;E245&amp;"""")
&amp;IF(LEN(G245)=0,"",","""&amp;G$1&amp;""":"""&amp;G245&amp;"""")
&amp;IF(LEN(I245)=0,"",","""&amp;I$1&amp;""":"&amp;I245)
&amp;IF(LEN(K245)=0,"",","""&amp;K$1&amp;""":"""&amp;K245&amp;"""")
&amp;IF(LEN(M245)=0,"",","""&amp;M$1&amp;""":"&amp;M245)
&amp;IF(LEN(N245)=0,"",","""&amp;N$1&amp;""":"&amp;N245)&amp;"}")</f>
        <v/>
      </c>
    </row>
    <row r="246" spans="1:17">
      <c r="A246">
        <v>28</v>
      </c>
      <c r="B246">
        <v>7</v>
      </c>
      <c r="C246">
        <f>IF(B246&lt;=6,0,
IF(B246=7,1,2))</f>
        <v>1</v>
      </c>
      <c r="E246" t="str">
        <f ca="1">IF(ISBLANK(D246),"",
VLOOKUP(D246,OFFSET(INDIRECT("$A:$B"),0,MATCH(D$1&amp;"_Verify",INDIRECT("$1:$1"),0)-1),2,0)
)</f>
        <v/>
      </c>
      <c r="F246" t="str">
        <f>IF(ISBLANK($D246),"",
IF(AND($B246&gt;=VLOOKUP($D246,DailyShopTypeTable!$B:$E,3,0),$B246&lt;=VLOOKUP($D246,DailyShopTypeTable!$B:$E,4,0)),"","슬롯타입이상"))</f>
        <v/>
      </c>
      <c r="P246" t="str">
        <f ca="1">P245&amp;IF(LEN(Q246)=0,"",","&amp;Q246)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6" t="str">
        <f>IF(O246&lt;&gt;1,"",
"{"""&amp;A$1&amp;""":"&amp;A246
&amp;","""&amp;B$1&amp;""":"&amp;B246
&amp;IF(LEN(E246)=0,"",","""&amp;E$1&amp;""":"""&amp;E246&amp;"""")
&amp;IF(LEN(G246)=0,"",","""&amp;G$1&amp;""":"""&amp;G246&amp;"""")
&amp;IF(LEN(I246)=0,"",","""&amp;I$1&amp;""":"&amp;I246)
&amp;IF(LEN(K246)=0,"",","""&amp;K$1&amp;""":"""&amp;K246&amp;"""")
&amp;IF(LEN(M246)=0,"",","""&amp;M$1&amp;""":"&amp;M246)
&amp;IF(LEN(N246)=0,"",","""&amp;N$1&amp;""":"&amp;N246)&amp;"}")</f>
        <v/>
      </c>
    </row>
    <row r="247" spans="1:17">
      <c r="A247">
        <v>29</v>
      </c>
      <c r="B247">
        <v>7</v>
      </c>
      <c r="C247">
        <f>IF(B247&lt;=6,0,
IF(B247=7,1,2))</f>
        <v>1</v>
      </c>
      <c r="E247" t="str">
        <f ca="1">IF(ISBLANK(D247),"",
VLOOKUP(D247,OFFSET(INDIRECT("$A:$B"),0,MATCH(D$1&amp;"_Verify",INDIRECT("$1:$1"),0)-1),2,0)
)</f>
        <v/>
      </c>
      <c r="F247" t="str">
        <f>IF(ISBLANK($D247),"",
IF(AND($B247&gt;=VLOOKUP($D247,DailyShopTypeTable!$B:$E,3,0),$B247&lt;=VLOOKUP($D247,DailyShopTypeTable!$B:$E,4,0)),"","슬롯타입이상"))</f>
        <v/>
      </c>
      <c r="P247" t="str">
        <f ca="1">P246&amp;IF(LEN(Q247)=0,"",","&amp;Q247)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7" t="str">
        <f>IF(O247&lt;&gt;1,"",
"{"""&amp;A$1&amp;""":"&amp;A247
&amp;","""&amp;B$1&amp;""":"&amp;B247
&amp;IF(LEN(E247)=0,"",","""&amp;E$1&amp;""":"""&amp;E247&amp;"""")
&amp;IF(LEN(G247)=0,"",","""&amp;G$1&amp;""":"""&amp;G247&amp;"""")
&amp;IF(LEN(I247)=0,"",","""&amp;I$1&amp;""":"&amp;I247)
&amp;IF(LEN(K247)=0,"",","""&amp;K$1&amp;""":"""&amp;K247&amp;"""")
&amp;IF(LEN(M247)=0,"",","""&amp;M$1&amp;""":"&amp;M247)
&amp;IF(LEN(N247)=0,"",","""&amp;N$1&amp;""":"&amp;N247)&amp;"}")</f>
        <v/>
      </c>
    </row>
    <row r="248" spans="1:17">
      <c r="A248">
        <v>30</v>
      </c>
      <c r="B248">
        <v>7</v>
      </c>
      <c r="C248">
        <f>IF(B248&lt;=6,0,
IF(B248=7,1,2))</f>
        <v>1</v>
      </c>
      <c r="E248" t="str">
        <f ca="1">IF(ISBLANK(D248),"",
VLOOKUP(D248,OFFSET(INDIRECT("$A:$B"),0,MATCH(D$1&amp;"_Verify",INDIRECT("$1:$1"),0)-1),2,0)
)</f>
        <v/>
      </c>
      <c r="F248" t="str">
        <f>IF(ISBLANK($D248),"",
IF(AND($B248&gt;=VLOOKUP($D248,DailyShopTypeTable!$B:$E,3,0),$B248&lt;=VLOOKUP($D248,DailyShopTypeTable!$B:$E,4,0)),"","슬롯타입이상"))</f>
        <v/>
      </c>
      <c r="P248" t="str">
        <f ca="1">P247&amp;IF(LEN(Q248)=0,"",","&amp;Q248)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8" t="str">
        <f>IF(O248&lt;&gt;1,"",
"{"""&amp;A$1&amp;""":"&amp;A248
&amp;","""&amp;B$1&amp;""":"&amp;B248
&amp;IF(LEN(E248)=0,"",","""&amp;E$1&amp;""":"""&amp;E248&amp;"""")
&amp;IF(LEN(G248)=0,"",","""&amp;G$1&amp;""":"""&amp;G248&amp;"""")
&amp;IF(LEN(I248)=0,"",","""&amp;I$1&amp;""":"&amp;I248)
&amp;IF(LEN(K248)=0,"",","""&amp;K$1&amp;""":"""&amp;K248&amp;"""")
&amp;IF(LEN(M248)=0,"",","""&amp;M$1&amp;""":"&amp;M248)
&amp;IF(LEN(N248)=0,"",","""&amp;N$1&amp;""":"&amp;N248)&amp;"}")</f>
        <v/>
      </c>
    </row>
    <row r="249" spans="1:17">
      <c r="A249">
        <v>31</v>
      </c>
      <c r="B249">
        <v>7</v>
      </c>
      <c r="C249">
        <f>IF(B249&lt;=6,0,
IF(B249=7,1,2))</f>
        <v>1</v>
      </c>
      <c r="E249" t="str">
        <f ca="1">IF(ISBLANK(D249),"",
VLOOKUP(D249,OFFSET(INDIRECT("$A:$B"),0,MATCH(D$1&amp;"_Verify",INDIRECT("$1:$1"),0)-1),2,0)
)</f>
        <v/>
      </c>
      <c r="F249" t="str">
        <f>IF(ISBLANK($D249),"",
IF(AND($B249&gt;=VLOOKUP($D249,DailyShopTypeTable!$B:$E,3,0),$B249&lt;=VLOOKUP($D249,DailyShopTypeTable!$B:$E,4,0)),"","슬롯타입이상"))</f>
        <v/>
      </c>
      <c r="P249" t="str">
        <f ca="1">P248&amp;IF(LEN(Q249)=0,"",","&amp;Q249)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9" t="str">
        <f>IF(O249&lt;&gt;1,"",
"{"""&amp;A$1&amp;""":"&amp;A249
&amp;","""&amp;B$1&amp;""":"&amp;B249
&amp;IF(LEN(E249)=0,"",","""&amp;E$1&amp;""":"""&amp;E249&amp;"""")
&amp;IF(LEN(G249)=0,"",","""&amp;G$1&amp;""":"""&amp;G249&amp;"""")
&amp;IF(LEN(I249)=0,"",","""&amp;I$1&amp;""":"&amp;I249)
&amp;IF(LEN(K249)=0,"",","""&amp;K$1&amp;""":"""&amp;K249&amp;"""")
&amp;IF(LEN(M249)=0,"",","""&amp;M$1&amp;""":"&amp;M249)
&amp;IF(LEN(N249)=0,"",","""&amp;N$1&amp;""":"&amp;N249)&amp;"}")</f>
        <v/>
      </c>
    </row>
    <row r="250" spans="1:17">
      <c r="A250">
        <v>1</v>
      </c>
      <c r="B250">
        <v>8</v>
      </c>
      <c r="C250">
        <f>IF(B250&lt;=6,0,
IF(B250=7,1,2))</f>
        <v>2</v>
      </c>
      <c r="E250" t="str">
        <f ca="1">IF(ISBLANK(D250),"",
VLOOKUP(D250,OFFSET(INDIRECT("$A:$B"),0,MATCH(D$1&amp;"_Verify",INDIRECT("$1:$1"),0)-1),2,0)
)</f>
        <v/>
      </c>
      <c r="F250" t="str">
        <f>IF(ISBLANK($D250),"",
IF(AND($B250&gt;=VLOOKUP($D250,DailyShopTypeTable!$B:$E,3,0),$B250&lt;=VLOOKUP($D250,DailyShopTypeTable!$B:$E,4,0)),"","슬롯타입이상"))</f>
        <v/>
      </c>
      <c r="P250" t="str">
        <f ca="1">P249&amp;IF(LEN(Q250)=0,"",","&amp;Q250)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0" t="str">
        <f>IF(O250&lt;&gt;1,"",
"{"""&amp;A$1&amp;""":"&amp;A250
&amp;","""&amp;B$1&amp;""":"&amp;B250
&amp;IF(LEN(E250)=0,"",","""&amp;E$1&amp;""":"""&amp;E250&amp;"""")
&amp;IF(LEN(G250)=0,"",","""&amp;G$1&amp;""":"""&amp;G250&amp;"""")
&amp;IF(LEN(I250)=0,"",","""&amp;I$1&amp;""":"&amp;I250)
&amp;IF(LEN(K250)=0,"",","""&amp;K$1&amp;""":"""&amp;K250&amp;"""")
&amp;IF(LEN(M250)=0,"",","""&amp;M$1&amp;""":"&amp;M250)
&amp;IF(LEN(N250)=0,"",","""&amp;N$1&amp;""":"&amp;N250)&amp;"}")</f>
        <v/>
      </c>
    </row>
    <row r="251" spans="1:17">
      <c r="A251">
        <v>2</v>
      </c>
      <c r="B251">
        <v>8</v>
      </c>
      <c r="C251">
        <f>IF(B251&lt;=6,0,
IF(B251=7,1,2))</f>
        <v>2</v>
      </c>
      <c r="E251" t="str">
        <f ca="1">IF(ISBLANK(D251),"",
VLOOKUP(D251,OFFSET(INDIRECT("$A:$B"),0,MATCH(D$1&amp;"_Verify",INDIRECT("$1:$1"),0)-1),2,0)
)</f>
        <v/>
      </c>
      <c r="F251" t="str">
        <f>IF(ISBLANK($D251),"",
IF(AND($B251&gt;=VLOOKUP($D251,DailyShopTypeTable!$B:$E,3,0),$B251&lt;=VLOOKUP($D251,DailyShopTypeTable!$B:$E,4,0)),"","슬롯타입이상"))</f>
        <v/>
      </c>
      <c r="P251" t="str">
        <f ca="1">P250&amp;IF(LEN(Q251)=0,"",","&amp;Q251)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1" t="str">
        <f>IF(O251&lt;&gt;1,"",
"{"""&amp;A$1&amp;""":"&amp;A251
&amp;","""&amp;B$1&amp;""":"&amp;B251
&amp;IF(LEN(E251)=0,"",","""&amp;E$1&amp;""":"""&amp;E251&amp;"""")
&amp;IF(LEN(G251)=0,"",","""&amp;G$1&amp;""":"""&amp;G251&amp;"""")
&amp;IF(LEN(I251)=0,"",","""&amp;I$1&amp;""":"&amp;I251)
&amp;IF(LEN(K251)=0,"",","""&amp;K$1&amp;""":"""&amp;K251&amp;"""")
&amp;IF(LEN(M251)=0,"",","""&amp;M$1&amp;""":"&amp;M251)
&amp;IF(LEN(N251)=0,"",","""&amp;N$1&amp;""":"&amp;N251)&amp;"}")</f>
        <v/>
      </c>
    </row>
    <row r="252" spans="1:17">
      <c r="A252">
        <v>3</v>
      </c>
      <c r="B252">
        <v>8</v>
      </c>
      <c r="C252">
        <f>IF(B252&lt;=6,0,
IF(B252=7,1,2))</f>
        <v>2</v>
      </c>
      <c r="E252" t="str">
        <f ca="1">IF(ISBLANK(D252),"",
VLOOKUP(D252,OFFSET(INDIRECT("$A:$B"),0,MATCH(D$1&amp;"_Verify",INDIRECT("$1:$1"),0)-1),2,0)
)</f>
        <v/>
      </c>
      <c r="F252" t="str">
        <f>IF(ISBLANK($D252),"",
IF(AND($B252&gt;=VLOOKUP($D252,DailyShopTypeTable!$B:$E,3,0),$B252&lt;=VLOOKUP($D252,DailyShopTypeTable!$B:$E,4,0)),"","슬롯타입이상"))</f>
        <v/>
      </c>
      <c r="P252" t="str">
        <f ca="1">P251&amp;IF(LEN(Q252)=0,"",","&amp;Q252)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2" t="str">
        <f>IF(O252&lt;&gt;1,"",
"{"""&amp;A$1&amp;""":"&amp;A252
&amp;","""&amp;B$1&amp;""":"&amp;B252
&amp;IF(LEN(E252)=0,"",","""&amp;E$1&amp;""":"""&amp;E252&amp;"""")
&amp;IF(LEN(G252)=0,"",","""&amp;G$1&amp;""":"""&amp;G252&amp;"""")
&amp;IF(LEN(I252)=0,"",","""&amp;I$1&amp;""":"&amp;I252)
&amp;IF(LEN(K252)=0,"",","""&amp;K$1&amp;""":"""&amp;K252&amp;"""")
&amp;IF(LEN(M252)=0,"",","""&amp;M$1&amp;""":"&amp;M252)
&amp;IF(LEN(N252)=0,"",","""&amp;N$1&amp;""":"&amp;N252)&amp;"}")</f>
        <v/>
      </c>
    </row>
    <row r="253" spans="1:17">
      <c r="A253">
        <v>4</v>
      </c>
      <c r="B253">
        <v>8</v>
      </c>
      <c r="C253">
        <f>IF(B253&lt;=6,0,
IF(B253=7,1,2))</f>
        <v>2</v>
      </c>
      <c r="E253" t="str">
        <f ca="1">IF(ISBLANK(D253),"",
VLOOKUP(D253,OFFSET(INDIRECT("$A:$B"),0,MATCH(D$1&amp;"_Verify",INDIRECT("$1:$1"),0)-1),2,0)
)</f>
        <v/>
      </c>
      <c r="F253" t="str">
        <f>IF(ISBLANK($D253),"",
IF(AND($B253&gt;=VLOOKUP($D253,DailyShopTypeTable!$B:$E,3,0),$B253&lt;=VLOOKUP($D253,DailyShopTypeTable!$B:$E,4,0)),"","슬롯타입이상"))</f>
        <v/>
      </c>
      <c r="P253" t="str">
        <f ca="1">P252&amp;IF(LEN(Q253)=0,"",","&amp;Q253)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3" t="str">
        <f>IF(O253&lt;&gt;1,"",
"{"""&amp;A$1&amp;""":"&amp;A253
&amp;","""&amp;B$1&amp;""":"&amp;B253
&amp;IF(LEN(E253)=0,"",","""&amp;E$1&amp;""":"""&amp;E253&amp;"""")
&amp;IF(LEN(G253)=0,"",","""&amp;G$1&amp;""":"""&amp;G253&amp;"""")
&amp;IF(LEN(I253)=0,"",","""&amp;I$1&amp;""":"&amp;I253)
&amp;IF(LEN(K253)=0,"",","""&amp;K$1&amp;""":"""&amp;K253&amp;"""")
&amp;IF(LEN(M253)=0,"",","""&amp;M$1&amp;""":"&amp;M253)
&amp;IF(LEN(N253)=0,"",","""&amp;N$1&amp;""":"&amp;N253)&amp;"}")</f>
        <v/>
      </c>
    </row>
    <row r="254" spans="1:17">
      <c r="A254">
        <v>5</v>
      </c>
      <c r="B254">
        <v>8</v>
      </c>
      <c r="C254">
        <f>IF(B254&lt;=6,0,
IF(B254=7,1,2))</f>
        <v>2</v>
      </c>
      <c r="E254" t="str">
        <f ca="1">IF(ISBLANK(D254),"",
VLOOKUP(D254,OFFSET(INDIRECT("$A:$B"),0,MATCH(D$1&amp;"_Verify",INDIRECT("$1:$1"),0)-1),2,0)
)</f>
        <v/>
      </c>
      <c r="F254" t="str">
        <f>IF(ISBLANK($D254),"",
IF(AND($B254&gt;=VLOOKUP($D254,DailyShopTypeTable!$B:$E,3,0),$B254&lt;=VLOOKUP($D254,DailyShopTypeTable!$B:$E,4,0)),"","슬롯타입이상"))</f>
        <v/>
      </c>
      <c r="P254" t="str">
        <f ca="1">P253&amp;IF(LEN(Q254)=0,"",","&amp;Q254)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4" t="str">
        <f>IF(O254&lt;&gt;1,"",
"{"""&amp;A$1&amp;""":"&amp;A254
&amp;","""&amp;B$1&amp;""":"&amp;B254
&amp;IF(LEN(E254)=0,"",","""&amp;E$1&amp;""":"""&amp;E254&amp;"""")
&amp;IF(LEN(G254)=0,"",","""&amp;G$1&amp;""":"""&amp;G254&amp;"""")
&amp;IF(LEN(I254)=0,"",","""&amp;I$1&amp;""":"&amp;I254)
&amp;IF(LEN(K254)=0,"",","""&amp;K$1&amp;""":"""&amp;K254&amp;"""")
&amp;IF(LEN(M254)=0,"",","""&amp;M$1&amp;""":"&amp;M254)
&amp;IF(LEN(N254)=0,"",","""&amp;N$1&amp;""":"&amp;N254)&amp;"}")</f>
        <v/>
      </c>
    </row>
    <row r="255" spans="1:17">
      <c r="A255">
        <v>6</v>
      </c>
      <c r="B255">
        <v>8</v>
      </c>
      <c r="C255">
        <f>IF(B255&lt;=6,0,
IF(B255=7,1,2))</f>
        <v>2</v>
      </c>
      <c r="E255" t="str">
        <f ca="1">IF(ISBLANK(D255),"",
VLOOKUP(D255,OFFSET(INDIRECT("$A:$B"),0,MATCH(D$1&amp;"_Verify",INDIRECT("$1:$1"),0)-1),2,0)
)</f>
        <v/>
      </c>
      <c r="F255" t="str">
        <f>IF(ISBLANK($D255),"",
IF(AND($B255&gt;=VLOOKUP($D255,DailyShopTypeTable!$B:$E,3,0),$B255&lt;=VLOOKUP($D255,DailyShopTypeTable!$B:$E,4,0)),"","슬롯타입이상"))</f>
        <v/>
      </c>
      <c r="P255" t="str">
        <f ca="1">P254&amp;IF(LEN(Q255)=0,"",","&amp;Q255)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5" t="str">
        <f>IF(O255&lt;&gt;1,"",
"{"""&amp;A$1&amp;""":"&amp;A255
&amp;","""&amp;B$1&amp;""":"&amp;B255
&amp;IF(LEN(E255)=0,"",","""&amp;E$1&amp;""":"""&amp;E255&amp;"""")
&amp;IF(LEN(G255)=0,"",","""&amp;G$1&amp;""":"""&amp;G255&amp;"""")
&amp;IF(LEN(I255)=0,"",","""&amp;I$1&amp;""":"&amp;I255)
&amp;IF(LEN(K255)=0,"",","""&amp;K$1&amp;""":"""&amp;K255&amp;"""")
&amp;IF(LEN(M255)=0,"",","""&amp;M$1&amp;""":"&amp;M255)
&amp;IF(LEN(N255)=0,"",","""&amp;N$1&amp;""":"&amp;N255)&amp;"}")</f>
        <v/>
      </c>
    </row>
    <row r="256" spans="1:17">
      <c r="A256">
        <v>7</v>
      </c>
      <c r="B256">
        <v>8</v>
      </c>
      <c r="C256">
        <f>IF(B256&lt;=6,0,
IF(B256=7,1,2))</f>
        <v>2</v>
      </c>
      <c r="E256" t="str">
        <f ca="1">IF(ISBLANK(D256),"",
VLOOKUP(D256,OFFSET(INDIRECT("$A:$B"),0,MATCH(D$1&amp;"_Verify",INDIRECT("$1:$1"),0)-1),2,0)
)</f>
        <v/>
      </c>
      <c r="F256" t="str">
        <f>IF(ISBLANK($D256),"",
IF(AND($B256&gt;=VLOOKUP($D256,DailyShopTypeTable!$B:$E,3,0),$B256&lt;=VLOOKUP($D256,DailyShopTypeTable!$B:$E,4,0)),"","슬롯타입이상"))</f>
        <v/>
      </c>
      <c r="P256" t="str">
        <f ca="1">P255&amp;IF(LEN(Q256)=0,"",","&amp;Q256)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6" t="str">
        <f>IF(O256&lt;&gt;1,"",
"{"""&amp;A$1&amp;""":"&amp;A256
&amp;","""&amp;B$1&amp;""":"&amp;B256
&amp;IF(LEN(E256)=0,"",","""&amp;E$1&amp;""":"""&amp;E256&amp;"""")
&amp;IF(LEN(G256)=0,"",","""&amp;G$1&amp;""":"""&amp;G256&amp;"""")
&amp;IF(LEN(I256)=0,"",","""&amp;I$1&amp;""":"&amp;I256)
&amp;IF(LEN(K256)=0,"",","""&amp;K$1&amp;""":"""&amp;K256&amp;"""")
&amp;IF(LEN(M256)=0,"",","""&amp;M$1&amp;""":"&amp;M256)
&amp;IF(LEN(N256)=0,"",","""&amp;N$1&amp;""":"&amp;N256)&amp;"}")</f>
        <v/>
      </c>
    </row>
    <row r="257" spans="1:17">
      <c r="A257">
        <v>8</v>
      </c>
      <c r="B257">
        <v>8</v>
      </c>
      <c r="C257">
        <f>IF(B257&lt;=6,0,
IF(B257=7,1,2))</f>
        <v>2</v>
      </c>
      <c r="E257" t="str">
        <f ca="1">IF(ISBLANK(D257),"",
VLOOKUP(D257,OFFSET(INDIRECT("$A:$B"),0,MATCH(D$1&amp;"_Verify",INDIRECT("$1:$1"),0)-1),2,0)
)</f>
        <v/>
      </c>
      <c r="F257" t="str">
        <f>IF(ISBLANK($D257),"",
IF(AND($B257&gt;=VLOOKUP($D257,DailyShopTypeTable!$B:$E,3,0),$B257&lt;=VLOOKUP($D257,DailyShopTypeTable!$B:$E,4,0)),"","슬롯타입이상"))</f>
        <v/>
      </c>
      <c r="P257" t="str">
        <f ca="1">P256&amp;IF(LEN(Q257)=0,"",","&amp;Q257)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7" t="str">
        <f>IF(O257&lt;&gt;1,"",
"{"""&amp;A$1&amp;""":"&amp;A257
&amp;","""&amp;B$1&amp;""":"&amp;B257
&amp;IF(LEN(E257)=0,"",","""&amp;E$1&amp;""":"""&amp;E257&amp;"""")
&amp;IF(LEN(G257)=0,"",","""&amp;G$1&amp;""":"""&amp;G257&amp;"""")
&amp;IF(LEN(I257)=0,"",","""&amp;I$1&amp;""":"&amp;I257)
&amp;IF(LEN(K257)=0,"",","""&amp;K$1&amp;""":"""&amp;K257&amp;"""")
&amp;IF(LEN(M257)=0,"",","""&amp;M$1&amp;""":"&amp;M257)
&amp;IF(LEN(N257)=0,"",","""&amp;N$1&amp;""":"&amp;N257)&amp;"}")</f>
        <v/>
      </c>
    </row>
    <row r="258" spans="1:17">
      <c r="A258">
        <v>9</v>
      </c>
      <c r="B258">
        <v>8</v>
      </c>
      <c r="C258">
        <f>IF(B258&lt;=6,0,
IF(B258=7,1,2))</f>
        <v>2</v>
      </c>
      <c r="E258" t="str">
        <f ca="1">IF(ISBLANK(D258),"",
VLOOKUP(D258,OFFSET(INDIRECT("$A:$B"),0,MATCH(D$1&amp;"_Verify",INDIRECT("$1:$1"),0)-1),2,0)
)</f>
        <v/>
      </c>
      <c r="F258" t="str">
        <f>IF(ISBLANK($D258),"",
IF(AND($B258&gt;=VLOOKUP($D258,DailyShopTypeTable!$B:$E,3,0),$B258&lt;=VLOOKUP($D258,DailyShopTypeTable!$B:$E,4,0)),"","슬롯타입이상"))</f>
        <v/>
      </c>
      <c r="P258" t="str">
        <f ca="1">P257&amp;IF(LEN(Q258)=0,"",","&amp;Q258)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8" t="str">
        <f>IF(O258&lt;&gt;1,"",
"{"""&amp;A$1&amp;""":"&amp;A258
&amp;","""&amp;B$1&amp;""":"&amp;B258
&amp;IF(LEN(E258)=0,"",","""&amp;E$1&amp;""":"""&amp;E258&amp;"""")
&amp;IF(LEN(G258)=0,"",","""&amp;G$1&amp;""":"""&amp;G258&amp;"""")
&amp;IF(LEN(I258)=0,"",","""&amp;I$1&amp;""":"&amp;I258)
&amp;IF(LEN(K258)=0,"",","""&amp;K$1&amp;""":"""&amp;K258&amp;"""")
&amp;IF(LEN(M258)=0,"",","""&amp;M$1&amp;""":"&amp;M258)
&amp;IF(LEN(N258)=0,"",","""&amp;N$1&amp;""":"&amp;N258)&amp;"}")</f>
        <v/>
      </c>
    </row>
    <row r="259" spans="1:17">
      <c r="A259">
        <v>10</v>
      </c>
      <c r="B259">
        <v>8</v>
      </c>
      <c r="C259">
        <f>IF(B259&lt;=6,0,
IF(B259=7,1,2))</f>
        <v>2</v>
      </c>
      <c r="D259" t="s">
        <v>139</v>
      </c>
      <c r="E259" t="str">
        <f ca="1">IF(ISBLANK(D259),"",
VLOOKUP(D259,OFFSET(INDIRECT("$A:$B"),0,MATCH(D$1&amp;"_Verify",INDIRECT("$1:$1"),0)-1),2,0)
)</f>
        <v>uch</v>
      </c>
      <c r="F259" t="str">
        <f>IF(ISBLANK($D259),"",
IF(AND($B259&gt;=VLOOKUP($D259,DailyShopTypeTable!$B:$E,3,0),$B259&lt;=VLOOKUP($D259,DailyShopTypeTable!$B:$E,4,0)),"","슬롯타입이상"))</f>
        <v/>
      </c>
      <c r="G259">
        <v>68415</v>
      </c>
      <c r="H259" t="str">
        <f>IF(OR(
  AND(NOT(ISERROR(FIND("상자",D259))),ISBLANK(G259)),
  AND(ISBLANK(D259),ISBLANK(G259)),
  AND(NOT(ISERROR(FIND("안 지정",D259))),ISNUMBER(G259))),"",
IF(AND(NOT(ISERROR(FIND("상자",D259))),NOT(ISBLANK(G259))),"밸류불필요",
IF(AND(NOT(ISERROR(FIND("안 지정",D259))),NOT(ISNUMBER(G259))),"숫자필요",
IF(NOT(ISERROR(FIND("장비",D259))),
  IFERROR(VLOOKUP(G259,[1]EquipTable!$A:$T,MATCH("이름참고",[1]EquipTable!$1:$1,0),0),"장비없음"),
IF(NOT(ISERROR(FIND("캐릭터",D259))),
  IFERROR(VLOOKUP(G259,[2]ActorTable!$A:$G,MATCH("이름참고",[2]ActorTable!$1:$1,0),0),"캐릭터없음"),
"")))))</f>
        <v/>
      </c>
      <c r="I259">
        <v>1</v>
      </c>
      <c r="K259" t="s">
        <v>152</v>
      </c>
      <c r="M259">
        <v>620</v>
      </c>
      <c r="N259">
        <v>230</v>
      </c>
      <c r="O259">
        <v>1</v>
      </c>
      <c r="P259" t="str">
        <f ca="1">P258&amp;IF(LEN(Q259)=0,"",","&amp;Q259)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</v>
      </c>
      <c r="Q259" t="str">
        <f ca="1">IF(O259&lt;&gt;1,"",
"{"""&amp;A$1&amp;""":"&amp;A259
&amp;","""&amp;B$1&amp;""":"&amp;B259
&amp;IF(LEN(E259)=0,"",","""&amp;E$1&amp;""":"""&amp;E259&amp;"""")
&amp;IF(LEN(G259)=0,"",","""&amp;G$1&amp;""":"""&amp;G259&amp;"""")
&amp;IF(LEN(I259)=0,"",","""&amp;I$1&amp;""":"&amp;I259)
&amp;IF(LEN(K259)=0,"",","""&amp;K$1&amp;""":"""&amp;K259&amp;"""")
&amp;IF(LEN(M259)=0,"",","""&amp;M$1&amp;""":"&amp;M259)
&amp;IF(LEN(N259)=0,"",","""&amp;N$1&amp;""":"&amp;N259)&amp;"}")</f>
        <v>{"dy":10,"sl":8,"tp":"uch","vl":"68415","cn":1,"pt":"DI","pp":620,"pr":230}</v>
      </c>
    </row>
    <row r="260" spans="1:17">
      <c r="A260">
        <v>11</v>
      </c>
      <c r="B260">
        <v>8</v>
      </c>
      <c r="C260">
        <f>IF(B260&lt;=6,0,
IF(B260=7,1,2))</f>
        <v>2</v>
      </c>
      <c r="D260" t="s">
        <v>139</v>
      </c>
      <c r="E260" t="str">
        <f ca="1">IF(ISBLANK(D260),"",
VLOOKUP(D260,OFFSET(INDIRECT("$A:$B"),0,MATCH(D$1&amp;"_Verify",INDIRECT("$1:$1"),0)-1),2,0)
)</f>
        <v>uch</v>
      </c>
      <c r="F260" t="str">
        <f>IF(ISBLANK($D260),"",
IF(AND($B260&gt;=VLOOKUP($D260,DailyShopTypeTable!$B:$E,3,0),$B260&lt;=VLOOKUP($D260,DailyShopTypeTable!$B:$E,4,0)),"","슬롯타입이상"))</f>
        <v/>
      </c>
      <c r="G260">
        <v>68415</v>
      </c>
      <c r="H260" t="str">
        <f>IF(OR(
  AND(NOT(ISERROR(FIND("상자",D260))),ISBLANK(G260)),
  AND(ISBLANK(D260),ISBLANK(G260)),
  AND(NOT(ISERROR(FIND("안 지정",D260))),ISNUMBER(G260))),"",
IF(AND(NOT(ISERROR(FIND("상자",D260))),NOT(ISBLANK(G260))),"밸류불필요",
IF(AND(NOT(ISERROR(FIND("안 지정",D260))),NOT(ISNUMBER(G260))),"숫자필요",
IF(NOT(ISERROR(FIND("장비",D260))),
  IFERROR(VLOOKUP(G260,[1]EquipTable!$A:$T,MATCH("이름참고",[1]EquipTable!$1:$1,0),0),"장비없음"),
IF(NOT(ISERROR(FIND("캐릭터",D260))),
  IFERROR(VLOOKUP(G260,[2]ActorTable!$A:$G,MATCH("이름참고",[2]ActorTable!$1:$1,0),0),"캐릭터없음"),
"")))))</f>
        <v/>
      </c>
      <c r="I260">
        <v>1</v>
      </c>
      <c r="K260" t="s">
        <v>152</v>
      </c>
      <c r="M260">
        <v>620</v>
      </c>
      <c r="N260">
        <v>230</v>
      </c>
      <c r="O260">
        <v>1</v>
      </c>
      <c r="P260" t="str">
        <f ca="1">P259&amp;IF(LEN(Q260)=0,"",","&amp;Q260)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</v>
      </c>
      <c r="Q260" t="str">
        <f ca="1">IF(O260&lt;&gt;1,"",
"{"""&amp;A$1&amp;""":"&amp;A260
&amp;","""&amp;B$1&amp;""":"&amp;B260
&amp;IF(LEN(E260)=0,"",","""&amp;E$1&amp;""":"""&amp;E260&amp;"""")
&amp;IF(LEN(G260)=0,"",","""&amp;G$1&amp;""":"""&amp;G260&amp;"""")
&amp;IF(LEN(I260)=0,"",","""&amp;I$1&amp;""":"&amp;I260)
&amp;IF(LEN(K260)=0,"",","""&amp;K$1&amp;""":"""&amp;K260&amp;"""")
&amp;IF(LEN(M260)=0,"",","""&amp;M$1&amp;""":"&amp;M260)
&amp;IF(LEN(N260)=0,"",","""&amp;N$1&amp;""":"&amp;N260)&amp;"}")</f>
        <v>{"dy":11,"sl":8,"tp":"uch","vl":"68415","cn":1,"pt":"DI","pp":620,"pr":230}</v>
      </c>
    </row>
    <row r="261" spans="1:17">
      <c r="A261">
        <v>12</v>
      </c>
      <c r="B261">
        <v>8</v>
      </c>
      <c r="C261">
        <f>IF(B261&lt;=6,0,
IF(B261=7,1,2))</f>
        <v>2</v>
      </c>
      <c r="D261" t="s">
        <v>139</v>
      </c>
      <c r="E261" t="str">
        <f ca="1">IF(ISBLANK(D261),"",
VLOOKUP(D261,OFFSET(INDIRECT("$A:$B"),0,MATCH(D$1&amp;"_Verify",INDIRECT("$1:$1"),0)-1),2,0)
)</f>
        <v>uch</v>
      </c>
      <c r="F261" t="str">
        <f>IF(ISBLANK($D261),"",
IF(AND($B261&gt;=VLOOKUP($D261,DailyShopTypeTable!$B:$E,3,0),$B261&lt;=VLOOKUP($D261,DailyShopTypeTable!$B:$E,4,0)),"","슬롯타입이상"))</f>
        <v/>
      </c>
      <c r="G261">
        <v>68415</v>
      </c>
      <c r="H261" t="str">
        <f>IF(OR(
  AND(NOT(ISERROR(FIND("상자",D261))),ISBLANK(G261)),
  AND(ISBLANK(D261),ISBLANK(G261)),
  AND(NOT(ISERROR(FIND("안 지정",D261))),ISNUMBER(G261))),"",
IF(AND(NOT(ISERROR(FIND("상자",D261))),NOT(ISBLANK(G261))),"밸류불필요",
IF(AND(NOT(ISERROR(FIND("안 지정",D261))),NOT(ISNUMBER(G261))),"숫자필요",
IF(NOT(ISERROR(FIND("장비",D261))),
  IFERROR(VLOOKUP(G261,[1]EquipTable!$A:$T,MATCH("이름참고",[1]EquipTable!$1:$1,0),0),"장비없음"),
IF(NOT(ISERROR(FIND("캐릭터",D261))),
  IFERROR(VLOOKUP(G261,[2]ActorTable!$A:$G,MATCH("이름참고",[2]ActorTable!$1:$1,0),0),"캐릭터없음"),
"")))))</f>
        <v/>
      </c>
      <c r="I261">
        <v>1</v>
      </c>
      <c r="K261" t="s">
        <v>152</v>
      </c>
      <c r="M261">
        <v>620</v>
      </c>
      <c r="N261">
        <v>230</v>
      </c>
      <c r="O261">
        <v>1</v>
      </c>
      <c r="P261" t="str">
        <f ca="1">P260&amp;IF(LEN(Q261)=0,"",","&amp;Q261)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1" t="str">
        <f ca="1">IF(O261&lt;&gt;1,"",
"{"""&amp;A$1&amp;""":"&amp;A261
&amp;","""&amp;B$1&amp;""":"&amp;B261
&amp;IF(LEN(E261)=0,"",","""&amp;E$1&amp;""":"""&amp;E261&amp;"""")
&amp;IF(LEN(G261)=0,"",","""&amp;G$1&amp;""":"""&amp;G261&amp;"""")
&amp;IF(LEN(I261)=0,"",","""&amp;I$1&amp;""":"&amp;I261)
&amp;IF(LEN(K261)=0,"",","""&amp;K$1&amp;""":"""&amp;K261&amp;"""")
&amp;IF(LEN(M261)=0,"",","""&amp;M$1&amp;""":"&amp;M261)
&amp;IF(LEN(N261)=0,"",","""&amp;N$1&amp;""":"&amp;N261)&amp;"}")</f>
        <v>{"dy":12,"sl":8,"tp":"uch","vl":"68415","cn":1,"pt":"DI","pp":620,"pr":230}</v>
      </c>
    </row>
    <row r="262" spans="1:17">
      <c r="A262">
        <v>13</v>
      </c>
      <c r="B262">
        <v>8</v>
      </c>
      <c r="C262">
        <f>IF(B262&lt;=6,0,
IF(B262=7,1,2))</f>
        <v>2</v>
      </c>
      <c r="E262" t="str">
        <f ca="1">IF(ISBLANK(D262),"",
VLOOKUP(D262,OFFSET(INDIRECT("$A:$B"),0,MATCH(D$1&amp;"_Verify",INDIRECT("$1:$1"),0)-1),2,0)
)</f>
        <v/>
      </c>
      <c r="F262" t="str">
        <f>IF(ISBLANK($D262),"",
IF(AND($B262&gt;=VLOOKUP($D262,DailyShopTypeTable!$B:$E,3,0),$B262&lt;=VLOOKUP($D262,DailyShopTypeTable!$B:$E,4,0)),"","슬롯타입이상"))</f>
        <v/>
      </c>
      <c r="P262" t="str">
        <f ca="1">P261&amp;IF(LEN(Q262)=0,"",","&amp;Q262)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2" t="str">
        <f>IF(O262&lt;&gt;1,"",
"{"""&amp;A$1&amp;""":"&amp;A262
&amp;","""&amp;B$1&amp;""":"&amp;B262
&amp;IF(LEN(E262)=0,"",","""&amp;E$1&amp;""":"""&amp;E262&amp;"""")
&amp;IF(LEN(G262)=0,"",","""&amp;G$1&amp;""":"""&amp;G262&amp;"""")
&amp;IF(LEN(I262)=0,"",","""&amp;I$1&amp;""":"&amp;I262)
&amp;IF(LEN(K262)=0,"",","""&amp;K$1&amp;""":"""&amp;K262&amp;"""")
&amp;IF(LEN(M262)=0,"",","""&amp;M$1&amp;""":"&amp;M262)
&amp;IF(LEN(N262)=0,"",","""&amp;N$1&amp;""":"&amp;N262)&amp;"}")</f>
        <v/>
      </c>
    </row>
    <row r="263" spans="1:17">
      <c r="A263">
        <v>14</v>
      </c>
      <c r="B263">
        <v>8</v>
      </c>
      <c r="C263">
        <f>IF(B263&lt;=6,0,
IF(B263=7,1,2))</f>
        <v>2</v>
      </c>
      <c r="E263" t="str">
        <f ca="1">IF(ISBLANK(D263),"",
VLOOKUP(D263,OFFSET(INDIRECT("$A:$B"),0,MATCH(D$1&amp;"_Verify",INDIRECT("$1:$1"),0)-1),2,0)
)</f>
        <v/>
      </c>
      <c r="F263" t="str">
        <f>IF(ISBLANK($D263),"",
IF(AND($B263&gt;=VLOOKUP($D263,DailyShopTypeTable!$B:$E,3,0),$B263&lt;=VLOOKUP($D263,DailyShopTypeTable!$B:$E,4,0)),"","슬롯타입이상"))</f>
        <v/>
      </c>
      <c r="P263" t="str">
        <f ca="1">P262&amp;IF(LEN(Q263)=0,"",","&amp;Q263)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3" t="str">
        <f>IF(O263&lt;&gt;1,"",
"{"""&amp;A$1&amp;""":"&amp;A263
&amp;","""&amp;B$1&amp;""":"&amp;B263
&amp;IF(LEN(E263)=0,"",","""&amp;E$1&amp;""":"""&amp;E263&amp;"""")
&amp;IF(LEN(G263)=0,"",","""&amp;G$1&amp;""":"""&amp;G263&amp;"""")
&amp;IF(LEN(I263)=0,"",","""&amp;I$1&amp;""":"&amp;I263)
&amp;IF(LEN(K263)=0,"",","""&amp;K$1&amp;""":"""&amp;K263&amp;"""")
&amp;IF(LEN(M263)=0,"",","""&amp;M$1&amp;""":"&amp;M263)
&amp;IF(LEN(N263)=0,"",","""&amp;N$1&amp;""":"&amp;N263)&amp;"}")</f>
        <v/>
      </c>
    </row>
    <row r="264" spans="1:17">
      <c r="A264">
        <v>15</v>
      </c>
      <c r="B264">
        <v>8</v>
      </c>
      <c r="C264">
        <f>IF(B264&lt;=6,0,
IF(B264=7,1,2))</f>
        <v>2</v>
      </c>
      <c r="E264" t="str">
        <f ca="1">IF(ISBLANK(D264),"",
VLOOKUP(D264,OFFSET(INDIRECT("$A:$B"),0,MATCH(D$1&amp;"_Verify",INDIRECT("$1:$1"),0)-1),2,0)
)</f>
        <v/>
      </c>
      <c r="F264" t="str">
        <f>IF(ISBLANK($D264),"",
IF(AND($B264&gt;=VLOOKUP($D264,DailyShopTypeTable!$B:$E,3,0),$B264&lt;=VLOOKUP($D264,DailyShopTypeTable!$B:$E,4,0)),"","슬롯타입이상"))</f>
        <v/>
      </c>
      <c r="P264" t="str">
        <f ca="1">P263&amp;IF(LEN(Q264)=0,"",","&amp;Q264)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4" t="str">
        <f>IF(O264&lt;&gt;1,"",
"{"""&amp;A$1&amp;""":"&amp;A264
&amp;","""&amp;B$1&amp;""":"&amp;B264
&amp;IF(LEN(E264)=0,"",","""&amp;E$1&amp;""":"""&amp;E264&amp;"""")
&amp;IF(LEN(G264)=0,"",","""&amp;G$1&amp;""":"""&amp;G264&amp;"""")
&amp;IF(LEN(I264)=0,"",","""&amp;I$1&amp;""":"&amp;I264)
&amp;IF(LEN(K264)=0,"",","""&amp;K$1&amp;""":"""&amp;K264&amp;"""")
&amp;IF(LEN(M264)=0,"",","""&amp;M$1&amp;""":"&amp;M264)
&amp;IF(LEN(N264)=0,"",","""&amp;N$1&amp;""":"&amp;N264)&amp;"}")</f>
        <v/>
      </c>
    </row>
    <row r="265" spans="1:17">
      <c r="A265">
        <v>16</v>
      </c>
      <c r="B265">
        <v>8</v>
      </c>
      <c r="C265">
        <f>IF(B265&lt;=6,0,
IF(B265=7,1,2))</f>
        <v>2</v>
      </c>
      <c r="E265" t="str">
        <f ca="1">IF(ISBLANK(D265),"",
VLOOKUP(D265,OFFSET(INDIRECT("$A:$B"),0,MATCH(D$1&amp;"_Verify",INDIRECT("$1:$1"),0)-1),2,0)
)</f>
        <v/>
      </c>
      <c r="F265" t="str">
        <f>IF(ISBLANK($D265),"",
IF(AND($B265&gt;=VLOOKUP($D265,DailyShopTypeTable!$B:$E,3,0),$B265&lt;=VLOOKUP($D265,DailyShopTypeTable!$B:$E,4,0)),"","슬롯타입이상"))</f>
        <v/>
      </c>
      <c r="P265" t="str">
        <f ca="1">P264&amp;IF(LEN(Q265)=0,"",","&amp;Q265)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5" t="str">
        <f>IF(O265&lt;&gt;1,"",
"{"""&amp;A$1&amp;""":"&amp;A265
&amp;","""&amp;B$1&amp;""":"&amp;B265
&amp;IF(LEN(E265)=0,"",","""&amp;E$1&amp;""":"""&amp;E265&amp;"""")
&amp;IF(LEN(G265)=0,"",","""&amp;G$1&amp;""":"""&amp;G265&amp;"""")
&amp;IF(LEN(I265)=0,"",","""&amp;I$1&amp;""":"&amp;I265)
&amp;IF(LEN(K265)=0,"",","""&amp;K$1&amp;""":"""&amp;K265&amp;"""")
&amp;IF(LEN(M265)=0,"",","""&amp;M$1&amp;""":"&amp;M265)
&amp;IF(LEN(N265)=0,"",","""&amp;N$1&amp;""":"&amp;N265)&amp;"}")</f>
        <v/>
      </c>
    </row>
    <row r="266" spans="1:17">
      <c r="A266">
        <v>17</v>
      </c>
      <c r="B266">
        <v>8</v>
      </c>
      <c r="C266">
        <f>IF(B266&lt;=6,0,
IF(B266=7,1,2))</f>
        <v>2</v>
      </c>
      <c r="E266" t="str">
        <f ca="1">IF(ISBLANK(D266),"",
VLOOKUP(D266,OFFSET(INDIRECT("$A:$B"),0,MATCH(D$1&amp;"_Verify",INDIRECT("$1:$1"),0)-1),2,0)
)</f>
        <v/>
      </c>
      <c r="F266" t="str">
        <f>IF(ISBLANK($D266),"",
IF(AND($B266&gt;=VLOOKUP($D266,DailyShopTypeTable!$B:$E,3,0),$B266&lt;=VLOOKUP($D266,DailyShopTypeTable!$B:$E,4,0)),"","슬롯타입이상"))</f>
        <v/>
      </c>
      <c r="P266" t="str">
        <f ca="1">P265&amp;IF(LEN(Q266)=0,"",","&amp;Q266)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6" t="str">
        <f>IF(O266&lt;&gt;1,"",
"{"""&amp;A$1&amp;""":"&amp;A266
&amp;","""&amp;B$1&amp;""":"&amp;B266
&amp;IF(LEN(E266)=0,"",","""&amp;E$1&amp;""":"""&amp;E266&amp;"""")
&amp;IF(LEN(G266)=0,"",","""&amp;G$1&amp;""":"""&amp;G266&amp;"""")
&amp;IF(LEN(I266)=0,"",","""&amp;I$1&amp;""":"&amp;I266)
&amp;IF(LEN(K266)=0,"",","""&amp;K$1&amp;""":"""&amp;K266&amp;"""")
&amp;IF(LEN(M266)=0,"",","""&amp;M$1&amp;""":"&amp;M266)
&amp;IF(LEN(N266)=0,"",","""&amp;N$1&amp;""":"&amp;N266)&amp;"}")</f>
        <v/>
      </c>
    </row>
    <row r="267" spans="1:17">
      <c r="A267">
        <v>18</v>
      </c>
      <c r="B267">
        <v>8</v>
      </c>
      <c r="C267">
        <f>IF(B267&lt;=6,0,
IF(B267=7,1,2))</f>
        <v>2</v>
      </c>
      <c r="E267" t="str">
        <f ca="1">IF(ISBLANK(D267),"",
VLOOKUP(D267,OFFSET(INDIRECT("$A:$B"),0,MATCH(D$1&amp;"_Verify",INDIRECT("$1:$1"),0)-1),2,0)
)</f>
        <v/>
      </c>
      <c r="F267" t="str">
        <f>IF(ISBLANK($D267),"",
IF(AND($B267&gt;=VLOOKUP($D267,DailyShopTypeTable!$B:$E,3,0),$B267&lt;=VLOOKUP($D267,DailyShopTypeTable!$B:$E,4,0)),"","슬롯타입이상"))</f>
        <v/>
      </c>
      <c r="P267" t="str">
        <f ca="1">P266&amp;IF(LEN(Q267)=0,"",","&amp;Q267)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7" t="str">
        <f>IF(O267&lt;&gt;1,"",
"{"""&amp;A$1&amp;""":"&amp;A267
&amp;","""&amp;B$1&amp;""":"&amp;B267
&amp;IF(LEN(E267)=0,"",","""&amp;E$1&amp;""":"""&amp;E267&amp;"""")
&amp;IF(LEN(G267)=0,"",","""&amp;G$1&amp;""":"""&amp;G267&amp;"""")
&amp;IF(LEN(I267)=0,"",","""&amp;I$1&amp;""":"&amp;I267)
&amp;IF(LEN(K267)=0,"",","""&amp;K$1&amp;""":"""&amp;K267&amp;"""")
&amp;IF(LEN(M267)=0,"",","""&amp;M$1&amp;""":"&amp;M267)
&amp;IF(LEN(N267)=0,"",","""&amp;N$1&amp;""":"&amp;N267)&amp;"}")</f>
        <v/>
      </c>
    </row>
    <row r="268" spans="1:17">
      <c r="A268">
        <v>19</v>
      </c>
      <c r="B268">
        <v>8</v>
      </c>
      <c r="C268">
        <f>IF(B268&lt;=6,0,
IF(B268=7,1,2))</f>
        <v>2</v>
      </c>
      <c r="E268" t="str">
        <f ca="1">IF(ISBLANK(D268),"",
VLOOKUP(D268,OFFSET(INDIRECT("$A:$B"),0,MATCH(D$1&amp;"_Verify",INDIRECT("$1:$1"),0)-1),2,0)
)</f>
        <v/>
      </c>
      <c r="F268" t="str">
        <f>IF(ISBLANK($D268),"",
IF(AND($B268&gt;=VLOOKUP($D268,DailyShopTypeTable!$B:$E,3,0),$B268&lt;=VLOOKUP($D268,DailyShopTypeTable!$B:$E,4,0)),"","슬롯타입이상"))</f>
        <v/>
      </c>
      <c r="P268" t="str">
        <f ca="1">P267&amp;IF(LEN(Q268)=0,"",","&amp;Q268)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8" t="str">
        <f>IF(O268&lt;&gt;1,"",
"{"""&amp;A$1&amp;""":"&amp;A268
&amp;","""&amp;B$1&amp;""":"&amp;B268
&amp;IF(LEN(E268)=0,"",","""&amp;E$1&amp;""":"""&amp;E268&amp;"""")
&amp;IF(LEN(G268)=0,"",","""&amp;G$1&amp;""":"""&amp;G268&amp;"""")
&amp;IF(LEN(I268)=0,"",","""&amp;I$1&amp;""":"&amp;I268)
&amp;IF(LEN(K268)=0,"",","""&amp;K$1&amp;""":"""&amp;K268&amp;"""")
&amp;IF(LEN(M268)=0,"",","""&amp;M$1&amp;""":"&amp;M268)
&amp;IF(LEN(N268)=0,"",","""&amp;N$1&amp;""":"&amp;N268)&amp;"}")</f>
        <v/>
      </c>
    </row>
    <row r="269" spans="1:17">
      <c r="A269">
        <v>20</v>
      </c>
      <c r="B269">
        <v>8</v>
      </c>
      <c r="C269">
        <f>IF(B269&lt;=6,0,
IF(B269=7,1,2))</f>
        <v>2</v>
      </c>
      <c r="E269" t="str">
        <f ca="1">IF(ISBLANK(D269),"",
VLOOKUP(D269,OFFSET(INDIRECT("$A:$B"),0,MATCH(D$1&amp;"_Verify",INDIRECT("$1:$1"),0)-1),2,0)
)</f>
        <v/>
      </c>
      <c r="F269" t="str">
        <f>IF(ISBLANK($D269),"",
IF(AND($B269&gt;=VLOOKUP($D269,DailyShopTypeTable!$B:$E,3,0),$B269&lt;=VLOOKUP($D269,DailyShopTypeTable!$B:$E,4,0)),"","슬롯타입이상"))</f>
        <v/>
      </c>
      <c r="P269" t="str">
        <f ca="1">P268&amp;IF(LEN(Q269)=0,"",","&amp;Q269)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9" t="str">
        <f>IF(O269&lt;&gt;1,"",
"{"""&amp;A$1&amp;""":"&amp;A269
&amp;","""&amp;B$1&amp;""":"&amp;B269
&amp;IF(LEN(E269)=0,"",","""&amp;E$1&amp;""":"""&amp;E269&amp;"""")
&amp;IF(LEN(G269)=0,"",","""&amp;G$1&amp;""":"""&amp;G269&amp;"""")
&amp;IF(LEN(I269)=0,"",","""&amp;I$1&amp;""":"&amp;I269)
&amp;IF(LEN(K269)=0,"",","""&amp;K$1&amp;""":"""&amp;K269&amp;"""")
&amp;IF(LEN(M269)=0,"",","""&amp;M$1&amp;""":"&amp;M269)
&amp;IF(LEN(N269)=0,"",","""&amp;N$1&amp;""":"&amp;N269)&amp;"}")</f>
        <v/>
      </c>
    </row>
    <row r="270" spans="1:17">
      <c r="A270">
        <v>21</v>
      </c>
      <c r="B270">
        <v>8</v>
      </c>
      <c r="C270">
        <f>IF(B270&lt;=6,0,
IF(B270=7,1,2))</f>
        <v>2</v>
      </c>
      <c r="E270" t="str">
        <f ca="1">IF(ISBLANK(D270),"",
VLOOKUP(D270,OFFSET(INDIRECT("$A:$B"),0,MATCH(D$1&amp;"_Verify",INDIRECT("$1:$1"),0)-1),2,0)
)</f>
        <v/>
      </c>
      <c r="F270" t="str">
        <f>IF(ISBLANK($D270),"",
IF(AND($B270&gt;=VLOOKUP($D270,DailyShopTypeTable!$B:$E,3,0),$B270&lt;=VLOOKUP($D270,DailyShopTypeTable!$B:$E,4,0)),"","슬롯타입이상"))</f>
        <v/>
      </c>
      <c r="P270" t="str">
        <f ca="1">P269&amp;IF(LEN(Q270)=0,"",","&amp;Q270)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0" t="str">
        <f>IF(O270&lt;&gt;1,"",
"{"""&amp;A$1&amp;""":"&amp;A270
&amp;","""&amp;B$1&amp;""":"&amp;B270
&amp;IF(LEN(E270)=0,"",","""&amp;E$1&amp;""":"""&amp;E270&amp;"""")
&amp;IF(LEN(G270)=0,"",","""&amp;G$1&amp;""":"""&amp;G270&amp;"""")
&amp;IF(LEN(I270)=0,"",","""&amp;I$1&amp;""":"&amp;I270)
&amp;IF(LEN(K270)=0,"",","""&amp;K$1&amp;""":"""&amp;K270&amp;"""")
&amp;IF(LEN(M270)=0,"",","""&amp;M$1&amp;""":"&amp;M270)
&amp;IF(LEN(N270)=0,"",","""&amp;N$1&amp;""":"&amp;N270)&amp;"}")</f>
        <v/>
      </c>
    </row>
    <row r="271" spans="1:17">
      <c r="A271">
        <v>22</v>
      </c>
      <c r="B271">
        <v>8</v>
      </c>
      <c r="C271">
        <f>IF(B271&lt;=6,0,
IF(B271=7,1,2))</f>
        <v>2</v>
      </c>
      <c r="E271" t="str">
        <f ca="1">IF(ISBLANK(D271),"",
VLOOKUP(D271,OFFSET(INDIRECT("$A:$B"),0,MATCH(D$1&amp;"_Verify",INDIRECT("$1:$1"),0)-1),2,0)
)</f>
        <v/>
      </c>
      <c r="F271" t="str">
        <f>IF(ISBLANK($D271),"",
IF(AND($B271&gt;=VLOOKUP($D271,DailyShopTypeTable!$B:$E,3,0),$B271&lt;=VLOOKUP($D271,DailyShopTypeTable!$B:$E,4,0)),"","슬롯타입이상"))</f>
        <v/>
      </c>
      <c r="P271" t="str">
        <f ca="1">P270&amp;IF(LEN(Q271)=0,"",","&amp;Q271)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1" t="str">
        <f>IF(O271&lt;&gt;1,"",
"{"""&amp;A$1&amp;""":"&amp;A271
&amp;","""&amp;B$1&amp;""":"&amp;B271
&amp;IF(LEN(E271)=0,"",","""&amp;E$1&amp;""":"""&amp;E271&amp;"""")
&amp;IF(LEN(G271)=0,"",","""&amp;G$1&amp;""":"""&amp;G271&amp;"""")
&amp;IF(LEN(I271)=0,"",","""&amp;I$1&amp;""":"&amp;I271)
&amp;IF(LEN(K271)=0,"",","""&amp;K$1&amp;""":"""&amp;K271&amp;"""")
&amp;IF(LEN(M271)=0,"",","""&amp;M$1&amp;""":"&amp;M271)
&amp;IF(LEN(N271)=0,"",","""&amp;N$1&amp;""":"&amp;N271)&amp;"}")</f>
        <v/>
      </c>
    </row>
    <row r="272" spans="1:17">
      <c r="A272">
        <v>23</v>
      </c>
      <c r="B272">
        <v>8</v>
      </c>
      <c r="C272">
        <f>IF(B272&lt;=6,0,
IF(B272=7,1,2))</f>
        <v>2</v>
      </c>
      <c r="E272" t="str">
        <f ca="1">IF(ISBLANK(D272),"",
VLOOKUP(D272,OFFSET(INDIRECT("$A:$B"),0,MATCH(D$1&amp;"_Verify",INDIRECT("$1:$1"),0)-1),2,0)
)</f>
        <v/>
      </c>
      <c r="F272" t="str">
        <f>IF(ISBLANK($D272),"",
IF(AND($B272&gt;=VLOOKUP($D272,DailyShopTypeTable!$B:$E,3,0),$B272&lt;=VLOOKUP($D272,DailyShopTypeTable!$B:$E,4,0)),"","슬롯타입이상"))</f>
        <v/>
      </c>
      <c r="P272" t="str">
        <f ca="1">P271&amp;IF(LEN(Q272)=0,"",","&amp;Q272)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2" t="str">
        <f>IF(O272&lt;&gt;1,"",
"{"""&amp;A$1&amp;""":"&amp;A272
&amp;","""&amp;B$1&amp;""":"&amp;B272
&amp;IF(LEN(E272)=0,"",","""&amp;E$1&amp;""":"""&amp;E272&amp;"""")
&amp;IF(LEN(G272)=0,"",","""&amp;G$1&amp;""":"""&amp;G272&amp;"""")
&amp;IF(LEN(I272)=0,"",","""&amp;I$1&amp;""":"&amp;I272)
&amp;IF(LEN(K272)=0,"",","""&amp;K$1&amp;""":"""&amp;K272&amp;"""")
&amp;IF(LEN(M272)=0,"",","""&amp;M$1&amp;""":"&amp;M272)
&amp;IF(LEN(N272)=0,"",","""&amp;N$1&amp;""":"&amp;N272)&amp;"}")</f>
        <v/>
      </c>
    </row>
    <row r="273" spans="1:17">
      <c r="A273">
        <v>24</v>
      </c>
      <c r="B273">
        <v>8</v>
      </c>
      <c r="C273">
        <f>IF(B273&lt;=6,0,
IF(B273=7,1,2))</f>
        <v>2</v>
      </c>
      <c r="E273" t="str">
        <f ca="1">IF(ISBLANK(D273),"",
VLOOKUP(D273,OFFSET(INDIRECT("$A:$B"),0,MATCH(D$1&amp;"_Verify",INDIRECT("$1:$1"),0)-1),2,0)
)</f>
        <v/>
      </c>
      <c r="F273" t="str">
        <f>IF(ISBLANK($D273),"",
IF(AND($B273&gt;=VLOOKUP($D273,DailyShopTypeTable!$B:$E,3,0),$B273&lt;=VLOOKUP($D273,DailyShopTypeTable!$B:$E,4,0)),"","슬롯타입이상"))</f>
        <v/>
      </c>
      <c r="P273" t="str">
        <f ca="1">P272&amp;IF(LEN(Q273)=0,"",","&amp;Q273)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3" t="str">
        <f>IF(O273&lt;&gt;1,"",
"{"""&amp;A$1&amp;""":"&amp;A273
&amp;","""&amp;B$1&amp;""":"&amp;B273
&amp;IF(LEN(E273)=0,"",","""&amp;E$1&amp;""":"""&amp;E273&amp;"""")
&amp;IF(LEN(G273)=0,"",","""&amp;G$1&amp;""":"""&amp;G273&amp;"""")
&amp;IF(LEN(I273)=0,"",","""&amp;I$1&amp;""":"&amp;I273)
&amp;IF(LEN(K273)=0,"",","""&amp;K$1&amp;""":"""&amp;K273&amp;"""")
&amp;IF(LEN(M273)=0,"",","""&amp;M$1&amp;""":"&amp;M273)
&amp;IF(LEN(N273)=0,"",","""&amp;N$1&amp;""":"&amp;N273)&amp;"}")</f>
        <v/>
      </c>
    </row>
    <row r="274" spans="1:17">
      <c r="A274">
        <v>25</v>
      </c>
      <c r="B274">
        <v>8</v>
      </c>
      <c r="C274">
        <f>IF(B274&lt;=6,0,
IF(B274=7,1,2))</f>
        <v>2</v>
      </c>
      <c r="E274" t="str">
        <f ca="1">IF(ISBLANK(D274),"",
VLOOKUP(D274,OFFSET(INDIRECT("$A:$B"),0,MATCH(D$1&amp;"_Verify",INDIRECT("$1:$1"),0)-1),2,0)
)</f>
        <v/>
      </c>
      <c r="F274" t="str">
        <f>IF(ISBLANK($D274),"",
IF(AND($B274&gt;=VLOOKUP($D274,DailyShopTypeTable!$B:$E,3,0),$B274&lt;=VLOOKUP($D274,DailyShopTypeTable!$B:$E,4,0)),"","슬롯타입이상"))</f>
        <v/>
      </c>
      <c r="P274" t="str">
        <f ca="1">P273&amp;IF(LEN(Q274)=0,"",","&amp;Q274)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4" t="str">
        <f>IF(O274&lt;&gt;1,"",
"{"""&amp;A$1&amp;""":"&amp;A274
&amp;","""&amp;B$1&amp;""":"&amp;B274
&amp;IF(LEN(E274)=0,"",","""&amp;E$1&amp;""":"""&amp;E274&amp;"""")
&amp;IF(LEN(G274)=0,"",","""&amp;G$1&amp;""":"""&amp;G274&amp;"""")
&amp;IF(LEN(I274)=0,"",","""&amp;I$1&amp;""":"&amp;I274)
&amp;IF(LEN(K274)=0,"",","""&amp;K$1&amp;""":"""&amp;K274&amp;"""")
&amp;IF(LEN(M274)=0,"",","""&amp;M$1&amp;""":"&amp;M274)
&amp;IF(LEN(N274)=0,"",","""&amp;N$1&amp;""":"&amp;N274)&amp;"}")</f>
        <v/>
      </c>
    </row>
    <row r="275" spans="1:17">
      <c r="A275">
        <v>26</v>
      </c>
      <c r="B275">
        <v>8</v>
      </c>
      <c r="C275">
        <f>IF(B275&lt;=6,0,
IF(B275=7,1,2))</f>
        <v>2</v>
      </c>
      <c r="E275" t="str">
        <f ca="1">IF(ISBLANK(D275),"",
VLOOKUP(D275,OFFSET(INDIRECT("$A:$B"),0,MATCH(D$1&amp;"_Verify",INDIRECT("$1:$1"),0)-1),2,0)
)</f>
        <v/>
      </c>
      <c r="F275" t="str">
        <f>IF(ISBLANK($D275),"",
IF(AND($B275&gt;=VLOOKUP($D275,DailyShopTypeTable!$B:$E,3,0),$B275&lt;=VLOOKUP($D275,DailyShopTypeTable!$B:$E,4,0)),"","슬롯타입이상"))</f>
        <v/>
      </c>
      <c r="P275" t="str">
        <f ca="1">P274&amp;IF(LEN(Q275)=0,"",","&amp;Q275)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5" t="str">
        <f>IF(O275&lt;&gt;1,"",
"{"""&amp;A$1&amp;""":"&amp;A275
&amp;","""&amp;B$1&amp;""":"&amp;B275
&amp;IF(LEN(E275)=0,"",","""&amp;E$1&amp;""":"""&amp;E275&amp;"""")
&amp;IF(LEN(G275)=0,"",","""&amp;G$1&amp;""":"""&amp;G275&amp;"""")
&amp;IF(LEN(I275)=0,"",","""&amp;I$1&amp;""":"&amp;I275)
&amp;IF(LEN(K275)=0,"",","""&amp;K$1&amp;""":"""&amp;K275&amp;"""")
&amp;IF(LEN(M275)=0,"",","""&amp;M$1&amp;""":"&amp;M275)
&amp;IF(LEN(N275)=0,"",","""&amp;N$1&amp;""":"&amp;N275)&amp;"}")</f>
        <v/>
      </c>
    </row>
    <row r="276" spans="1:17">
      <c r="A276">
        <v>27</v>
      </c>
      <c r="B276">
        <v>8</v>
      </c>
      <c r="C276">
        <f>IF(B276&lt;=6,0,
IF(B276=7,1,2))</f>
        <v>2</v>
      </c>
      <c r="E276" t="str">
        <f ca="1">IF(ISBLANK(D276),"",
VLOOKUP(D276,OFFSET(INDIRECT("$A:$B"),0,MATCH(D$1&amp;"_Verify",INDIRECT("$1:$1"),0)-1),2,0)
)</f>
        <v/>
      </c>
      <c r="F276" t="str">
        <f>IF(ISBLANK($D276),"",
IF(AND($B276&gt;=VLOOKUP($D276,DailyShopTypeTable!$B:$E,3,0),$B276&lt;=VLOOKUP($D276,DailyShopTypeTable!$B:$E,4,0)),"","슬롯타입이상"))</f>
        <v/>
      </c>
      <c r="P276" t="str">
        <f ca="1">P275&amp;IF(LEN(Q276)=0,"",","&amp;Q276)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6" t="str">
        <f>IF(O276&lt;&gt;1,"",
"{"""&amp;A$1&amp;""":"&amp;A276
&amp;","""&amp;B$1&amp;""":"&amp;B276
&amp;IF(LEN(E276)=0,"",","""&amp;E$1&amp;""":"""&amp;E276&amp;"""")
&amp;IF(LEN(G276)=0,"",","""&amp;G$1&amp;""":"""&amp;G276&amp;"""")
&amp;IF(LEN(I276)=0,"",","""&amp;I$1&amp;""":"&amp;I276)
&amp;IF(LEN(K276)=0,"",","""&amp;K$1&amp;""":"""&amp;K276&amp;"""")
&amp;IF(LEN(M276)=0,"",","""&amp;M$1&amp;""":"&amp;M276)
&amp;IF(LEN(N276)=0,"",","""&amp;N$1&amp;""":"&amp;N276)&amp;"}")</f>
        <v/>
      </c>
    </row>
    <row r="277" spans="1:17">
      <c r="A277">
        <v>28</v>
      </c>
      <c r="B277">
        <v>8</v>
      </c>
      <c r="C277">
        <f>IF(B277&lt;=6,0,
IF(B277=7,1,2))</f>
        <v>2</v>
      </c>
      <c r="E277" t="str">
        <f ca="1">IF(ISBLANK(D277),"",
VLOOKUP(D277,OFFSET(INDIRECT("$A:$B"),0,MATCH(D$1&amp;"_Verify",INDIRECT("$1:$1"),0)-1),2,0)
)</f>
        <v/>
      </c>
      <c r="F277" t="str">
        <f>IF(ISBLANK($D277),"",
IF(AND($B277&gt;=VLOOKUP($D277,DailyShopTypeTable!$B:$E,3,0),$B277&lt;=VLOOKUP($D277,DailyShopTypeTable!$B:$E,4,0)),"","슬롯타입이상"))</f>
        <v/>
      </c>
      <c r="P277" t="str">
        <f ca="1">P276&amp;IF(LEN(Q277)=0,"",","&amp;Q277)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7" t="str">
        <f>IF(O277&lt;&gt;1,"",
"{"""&amp;A$1&amp;""":"&amp;A277
&amp;","""&amp;B$1&amp;""":"&amp;B277
&amp;IF(LEN(E277)=0,"",","""&amp;E$1&amp;""":"""&amp;E277&amp;"""")
&amp;IF(LEN(G277)=0,"",","""&amp;G$1&amp;""":"""&amp;G277&amp;"""")
&amp;IF(LEN(I277)=0,"",","""&amp;I$1&amp;""":"&amp;I277)
&amp;IF(LEN(K277)=0,"",","""&amp;K$1&amp;""":"""&amp;K277&amp;"""")
&amp;IF(LEN(M277)=0,"",","""&amp;M$1&amp;""":"&amp;M277)
&amp;IF(LEN(N277)=0,"",","""&amp;N$1&amp;""":"&amp;N277)&amp;"}")</f>
        <v/>
      </c>
    </row>
    <row r="278" spans="1:17">
      <c r="A278">
        <v>29</v>
      </c>
      <c r="B278">
        <v>8</v>
      </c>
      <c r="C278">
        <f>IF(B278&lt;=6,0,
IF(B278=7,1,2))</f>
        <v>2</v>
      </c>
      <c r="E278" t="str">
        <f ca="1">IF(ISBLANK(D278),"",
VLOOKUP(D278,OFFSET(INDIRECT("$A:$B"),0,MATCH(D$1&amp;"_Verify",INDIRECT("$1:$1"),0)-1),2,0)
)</f>
        <v/>
      </c>
      <c r="F278" t="str">
        <f>IF(ISBLANK($D278),"",
IF(AND($B278&gt;=VLOOKUP($D278,DailyShopTypeTable!$B:$E,3,0),$B278&lt;=VLOOKUP($D278,DailyShopTypeTable!$B:$E,4,0)),"","슬롯타입이상"))</f>
        <v/>
      </c>
      <c r="P278" t="str">
        <f ca="1">P277&amp;IF(LEN(Q278)=0,"",","&amp;Q278)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8" t="str">
        <f>IF(O278&lt;&gt;1,"",
"{"""&amp;A$1&amp;""":"&amp;A278
&amp;","""&amp;B$1&amp;""":"&amp;B278
&amp;IF(LEN(E278)=0,"",","""&amp;E$1&amp;""":"""&amp;E278&amp;"""")
&amp;IF(LEN(G278)=0,"",","""&amp;G$1&amp;""":"""&amp;G278&amp;"""")
&amp;IF(LEN(I278)=0,"",","""&amp;I$1&amp;""":"&amp;I278)
&amp;IF(LEN(K278)=0,"",","""&amp;K$1&amp;""":"""&amp;K278&amp;"""")
&amp;IF(LEN(M278)=0,"",","""&amp;M$1&amp;""":"&amp;M278)
&amp;IF(LEN(N278)=0,"",","""&amp;N$1&amp;""":"&amp;N278)&amp;"}")</f>
        <v/>
      </c>
    </row>
    <row r="279" spans="1:17">
      <c r="A279">
        <v>30</v>
      </c>
      <c r="B279">
        <v>8</v>
      </c>
      <c r="C279">
        <f>IF(B279&lt;=6,0,
IF(B279=7,1,2))</f>
        <v>2</v>
      </c>
      <c r="E279" t="str">
        <f ca="1">IF(ISBLANK(D279),"",
VLOOKUP(D279,OFFSET(INDIRECT("$A:$B"),0,MATCH(D$1&amp;"_Verify",INDIRECT("$1:$1"),0)-1),2,0)
)</f>
        <v/>
      </c>
      <c r="F279" t="str">
        <f>IF(ISBLANK($D279),"",
IF(AND($B279&gt;=VLOOKUP($D279,DailyShopTypeTable!$B:$E,3,0),$B279&lt;=VLOOKUP($D279,DailyShopTypeTable!$B:$E,4,0)),"","슬롯타입이상"))</f>
        <v/>
      </c>
      <c r="P279" t="str">
        <f ca="1">P278&amp;IF(LEN(Q279)=0,"",","&amp;Q279)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9" t="str">
        <f>IF(O279&lt;&gt;1,"",
"{"""&amp;A$1&amp;""":"&amp;A279
&amp;","""&amp;B$1&amp;""":"&amp;B279
&amp;IF(LEN(E279)=0,"",","""&amp;E$1&amp;""":"""&amp;E279&amp;"""")
&amp;IF(LEN(G279)=0,"",","""&amp;G$1&amp;""":"""&amp;G279&amp;"""")
&amp;IF(LEN(I279)=0,"",","""&amp;I$1&amp;""":"&amp;I279)
&amp;IF(LEN(K279)=0,"",","""&amp;K$1&amp;""":"""&amp;K279&amp;"""")
&amp;IF(LEN(M279)=0,"",","""&amp;M$1&amp;""":"&amp;M279)
&amp;IF(LEN(N279)=0,"",","""&amp;N$1&amp;""":"&amp;N279)&amp;"}")</f>
        <v/>
      </c>
    </row>
    <row r="280" spans="1:17">
      <c r="A280">
        <v>31</v>
      </c>
      <c r="B280">
        <v>8</v>
      </c>
      <c r="C280">
        <f>IF(B280&lt;=6,0,
IF(B280=7,1,2))</f>
        <v>2</v>
      </c>
      <c r="E280" t="str">
        <f ca="1">IF(ISBLANK(D280),"",
VLOOKUP(D280,OFFSET(INDIRECT("$A:$B"),0,MATCH(D$1&amp;"_Verify",INDIRECT("$1:$1"),0)-1),2,0)
)</f>
        <v/>
      </c>
      <c r="F280" t="str">
        <f>IF(ISBLANK($D280),"",
IF(AND($B280&gt;=VLOOKUP($D280,DailyShopTypeTable!$B:$E,3,0),$B280&lt;=VLOOKUP($D280,DailyShopTypeTable!$B:$E,4,0)),"","슬롯타입이상"))</f>
        <v/>
      </c>
      <c r="P280" t="str">
        <f ca="1">P279&amp;IF(LEN(Q280)=0,"",","&amp;Q280)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80" t="str">
        <f>IF(O280&lt;&gt;1,"",
"{"""&amp;A$1&amp;""":"&amp;A280
&amp;","""&amp;B$1&amp;""":"&amp;B280
&amp;IF(LEN(E280)=0,"",","""&amp;E$1&amp;""":"""&amp;E280&amp;"""")
&amp;IF(LEN(G280)=0,"",","""&amp;G$1&amp;""":"""&amp;G280&amp;"""")
&amp;IF(LEN(I280)=0,"",","""&amp;I$1&amp;""":"&amp;I280)
&amp;IF(LEN(K280)=0,"",","""&amp;K$1&amp;""":"""&amp;K280&amp;"""")
&amp;IF(LEN(M280)=0,"",","""&amp;M$1&amp;""":"&amp;M280)
&amp;IF(LEN(N280)=0,"",","""&amp;N$1&amp;""":"&amp;N280)&amp;"}")</f>
        <v/>
      </c>
    </row>
  </sheetData>
  <autoFilter ref="O1:O280" xr:uid="{2D1E7AD5-7508-4439-B76E-7FCBFCB9C0E2}"/>
  <sortState xmlns:xlrd2="http://schemas.microsoft.com/office/spreadsheetml/2017/richdata2" ref="A2:Q280">
    <sortCondition ref="C2:C280"/>
    <sortCondition ref="A2:A280"/>
    <sortCondition ref="B2:B280"/>
  </sortState>
  <phoneticPr fontId="1" type="noConversion"/>
  <dataValidations count="1">
    <dataValidation type="list" allowBlank="1" showInputMessage="1" showErrorMessage="1" sqref="D2:D280" xr:uid="{2C9A71EA-E66E-4755-B69A-000F3F44FEA5}">
      <formula1>OFFSET(INDIRECT("$A$1"),1,MATCH(D$1&amp;"_Verify",INDIRECT("$1:$1"),0)-1,COUNTA(OFFSET(INDIRECT("$A:$A"),0,MATCH(D$1&amp;"_Verify",INDIRECT("$1:$1"),0)-1))-1,1)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CE4-A205-472E-8E70-9AAB5DC92BEB}">
  <dimension ref="A1:G12"/>
  <sheetViews>
    <sheetView workbookViewId="0"/>
  </sheetViews>
  <sheetFormatPr defaultRowHeight="16.5" outlineLevelCol="1"/>
  <cols>
    <col min="1" max="1" width="10.625" bestFit="1" customWidth="1"/>
    <col min="2" max="2" width="27.625" hidden="1" customWidth="1" outlineLevel="1"/>
    <col min="3" max="3" width="20.5" hidden="1" customWidth="1" outlineLevel="1"/>
    <col min="4" max="5" width="16.25" hidden="1" customWidth="1" outlineLevel="1"/>
    <col min="6" max="6" width="25.5" customWidth="1" collapsed="1"/>
    <col min="7" max="7" width="23.5" customWidth="1"/>
    <col min="8" max="8" width="9" customWidth="1"/>
    <col min="9" max="9" width="15.25" customWidth="1"/>
  </cols>
  <sheetData>
    <row r="1" spans="1:7" ht="26.25" customHeight="1">
      <c r="A1" t="s">
        <v>115</v>
      </c>
      <c r="B1" t="s">
        <v>124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>
      <c r="A2" t="s">
        <v>92</v>
      </c>
      <c r="B2" t="s">
        <v>126</v>
      </c>
      <c r="C2" t="s">
        <v>80</v>
      </c>
      <c r="D2">
        <v>0</v>
      </c>
      <c r="E2">
        <v>4</v>
      </c>
    </row>
    <row r="3" spans="1:7">
      <c r="A3" t="s">
        <v>94</v>
      </c>
      <c r="B3" t="s">
        <v>128</v>
      </c>
      <c r="C3" t="s">
        <v>83</v>
      </c>
      <c r="D3">
        <v>0</v>
      </c>
      <c r="E3">
        <v>4</v>
      </c>
      <c r="F3" t="s">
        <v>26</v>
      </c>
      <c r="G3" t="s">
        <v>145</v>
      </c>
    </row>
    <row r="4" spans="1:7">
      <c r="A4" t="s">
        <v>96</v>
      </c>
      <c r="B4" t="s">
        <v>130</v>
      </c>
      <c r="C4" t="s">
        <v>84</v>
      </c>
      <c r="D4">
        <v>0</v>
      </c>
      <c r="E4">
        <v>4</v>
      </c>
      <c r="F4" t="s">
        <v>26</v>
      </c>
      <c r="G4" t="s">
        <v>146</v>
      </c>
    </row>
    <row r="5" spans="1:7">
      <c r="A5" t="s">
        <v>98</v>
      </c>
      <c r="B5" t="s">
        <v>132</v>
      </c>
      <c r="C5" t="s">
        <v>79</v>
      </c>
      <c r="D5">
        <v>5</v>
      </c>
      <c r="E5">
        <v>8</v>
      </c>
    </row>
    <row r="6" spans="1:7">
      <c r="A6" t="s">
        <v>102</v>
      </c>
      <c r="B6" t="s">
        <v>134</v>
      </c>
      <c r="C6" t="s">
        <v>88</v>
      </c>
      <c r="D6">
        <v>5</v>
      </c>
      <c r="E6">
        <v>8</v>
      </c>
    </row>
    <row r="7" spans="1:7">
      <c r="A7" t="s">
        <v>108</v>
      </c>
      <c r="B7" t="s">
        <v>136</v>
      </c>
      <c r="C7" t="s">
        <v>121</v>
      </c>
      <c r="D7">
        <v>5</v>
      </c>
      <c r="E7">
        <v>8</v>
      </c>
    </row>
    <row r="8" spans="1:7">
      <c r="A8" t="s">
        <v>110</v>
      </c>
      <c r="B8" t="s">
        <v>137</v>
      </c>
      <c r="C8" t="s">
        <v>122</v>
      </c>
      <c r="D8">
        <v>5</v>
      </c>
      <c r="E8">
        <v>8</v>
      </c>
    </row>
    <row r="9" spans="1:7">
      <c r="A9" t="s">
        <v>112</v>
      </c>
      <c r="B9" t="s">
        <v>138</v>
      </c>
      <c r="C9" t="s">
        <v>123</v>
      </c>
      <c r="D9">
        <v>5</v>
      </c>
      <c r="E9">
        <v>8</v>
      </c>
    </row>
    <row r="10" spans="1:7">
      <c r="A10" t="s">
        <v>100</v>
      </c>
      <c r="B10" t="s">
        <v>140</v>
      </c>
      <c r="C10" t="s">
        <v>89</v>
      </c>
      <c r="D10">
        <v>5</v>
      </c>
      <c r="E10">
        <v>8</v>
      </c>
    </row>
    <row r="11" spans="1:7">
      <c r="A11" t="s">
        <v>104</v>
      </c>
      <c r="B11" t="s">
        <v>144</v>
      </c>
      <c r="C11" t="s">
        <v>86</v>
      </c>
      <c r="D11">
        <v>0</v>
      </c>
      <c r="E11">
        <v>8</v>
      </c>
    </row>
    <row r="12" spans="1:7">
      <c r="A12" t="s">
        <v>106</v>
      </c>
      <c r="B12" t="s">
        <v>142</v>
      </c>
      <c r="C12" t="s">
        <v>87</v>
      </c>
      <c r="D12">
        <v>0</v>
      </c>
      <c r="E12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D4"/>
  <sheetViews>
    <sheetView workbookViewId="0"/>
  </sheetViews>
  <sheetFormatPr defaultRowHeight="16.5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>
      <c r="A1" t="s">
        <v>3</v>
      </c>
      <c r="B1" s="2" t="s">
        <v>2</v>
      </c>
      <c r="C1" t="s">
        <v>25</v>
      </c>
      <c r="D1" t="s">
        <v>0</v>
      </c>
    </row>
    <row r="2" spans="1:4">
      <c r="A2" t="s">
        <v>22</v>
      </c>
      <c r="B2">
        <v>50</v>
      </c>
      <c r="C2" t="s">
        <v>26</v>
      </c>
      <c r="D2" t="s">
        <v>34</v>
      </c>
    </row>
    <row r="3" spans="1:4">
      <c r="A3" t="s">
        <v>23</v>
      </c>
      <c r="B3">
        <v>30</v>
      </c>
      <c r="C3" t="s">
        <v>27</v>
      </c>
    </row>
    <row r="4" spans="1:4">
      <c r="A4" t="s">
        <v>24</v>
      </c>
      <c r="B4">
        <v>200</v>
      </c>
      <c r="C4" t="s">
        <v>28</v>
      </c>
      <c r="D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</sheetViews>
  <sheetFormatPr defaultRowHeight="16.5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>
      <c r="A1" t="s">
        <v>12</v>
      </c>
      <c r="B1" s="2" t="s">
        <v>11</v>
      </c>
      <c r="C1" s="4" t="s">
        <v>30</v>
      </c>
      <c r="D1" s="5" t="s">
        <v>29</v>
      </c>
      <c r="E1" s="3" t="s">
        <v>13</v>
      </c>
      <c r="F1" t="s">
        <v>0</v>
      </c>
    </row>
    <row r="2" spans="1:6">
      <c r="A2" t="s">
        <v>15</v>
      </c>
      <c r="C2" s="1">
        <v>2</v>
      </c>
      <c r="D2" s="1">
        <v>2500</v>
      </c>
      <c r="E2">
        <v>30</v>
      </c>
    </row>
    <row r="3" spans="1:6">
      <c r="A3" t="s">
        <v>16</v>
      </c>
      <c r="C3" s="1">
        <v>5</v>
      </c>
      <c r="D3" s="1">
        <v>5900</v>
      </c>
      <c r="E3">
        <v>80</v>
      </c>
    </row>
    <row r="4" spans="1:6">
      <c r="A4" t="s">
        <v>17</v>
      </c>
      <c r="C4" s="1">
        <v>11</v>
      </c>
      <c r="D4" s="1">
        <v>12000</v>
      </c>
      <c r="E4">
        <v>170</v>
      </c>
      <c r="F4" t="s">
        <v>21</v>
      </c>
    </row>
    <row r="5" spans="1:6">
      <c r="A5" t="s">
        <v>18</v>
      </c>
      <c r="C5" s="1">
        <v>24</v>
      </c>
      <c r="D5" s="1">
        <v>25000</v>
      </c>
      <c r="E5">
        <v>360</v>
      </c>
    </row>
    <row r="6" spans="1:6">
      <c r="A6" t="s">
        <v>19</v>
      </c>
      <c r="C6" s="1">
        <v>60</v>
      </c>
      <c r="D6" s="1">
        <v>65000</v>
      </c>
      <c r="E6">
        <v>950</v>
      </c>
    </row>
    <row r="7" spans="1:6">
      <c r="A7" t="s">
        <v>20</v>
      </c>
      <c r="C7" s="1">
        <v>110</v>
      </c>
      <c r="D7" s="1">
        <v>119000</v>
      </c>
      <c r="E7">
        <v>2000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/>
  </sheetViews>
  <sheetFormatPr defaultRowHeight="16.5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>
      <c r="A1" t="s">
        <v>1</v>
      </c>
      <c r="B1" s="2" t="s">
        <v>11</v>
      </c>
      <c r="C1" s="3" t="s">
        <v>2</v>
      </c>
      <c r="D1" s="3" t="s">
        <v>5</v>
      </c>
      <c r="E1" t="s">
        <v>0</v>
      </c>
      <c r="F1" t="s">
        <v>9</v>
      </c>
    </row>
    <row r="2" spans="1:6">
      <c r="A2" t="s">
        <v>6</v>
      </c>
      <c r="B2" t="s">
        <v>31</v>
      </c>
      <c r="C2">
        <v>20</v>
      </c>
      <c r="D2">
        <v>1500</v>
      </c>
    </row>
    <row r="3" spans="1:6">
      <c r="A3" t="s">
        <v>7</v>
      </c>
      <c r="B3" t="s">
        <v>32</v>
      </c>
      <c r="C3">
        <v>140</v>
      </c>
      <c r="D3">
        <v>12000</v>
      </c>
      <c r="E3" t="s">
        <v>10</v>
      </c>
      <c r="F3">
        <v>6</v>
      </c>
    </row>
    <row r="4" spans="1:6">
      <c r="A4" t="s">
        <v>8</v>
      </c>
      <c r="B4" t="s">
        <v>33</v>
      </c>
      <c r="C4">
        <v>280</v>
      </c>
      <c r="D4">
        <v>26000</v>
      </c>
      <c r="E4" t="s">
        <v>10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ShopLevelPackageTable</vt:lpstr>
      <vt:lpstr>ShopDailyDiamondTable</vt:lpstr>
      <vt:lpstr>daFre서버</vt:lpstr>
      <vt:lpstr>daShp서버</vt:lpstr>
      <vt:lpstr>DailyShopTypeTable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2020-05-11T01:35:47Z</dcterms:modified>
</cp:coreProperties>
</file>