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D6EEA1F-D26C-448F-B9E8-0F3830FD02F8}" xr6:coauthVersionLast="47" xr6:coauthVersionMax="47" xr10:uidLastSave="{00000000-0000-0000-0000-000000000000}"/>
  <bookViews>
    <workbookView xWindow="-28920" yWindow="-120" windowWidth="29040" windowHeight="15840" tabRatio="653" activeTab="7" xr2:uid="{1BFDBDDD-03BC-42BF-BA52-8E4216F92F7B}"/>
    <workbookView xWindow="-289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0" i="11" l="1"/>
  <c r="S30" i="11"/>
  <c r="B34" i="11"/>
  <c r="V34" i="11" s="1"/>
  <c r="C34" i="11"/>
  <c r="D34" i="11"/>
  <c r="S34" i="11"/>
  <c r="T34" i="11"/>
  <c r="T27" i="11"/>
  <c r="S27" i="11"/>
  <c r="T67" i="11"/>
  <c r="S67" i="11"/>
  <c r="T64" i="11"/>
  <c r="S64" i="11"/>
  <c r="T4" i="11"/>
  <c r="S4" i="11"/>
  <c r="T51" i="11"/>
  <c r="S51" i="11"/>
  <c r="T48" i="11"/>
  <c r="S48" i="11"/>
  <c r="T31" i="11"/>
  <c r="S31" i="11"/>
  <c r="D31" i="11"/>
  <c r="C31" i="11"/>
  <c r="T28" i="11"/>
  <c r="S28" i="11"/>
  <c r="D28" i="11"/>
  <c r="C28" i="11"/>
  <c r="S68" i="11"/>
  <c r="T68" i="11"/>
  <c r="S69" i="11"/>
  <c r="T69" i="11"/>
  <c r="D69" i="11"/>
  <c r="C69" i="11"/>
  <c r="S65" i="11"/>
  <c r="T65" i="11"/>
  <c r="S66" i="11"/>
  <c r="T66" i="11"/>
  <c r="D66" i="11"/>
  <c r="C66" i="11"/>
  <c r="S52" i="11"/>
  <c r="T52" i="11"/>
  <c r="S53" i="11"/>
  <c r="T53" i="11"/>
  <c r="D53" i="11"/>
  <c r="C53" i="11"/>
  <c r="S49" i="11"/>
  <c r="T49" i="11"/>
  <c r="S50" i="11"/>
  <c r="T50" i="11"/>
  <c r="D50" i="11"/>
  <c r="C50" i="11"/>
  <c r="T37" i="11" l="1"/>
  <c r="S37" i="11"/>
  <c r="C37" i="11"/>
  <c r="T21" i="11"/>
  <c r="S21" i="11"/>
  <c r="C21" i="11"/>
  <c r="T13" i="11"/>
  <c r="S13" i="11"/>
  <c r="C13" i="11"/>
  <c r="T6" i="11"/>
  <c r="S6" i="11"/>
  <c r="C6" i="11"/>
  <c r="T3" i="11"/>
  <c r="S3" i="11"/>
  <c r="C3" i="11"/>
  <c r="T55" i="11"/>
  <c r="S55" i="11"/>
  <c r="C55" i="11"/>
  <c r="D6" i="11" l="1"/>
  <c r="D3" i="11"/>
  <c r="D37" i="11"/>
  <c r="D35" i="11"/>
  <c r="D21" i="11"/>
  <c r="D55" i="11"/>
  <c r="T41" i="11"/>
  <c r="S41" i="11"/>
  <c r="D41" i="11"/>
  <c r="C41" i="11"/>
  <c r="T35" i="11"/>
  <c r="S35" i="11"/>
  <c r="C35" i="11"/>
  <c r="T23" i="11"/>
  <c r="S23" i="11"/>
  <c r="D23" i="11"/>
  <c r="C23" i="11"/>
  <c r="T8" i="11"/>
  <c r="S8" i="11"/>
  <c r="D8" i="11"/>
  <c r="C8" i="11"/>
  <c r="T61" i="11"/>
  <c r="S61" i="11"/>
  <c r="C61" i="11"/>
  <c r="T47" i="11"/>
  <c r="S47" i="11"/>
  <c r="D47" i="11"/>
  <c r="C47" i="11"/>
  <c r="D61" i="11" l="1"/>
  <c r="D13" i="11"/>
  <c r="AB36" i="11"/>
  <c r="D33" i="11"/>
  <c r="D54" i="11"/>
  <c r="S32" i="11"/>
  <c r="T32" i="11"/>
  <c r="S33" i="11"/>
  <c r="T33" i="11"/>
  <c r="C33" i="11"/>
  <c r="T17" i="11"/>
  <c r="S17" i="11"/>
  <c r="T16" i="11"/>
  <c r="S16" i="11"/>
  <c r="S24" i="11"/>
  <c r="T24" i="11"/>
  <c r="S25" i="11"/>
  <c r="T25" i="11"/>
  <c r="D25" i="11"/>
  <c r="C25" i="11"/>
  <c r="D17" i="11"/>
  <c r="C17" i="11"/>
  <c r="S70" i="11"/>
  <c r="T70" i="11"/>
  <c r="S71" i="11"/>
  <c r="T71" i="11"/>
  <c r="D71" i="11"/>
  <c r="C71" i="11"/>
  <c r="C68" i="11"/>
  <c r="T54" i="11"/>
  <c r="S54" i="11"/>
  <c r="C54" i="11"/>
  <c r="D68" i="11" l="1"/>
  <c r="D22" i="11" l="1"/>
  <c r="D57" i="11"/>
  <c r="D39" i="11"/>
  <c r="T46" i="11"/>
  <c r="S46" i="11"/>
  <c r="D46" i="11"/>
  <c r="C46" i="11"/>
  <c r="T39" i="11"/>
  <c r="S39" i="11"/>
  <c r="C39" i="11"/>
  <c r="T36" i="11"/>
  <c r="S36" i="11"/>
  <c r="D36" i="11"/>
  <c r="C36" i="11"/>
  <c r="T22" i="11"/>
  <c r="S22" i="11"/>
  <c r="C22" i="11"/>
  <c r="T7" i="11"/>
  <c r="S7" i="11"/>
  <c r="D7" i="11"/>
  <c r="C7" i="11"/>
  <c r="T59" i="11"/>
  <c r="S59" i="11"/>
  <c r="D59" i="11"/>
  <c r="C59" i="11"/>
  <c r="T57" i="11"/>
  <c r="S57" i="11"/>
  <c r="C57" i="11"/>
  <c r="C27" i="11" l="1"/>
  <c r="C24" i="11"/>
  <c r="T12" i="11"/>
  <c r="S12" i="11"/>
  <c r="C12" i="11"/>
  <c r="C65" i="11"/>
  <c r="T63" i="11"/>
  <c r="S63" i="11"/>
  <c r="C63" i="11"/>
  <c r="C52" i="11" l="1"/>
  <c r="C70" i="11" l="1"/>
  <c r="AB35" i="11"/>
  <c r="AB34" i="11"/>
  <c r="T38" i="11" l="1"/>
  <c r="S38" i="11"/>
  <c r="C38" i="11"/>
  <c r="T58" i="11"/>
  <c r="S58" i="11"/>
  <c r="S20" i="11" l="1"/>
  <c r="T20" i="11"/>
  <c r="S11" i="11"/>
  <c r="T11" i="11"/>
  <c r="S60" i="11"/>
  <c r="T60" i="11"/>
  <c r="C20" i="11"/>
  <c r="C11" i="11"/>
  <c r="C60" i="11"/>
  <c r="C51" i="11" l="1"/>
  <c r="C48" i="11"/>
  <c r="C49" i="11"/>
  <c r="C18" i="11"/>
  <c r="S18" i="11"/>
  <c r="T18" i="11"/>
  <c r="T19" i="11"/>
  <c r="S19" i="11"/>
  <c r="C19" i="11"/>
  <c r="C4" i="11"/>
  <c r="T5" i="11"/>
  <c r="S5" i="11"/>
  <c r="C5" i="11"/>
  <c r="C62" i="11" l="1"/>
  <c r="S62" i="11"/>
  <c r="T62" i="11"/>
  <c r="C58" i="11"/>
  <c r="C42" i="11"/>
  <c r="S42" i="11"/>
  <c r="T42" i="11"/>
  <c r="C43" i="11"/>
  <c r="S43" i="11"/>
  <c r="T43" i="11"/>
  <c r="C26" i="11"/>
  <c r="S26" i="11"/>
  <c r="T26" i="11"/>
  <c r="T14" i="11"/>
  <c r="S14" i="11"/>
  <c r="C14" i="11"/>
  <c r="B14" i="11"/>
  <c r="V14" i="11" l="1"/>
  <c r="AB33" i="11"/>
  <c r="C32" i="11"/>
  <c r="B44" i="11" l="1"/>
  <c r="B42" i="11"/>
  <c r="B40" i="11"/>
  <c r="B41" i="11" s="1"/>
  <c r="B29" i="11"/>
  <c r="B15" i="11"/>
  <c r="B4" i="11"/>
  <c r="V4" i="11" s="1"/>
  <c r="C67" i="11"/>
  <c r="V41" i="11" l="1"/>
  <c r="E41" i="11"/>
  <c r="B16" i="11"/>
  <c r="V16" i="11" s="1"/>
  <c r="E14" i="11"/>
  <c r="B46" i="11"/>
  <c r="B47" i="11" s="1"/>
  <c r="B45" i="11"/>
  <c r="B51" i="11"/>
  <c r="V51" i="11" s="1"/>
  <c r="B5" i="11"/>
  <c r="B58" i="11"/>
  <c r="B43" i="11"/>
  <c r="E42" i="11" s="1"/>
  <c r="V42" i="11"/>
  <c r="B62" i="11"/>
  <c r="B48" i="11"/>
  <c r="V48" i="11" s="1"/>
  <c r="B18" i="11"/>
  <c r="B56" i="11"/>
  <c r="B64" i="11"/>
  <c r="V64" i="11" s="1"/>
  <c r="E40" i="11"/>
  <c r="B67" i="11"/>
  <c r="V67" i="11" s="1"/>
  <c r="B30" i="11"/>
  <c r="V30" i="11" s="1"/>
  <c r="B2" i="11"/>
  <c r="B3" i="11" s="1"/>
  <c r="B31" i="11" l="1"/>
  <c r="V31" i="11" s="1"/>
  <c r="B35" i="11"/>
  <c r="E4" i="11"/>
  <c r="B6" i="11"/>
  <c r="E5" i="11" s="1"/>
  <c r="V3" i="11"/>
  <c r="E3" i="11"/>
  <c r="V47" i="11"/>
  <c r="E47" i="11"/>
  <c r="E44" i="11"/>
  <c r="B63" i="11"/>
  <c r="V63" i="11" s="1"/>
  <c r="B17" i="11"/>
  <c r="V17" i="11" s="1"/>
  <c r="B54" i="11"/>
  <c r="B68" i="11"/>
  <c r="V68" i="11" s="1"/>
  <c r="V46" i="11"/>
  <c r="E46" i="11"/>
  <c r="V58" i="11"/>
  <c r="B59" i="11"/>
  <c r="B57" i="11"/>
  <c r="B65" i="11"/>
  <c r="B52" i="11"/>
  <c r="V52" i="11" s="1"/>
  <c r="B70" i="11"/>
  <c r="B38" i="11"/>
  <c r="B20" i="11"/>
  <c r="E45" i="11"/>
  <c r="B49" i="11"/>
  <c r="V49" i="11" s="1"/>
  <c r="V18" i="11"/>
  <c r="B19" i="11"/>
  <c r="E18" i="11" s="1"/>
  <c r="V5" i="11"/>
  <c r="V62" i="11"/>
  <c r="E43" i="11"/>
  <c r="V43" i="11"/>
  <c r="B26" i="11"/>
  <c r="E29" i="11"/>
  <c r="E15" i="11"/>
  <c r="V35" i="11" l="1"/>
  <c r="E34" i="11"/>
  <c r="B69" i="11"/>
  <c r="V69" i="11" s="1"/>
  <c r="B66" i="11"/>
  <c r="V66" i="11" s="1"/>
  <c r="V65" i="11"/>
  <c r="E51" i="11"/>
  <c r="B53" i="11"/>
  <c r="V53" i="11" s="1"/>
  <c r="E48" i="11"/>
  <c r="B50" i="11"/>
  <c r="V50" i="11" s="1"/>
  <c r="V20" i="11"/>
  <c r="B21" i="11"/>
  <c r="E20" i="11" s="1"/>
  <c r="V6" i="11"/>
  <c r="B55" i="11"/>
  <c r="E54" i="11" s="1"/>
  <c r="E62" i="11"/>
  <c r="E63" i="11"/>
  <c r="E67" i="11"/>
  <c r="V54" i="11"/>
  <c r="E16" i="11"/>
  <c r="E17" i="11"/>
  <c r="E68" i="11"/>
  <c r="B71" i="11"/>
  <c r="V71" i="11" s="1"/>
  <c r="V70" i="11"/>
  <c r="B39" i="11"/>
  <c r="B36" i="11"/>
  <c r="B22" i="11"/>
  <c r="B7" i="11"/>
  <c r="B8" i="11" s="1"/>
  <c r="V59" i="11"/>
  <c r="V57" i="11"/>
  <c r="E57" i="11"/>
  <c r="E56" i="11"/>
  <c r="E58" i="11"/>
  <c r="B27" i="11"/>
  <c r="V27" i="11" s="1"/>
  <c r="E64" i="11"/>
  <c r="B60" i="11"/>
  <c r="B61" i="11" s="1"/>
  <c r="B32" i="11"/>
  <c r="B9" i="11"/>
  <c r="B10" i="11" s="1"/>
  <c r="E9" i="11" s="1"/>
  <c r="V38" i="11"/>
  <c r="B11" i="11"/>
  <c r="E2" i="11"/>
  <c r="E49" i="11"/>
  <c r="V19" i="11"/>
  <c r="E19" i="11"/>
  <c r="V26" i="11"/>
  <c r="E65" i="11" l="1"/>
  <c r="E35" i="11"/>
  <c r="V32" i="11"/>
  <c r="E31" i="11"/>
  <c r="E26" i="11"/>
  <c r="B28" i="11"/>
  <c r="E27" i="11" s="1"/>
  <c r="E52" i="11"/>
  <c r="E66" i="11"/>
  <c r="E69" i="11"/>
  <c r="E53" i="11"/>
  <c r="E50" i="11"/>
  <c r="E6" i="11"/>
  <c r="E59" i="11"/>
  <c r="B37" i="11"/>
  <c r="E36" i="11" s="1"/>
  <c r="V21" i="11"/>
  <c r="E21" i="11"/>
  <c r="V55" i="11"/>
  <c r="E55" i="11"/>
  <c r="E30" i="11"/>
  <c r="B23" i="11"/>
  <c r="E22" i="11" s="1"/>
  <c r="V8" i="11"/>
  <c r="E8" i="11"/>
  <c r="V61" i="11"/>
  <c r="E61" i="11"/>
  <c r="B33" i="11"/>
  <c r="V33" i="11" s="1"/>
  <c r="E70" i="11"/>
  <c r="E71" i="11"/>
  <c r="V39" i="11"/>
  <c r="E39" i="11"/>
  <c r="E38" i="11"/>
  <c r="V36" i="11"/>
  <c r="B24" i="11"/>
  <c r="V24" i="11" s="1"/>
  <c r="V22" i="11"/>
  <c r="V7" i="11"/>
  <c r="E7" i="11"/>
  <c r="V11" i="11"/>
  <c r="B12" i="11"/>
  <c r="V60" i="11"/>
  <c r="E60" i="11"/>
  <c r="E10" i="11"/>
  <c r="AH264" i="9"/>
  <c r="V28" i="11" l="1"/>
  <c r="E28" i="11"/>
  <c r="V37" i="11"/>
  <c r="E37" i="11"/>
  <c r="E11" i="11"/>
  <c r="B13" i="11"/>
  <c r="E12" i="11" s="1"/>
  <c r="V23" i="11"/>
  <c r="E23" i="11"/>
  <c r="E32" i="11"/>
  <c r="E33" i="11"/>
  <c r="B25" i="11"/>
  <c r="V25" i="11" s="1"/>
  <c r="V12" i="11"/>
  <c r="AB32" i="11"/>
  <c r="V13" i="11" l="1"/>
  <c r="E13" i="11"/>
  <c r="E25" i="11"/>
  <c r="E24" i="11"/>
  <c r="AB31" i="1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51" i="9" l="1"/>
  <c r="AH346" i="9" l="1"/>
  <c r="AI346" i="9"/>
  <c r="AJ346" i="9"/>
  <c r="AI343" i="9"/>
  <c r="AJ343" i="9"/>
  <c r="S56" i="11" l="1"/>
  <c r="S45" i="11"/>
  <c r="S44" i="11"/>
  <c r="S40" i="11"/>
  <c r="S29" i="11"/>
  <c r="S15" i="11"/>
  <c r="S10" i="11"/>
  <c r="S9" i="11"/>
  <c r="S2" i="11"/>
  <c r="V56" i="11" l="1"/>
  <c r="V45" i="11"/>
  <c r="V44" i="11"/>
  <c r="V40" i="11"/>
  <c r="V29" i="11"/>
  <c r="V15" i="11"/>
  <c r="V10" i="11"/>
  <c r="V9" i="11"/>
  <c r="V2" i="11"/>
  <c r="U2" i="11" l="1"/>
  <c r="U3" i="11" s="1"/>
  <c r="U4" i="11" s="1"/>
  <c r="U5" i="11" l="1"/>
  <c r="U6" i="11" s="1"/>
  <c r="U7" i="11" l="1"/>
  <c r="U8" i="11" s="1"/>
  <c r="C64" i="11"/>
  <c r="C56" i="11"/>
  <c r="C45" i="11"/>
  <c r="C44" i="11"/>
  <c r="C40" i="11"/>
  <c r="C30" i="11"/>
  <c r="C29" i="11"/>
  <c r="C16" i="11"/>
  <c r="C15" i="11"/>
  <c r="C10" i="11"/>
  <c r="C9" i="11"/>
  <c r="C2" i="11"/>
  <c r="T56" i="11"/>
  <c r="T45" i="11"/>
  <c r="T44" i="11"/>
  <c r="T40" i="11"/>
  <c r="T29" i="11"/>
  <c r="T15" i="11"/>
  <c r="T10" i="11"/>
  <c r="T9" i="11"/>
  <c r="T2" i="11"/>
  <c r="U9" i="11" l="1"/>
  <c r="U10" i="11" s="1"/>
  <c r="U11" i="11" s="1"/>
  <c r="AZ6" i="9"/>
  <c r="U12" i="11" l="1"/>
  <c r="AI373" i="9"/>
  <c r="AI361" i="9"/>
  <c r="AI349" i="9"/>
  <c r="AI337" i="9"/>
  <c r="AI325" i="9"/>
  <c r="AI313" i="9"/>
  <c r="AI301" i="9"/>
  <c r="AI289" i="9"/>
  <c r="AI277" i="9"/>
  <c r="AW10" i="9" s="1"/>
  <c r="AI265" i="9"/>
  <c r="AI253" i="9"/>
  <c r="AI241" i="9"/>
  <c r="AI229" i="9"/>
  <c r="AI217" i="9"/>
  <c r="AI205" i="9"/>
  <c r="AI193" i="9"/>
  <c r="AI181" i="9"/>
  <c r="AI169" i="9"/>
  <c r="AI157" i="9"/>
  <c r="AI145" i="9"/>
  <c r="AI133" i="9"/>
  <c r="AI121" i="9"/>
  <c r="AI109" i="9"/>
  <c r="AI97" i="9"/>
  <c r="AI85" i="9"/>
  <c r="AI73" i="9"/>
  <c r="AI61" i="9"/>
  <c r="AI49" i="9"/>
  <c r="AI37" i="9"/>
  <c r="AI25" i="9"/>
  <c r="AI13" i="9"/>
  <c r="AI372" i="9"/>
  <c r="AI360" i="9"/>
  <c r="AI348" i="9"/>
  <c r="AI336" i="9"/>
  <c r="AI324" i="9"/>
  <c r="AI312" i="9"/>
  <c r="AI300" i="9"/>
  <c r="AI288" i="9"/>
  <c r="AI276" i="9"/>
  <c r="AI264" i="9"/>
  <c r="AI252" i="9"/>
  <c r="AI240" i="9"/>
  <c r="AI228" i="9"/>
  <c r="AI216" i="9"/>
  <c r="AI204" i="9"/>
  <c r="AI192" i="9"/>
  <c r="AI180" i="9"/>
  <c r="AI168" i="9"/>
  <c r="AI156" i="9"/>
  <c r="AI144" i="9"/>
  <c r="AI132" i="9"/>
  <c r="AI120" i="9"/>
  <c r="AI108" i="9"/>
  <c r="AI96" i="9"/>
  <c r="AI84" i="9"/>
  <c r="AI72" i="9"/>
  <c r="AI60" i="9"/>
  <c r="AI48" i="9"/>
  <c r="AI36" i="9"/>
  <c r="AI24" i="9"/>
  <c r="AI12" i="9"/>
  <c r="AI371" i="9"/>
  <c r="AI370" i="9"/>
  <c r="AI369" i="9"/>
  <c r="AI368" i="9"/>
  <c r="AI367" i="9"/>
  <c r="AI366" i="9"/>
  <c r="AI365" i="9"/>
  <c r="AI364" i="9"/>
  <c r="AI363" i="9"/>
  <c r="AI362" i="9"/>
  <c r="AI359" i="9"/>
  <c r="AI358" i="9"/>
  <c r="AI357" i="9"/>
  <c r="AI356" i="9"/>
  <c r="AI355" i="9"/>
  <c r="AI354" i="9"/>
  <c r="AI353" i="9"/>
  <c r="AI352" i="9"/>
  <c r="AI351" i="9"/>
  <c r="AI350" i="9"/>
  <c r="AI347" i="9"/>
  <c r="AI345" i="9"/>
  <c r="AI344" i="9"/>
  <c r="AI342" i="9"/>
  <c r="AI341" i="9"/>
  <c r="AI340" i="9"/>
  <c r="AI339" i="9"/>
  <c r="AI338" i="9"/>
  <c r="AI335" i="9"/>
  <c r="AI334" i="9"/>
  <c r="AI333" i="9"/>
  <c r="AI332" i="9"/>
  <c r="AI331" i="9"/>
  <c r="AI330" i="9"/>
  <c r="AI329" i="9"/>
  <c r="AI328" i="9"/>
  <c r="AI327" i="9"/>
  <c r="AI326" i="9"/>
  <c r="AI323" i="9"/>
  <c r="AI322" i="9"/>
  <c r="AI321" i="9"/>
  <c r="AI320" i="9"/>
  <c r="AI319" i="9"/>
  <c r="AI318" i="9"/>
  <c r="AI317" i="9"/>
  <c r="AI316" i="9"/>
  <c r="AI315" i="9"/>
  <c r="AI314" i="9"/>
  <c r="AI311" i="9"/>
  <c r="AI310" i="9"/>
  <c r="AI309" i="9"/>
  <c r="AI308" i="9"/>
  <c r="AI307" i="9"/>
  <c r="AI306" i="9"/>
  <c r="AI305" i="9"/>
  <c r="AI304" i="9"/>
  <c r="AI303" i="9"/>
  <c r="AI302" i="9"/>
  <c r="AI299" i="9"/>
  <c r="AI298" i="9"/>
  <c r="AI297" i="9"/>
  <c r="AI296" i="9"/>
  <c r="AI295" i="9"/>
  <c r="AI294" i="9"/>
  <c r="AI293" i="9"/>
  <c r="AI292" i="9"/>
  <c r="AI291" i="9"/>
  <c r="AI290" i="9"/>
  <c r="AI287" i="9"/>
  <c r="AI286" i="9"/>
  <c r="AI285" i="9"/>
  <c r="AI284" i="9"/>
  <c r="AI283" i="9"/>
  <c r="AI282" i="9"/>
  <c r="AI281" i="9"/>
  <c r="AI280" i="9"/>
  <c r="AI279" i="9"/>
  <c r="AI278" i="9"/>
  <c r="AI275" i="9"/>
  <c r="AI274" i="9"/>
  <c r="AI273" i="9"/>
  <c r="AI272" i="9"/>
  <c r="AI271" i="9"/>
  <c r="AI270" i="9"/>
  <c r="AI269" i="9"/>
  <c r="AI268" i="9"/>
  <c r="AI267" i="9"/>
  <c r="AI266" i="9"/>
  <c r="AI263" i="9"/>
  <c r="AI262" i="9"/>
  <c r="AI261" i="9"/>
  <c r="AI260" i="9"/>
  <c r="AI259" i="9"/>
  <c r="AI258" i="9"/>
  <c r="AI257" i="9"/>
  <c r="AI256" i="9"/>
  <c r="AI255" i="9"/>
  <c r="AI254" i="9"/>
  <c r="AI251" i="9"/>
  <c r="AI250" i="9"/>
  <c r="AI249" i="9"/>
  <c r="AI248" i="9"/>
  <c r="AI247" i="9"/>
  <c r="AI246" i="9"/>
  <c r="AI245" i="9"/>
  <c r="AI244" i="9"/>
  <c r="AI243" i="9"/>
  <c r="AI242" i="9"/>
  <c r="AI239" i="9"/>
  <c r="AI238" i="9"/>
  <c r="AI237" i="9"/>
  <c r="AI236" i="9"/>
  <c r="AI235" i="9"/>
  <c r="AI234" i="9"/>
  <c r="AI233" i="9"/>
  <c r="AI232" i="9"/>
  <c r="AI231" i="9"/>
  <c r="AI230" i="9"/>
  <c r="AI227" i="9"/>
  <c r="AI226" i="9"/>
  <c r="AI225" i="9"/>
  <c r="AI224" i="9"/>
  <c r="AI223" i="9"/>
  <c r="AI222" i="9"/>
  <c r="AI221" i="9"/>
  <c r="AI220" i="9"/>
  <c r="AI219" i="9"/>
  <c r="AI218" i="9"/>
  <c r="AI215" i="9"/>
  <c r="AI214" i="9"/>
  <c r="AI213" i="9"/>
  <c r="AI212" i="9"/>
  <c r="AI211" i="9"/>
  <c r="AI210" i="9"/>
  <c r="AI209" i="9"/>
  <c r="AI208" i="9"/>
  <c r="AI207" i="9"/>
  <c r="AI206" i="9"/>
  <c r="AI203" i="9"/>
  <c r="AI202" i="9"/>
  <c r="AI201" i="9"/>
  <c r="AI200" i="9"/>
  <c r="AI199" i="9"/>
  <c r="AI198" i="9"/>
  <c r="AI197" i="9"/>
  <c r="AI196" i="9"/>
  <c r="AI195" i="9"/>
  <c r="AI194" i="9"/>
  <c r="AI191" i="9"/>
  <c r="AI190" i="9"/>
  <c r="AI189" i="9"/>
  <c r="AI188" i="9"/>
  <c r="AI187" i="9"/>
  <c r="AI186" i="9"/>
  <c r="AI185" i="9"/>
  <c r="AI184" i="9"/>
  <c r="AI183" i="9"/>
  <c r="AI182" i="9"/>
  <c r="AI179" i="9"/>
  <c r="AI178" i="9"/>
  <c r="AI177" i="9"/>
  <c r="AI176" i="9"/>
  <c r="AI175" i="9"/>
  <c r="AI174" i="9"/>
  <c r="AI173" i="9"/>
  <c r="AI172" i="9"/>
  <c r="AI171" i="9"/>
  <c r="AI170" i="9"/>
  <c r="AI167" i="9"/>
  <c r="AI166" i="9"/>
  <c r="AI165" i="9"/>
  <c r="AI164" i="9"/>
  <c r="AI163" i="9"/>
  <c r="AI162" i="9"/>
  <c r="AI161" i="9"/>
  <c r="AI160" i="9"/>
  <c r="AI159" i="9"/>
  <c r="AI158" i="9"/>
  <c r="AI155" i="9"/>
  <c r="AI154" i="9"/>
  <c r="AI153" i="9"/>
  <c r="AI152" i="9"/>
  <c r="AI151" i="9"/>
  <c r="AI150" i="9"/>
  <c r="AI149" i="9"/>
  <c r="AI148" i="9"/>
  <c r="AI147" i="9"/>
  <c r="AI146" i="9"/>
  <c r="AI143" i="9"/>
  <c r="AI142" i="9"/>
  <c r="AI141" i="9"/>
  <c r="AI140" i="9"/>
  <c r="AI139" i="9"/>
  <c r="AI138" i="9"/>
  <c r="AI137" i="9"/>
  <c r="AI136" i="9"/>
  <c r="AI135" i="9"/>
  <c r="AI134" i="9"/>
  <c r="AI131" i="9"/>
  <c r="AI130" i="9"/>
  <c r="AI129" i="9"/>
  <c r="AI128" i="9"/>
  <c r="AI127" i="9"/>
  <c r="AI126" i="9"/>
  <c r="AI125" i="9"/>
  <c r="AI124" i="9"/>
  <c r="AI123" i="9"/>
  <c r="AI122" i="9"/>
  <c r="AI119" i="9"/>
  <c r="AI118" i="9"/>
  <c r="AI117" i="9"/>
  <c r="AI116" i="9"/>
  <c r="AI115" i="9"/>
  <c r="AI114" i="9"/>
  <c r="AI113" i="9"/>
  <c r="AI112" i="9"/>
  <c r="AI111" i="9"/>
  <c r="AI110" i="9"/>
  <c r="AI107" i="9"/>
  <c r="AI106" i="9"/>
  <c r="AI105" i="9"/>
  <c r="AI104" i="9"/>
  <c r="AI103" i="9"/>
  <c r="AI102" i="9"/>
  <c r="AI101" i="9"/>
  <c r="AI100" i="9"/>
  <c r="AI99" i="9"/>
  <c r="AI98" i="9"/>
  <c r="AI95" i="9"/>
  <c r="AI94" i="9"/>
  <c r="AI93" i="9"/>
  <c r="AI92" i="9"/>
  <c r="AI91" i="9"/>
  <c r="AI90" i="9"/>
  <c r="AI89" i="9"/>
  <c r="AI88" i="9"/>
  <c r="AI87" i="9"/>
  <c r="AI86" i="9"/>
  <c r="AI83" i="9"/>
  <c r="AI82" i="9"/>
  <c r="AI81" i="9"/>
  <c r="AI80" i="9"/>
  <c r="AI79" i="9"/>
  <c r="AI78" i="9"/>
  <c r="AI77" i="9"/>
  <c r="AI76" i="9"/>
  <c r="AI75" i="9"/>
  <c r="AI74" i="9"/>
  <c r="AI71" i="9"/>
  <c r="AI70" i="9"/>
  <c r="AI69" i="9"/>
  <c r="AI68" i="9"/>
  <c r="AI67" i="9"/>
  <c r="AI66" i="9"/>
  <c r="AI65" i="9"/>
  <c r="AI64" i="9"/>
  <c r="AI63" i="9"/>
  <c r="AI62" i="9"/>
  <c r="AI59" i="9"/>
  <c r="AI58" i="9"/>
  <c r="AI57" i="9"/>
  <c r="AI56" i="9"/>
  <c r="AI55" i="9"/>
  <c r="AI54" i="9"/>
  <c r="AI53" i="9"/>
  <c r="AI52" i="9"/>
  <c r="AI51" i="9"/>
  <c r="AI50" i="9"/>
  <c r="AI47" i="9"/>
  <c r="AI46" i="9"/>
  <c r="AI45" i="9"/>
  <c r="AI44" i="9"/>
  <c r="AI43" i="9"/>
  <c r="AI42" i="9"/>
  <c r="AI41" i="9"/>
  <c r="AI40" i="9"/>
  <c r="AI39" i="9"/>
  <c r="AI38" i="9"/>
  <c r="AI35" i="9"/>
  <c r="AI34" i="9"/>
  <c r="AI33" i="9"/>
  <c r="AI32" i="9"/>
  <c r="AI31" i="9"/>
  <c r="AI30" i="9"/>
  <c r="AI29" i="9"/>
  <c r="AI28" i="9"/>
  <c r="AI27" i="9"/>
  <c r="AI26" i="9"/>
  <c r="AI23" i="9"/>
  <c r="AI22" i="9"/>
  <c r="AI21" i="9"/>
  <c r="AI20" i="9"/>
  <c r="AI19" i="9"/>
  <c r="AI18" i="9"/>
  <c r="AI17" i="9"/>
  <c r="AI16" i="9"/>
  <c r="AI15" i="9"/>
  <c r="AI14" i="9"/>
  <c r="AI11" i="9"/>
  <c r="AI10" i="9"/>
  <c r="AI9" i="9"/>
  <c r="AI8" i="9"/>
  <c r="AI7" i="9"/>
  <c r="AI6" i="9"/>
  <c r="AI5" i="9"/>
  <c r="AI4" i="9"/>
  <c r="AI3" i="9"/>
  <c r="AI2" i="9"/>
  <c r="AH373" i="9"/>
  <c r="AH361" i="9"/>
  <c r="AH349" i="9"/>
  <c r="AH337" i="9"/>
  <c r="AH325" i="9"/>
  <c r="AH313" i="9"/>
  <c r="AH301" i="9"/>
  <c r="AH289" i="9"/>
  <c r="AH277" i="9"/>
  <c r="AH265" i="9"/>
  <c r="AH253" i="9"/>
  <c r="AH241" i="9"/>
  <c r="AH229" i="9"/>
  <c r="AH217" i="9"/>
  <c r="AH205" i="9"/>
  <c r="AH193" i="9"/>
  <c r="AH181" i="9"/>
  <c r="AH169" i="9"/>
  <c r="AH157" i="9"/>
  <c r="AH145" i="9"/>
  <c r="AH133" i="9"/>
  <c r="AH121" i="9"/>
  <c r="AH109" i="9"/>
  <c r="AH97" i="9"/>
  <c r="AH85" i="9"/>
  <c r="AH73" i="9"/>
  <c r="AH61" i="9"/>
  <c r="AH49" i="9"/>
  <c r="AH37" i="9"/>
  <c r="AH25" i="9"/>
  <c r="AH13" i="9"/>
  <c r="AH372" i="9"/>
  <c r="AH360" i="9"/>
  <c r="AH348" i="9"/>
  <c r="AH336" i="9"/>
  <c r="AH324" i="9"/>
  <c r="AH312" i="9"/>
  <c r="AH300" i="9"/>
  <c r="AH288" i="9"/>
  <c r="AH276" i="9"/>
  <c r="AH252" i="9"/>
  <c r="AH240" i="9"/>
  <c r="AH228" i="9"/>
  <c r="AH216" i="9"/>
  <c r="AH204" i="9"/>
  <c r="AH192" i="9"/>
  <c r="AH180" i="9"/>
  <c r="AH168" i="9"/>
  <c r="AH156" i="9"/>
  <c r="AH144" i="9"/>
  <c r="AH132" i="9"/>
  <c r="AH120" i="9"/>
  <c r="AH108" i="9"/>
  <c r="AH96" i="9"/>
  <c r="AH84" i="9"/>
  <c r="AH72" i="9"/>
  <c r="AH60" i="9"/>
  <c r="AH48" i="9"/>
  <c r="AH36" i="9"/>
  <c r="AH24" i="9"/>
  <c r="AH12" i="9"/>
  <c r="AH371" i="9"/>
  <c r="AH370" i="9"/>
  <c r="AH367" i="9"/>
  <c r="AH359" i="9"/>
  <c r="AH358" i="9"/>
  <c r="AH353" i="9"/>
  <c r="AH347" i="9"/>
  <c r="AH342" i="9"/>
  <c r="AH335" i="9"/>
  <c r="AH334" i="9"/>
  <c r="AH323" i="9"/>
  <c r="AH299" i="9"/>
  <c r="AH298" i="9"/>
  <c r="AH286" i="9"/>
  <c r="AH280" i="9"/>
  <c r="AH275" i="9"/>
  <c r="AH274" i="9"/>
  <c r="AH268" i="9"/>
  <c r="AH263" i="9"/>
  <c r="AH262" i="9"/>
  <c r="AH258" i="9"/>
  <c r="AH251" i="9"/>
  <c r="AH250" i="9"/>
  <c r="AH239" i="9"/>
  <c r="AH238" i="9"/>
  <c r="AH232" i="9"/>
  <c r="AH227" i="9"/>
  <c r="AH226" i="9"/>
  <c r="AH221" i="9"/>
  <c r="AH215" i="9"/>
  <c r="AH214" i="9"/>
  <c r="AH209" i="9"/>
  <c r="AH203" i="9"/>
  <c r="AH202" i="9"/>
  <c r="AH197" i="9"/>
  <c r="AH191" i="9"/>
  <c r="AH190" i="9"/>
  <c r="AH186" i="9"/>
  <c r="AH184" i="9"/>
  <c r="AH179" i="9"/>
  <c r="AH178" i="9"/>
  <c r="AH173" i="9"/>
  <c r="AH167" i="9"/>
  <c r="AH166" i="9"/>
  <c r="AH162" i="9"/>
  <c r="AH160" i="9"/>
  <c r="AH155" i="9"/>
  <c r="AH154" i="9"/>
  <c r="AH143" i="9"/>
  <c r="AH142" i="9"/>
  <c r="AH138" i="9"/>
  <c r="AH136" i="9"/>
  <c r="AH126" i="9"/>
  <c r="AH114" i="9"/>
  <c r="AH113" i="9"/>
  <c r="AH112" i="9"/>
  <c r="AH107" i="9"/>
  <c r="AH106" i="9"/>
  <c r="AH103" i="9"/>
  <c r="AH95" i="9"/>
  <c r="AH94" i="9"/>
  <c r="AH90" i="9"/>
  <c r="AH83" i="9"/>
  <c r="AH82" i="9"/>
  <c r="AH76" i="9"/>
  <c r="AH71" i="9"/>
  <c r="AH70" i="9"/>
  <c r="AH65" i="9"/>
  <c r="AH59" i="9"/>
  <c r="AH58" i="9"/>
  <c r="AH55" i="9"/>
  <c r="AH53" i="9"/>
  <c r="AH52" i="9"/>
  <c r="AH47" i="9"/>
  <c r="AH46" i="9"/>
  <c r="AH43" i="9"/>
  <c r="AH41" i="9"/>
  <c r="AH35" i="9"/>
  <c r="AH34" i="9"/>
  <c r="AH30" i="9"/>
  <c r="AH22" i="9"/>
  <c r="AH17" i="9"/>
  <c r="AH11" i="9"/>
  <c r="AH10" i="9"/>
  <c r="U13" i="11" l="1"/>
  <c r="U14" i="11" s="1"/>
  <c r="U15" i="11" s="1"/>
  <c r="AW11" i="9"/>
  <c r="AW12" i="9"/>
  <c r="AW8" i="9"/>
  <c r="AW9" i="9"/>
  <c r="AW13" i="9"/>
  <c r="AW5" i="9"/>
  <c r="AW4" i="9"/>
  <c r="AW3" i="9"/>
  <c r="AW6" i="9"/>
  <c r="AW7" i="9"/>
  <c r="AW14" i="9"/>
  <c r="AW15" i="9"/>
  <c r="AW2" i="9"/>
  <c r="U16" i="11" l="1"/>
  <c r="J22" i="8"/>
  <c r="J21" i="8"/>
  <c r="J20" i="8"/>
  <c r="J19" i="8"/>
  <c r="J18" i="8"/>
  <c r="J17" i="8"/>
  <c r="J16" i="8"/>
  <c r="J15" i="8"/>
  <c r="J14" i="8"/>
  <c r="J13" i="8"/>
  <c r="J12" i="8"/>
  <c r="J11" i="8"/>
  <c r="J10" i="8"/>
  <c r="J9" i="8"/>
  <c r="J8" i="8"/>
  <c r="J7" i="8"/>
  <c r="J6" i="8"/>
  <c r="J5" i="8"/>
  <c r="J4" i="8"/>
  <c r="J3" i="8"/>
  <c r="J2" i="8"/>
  <c r="U17" i="11" l="1"/>
  <c r="U18" i="11" s="1"/>
  <c r="U19" i="11" s="1"/>
  <c r="U20" i="11" s="1"/>
  <c r="U21" i="11" s="1"/>
  <c r="AK17" i="9"/>
  <c r="AK30" i="9"/>
  <c r="AK41" i="9"/>
  <c r="AK43" i="9"/>
  <c r="AK52" i="9"/>
  <c r="AK55" i="9"/>
  <c r="AK65" i="9"/>
  <c r="AK76" i="9"/>
  <c r="AK90" i="9"/>
  <c r="AK94" i="9"/>
  <c r="AK95" i="9"/>
  <c r="AK103" i="9"/>
  <c r="AK112" i="9"/>
  <c r="AK113" i="9"/>
  <c r="AK114" i="9"/>
  <c r="AK126" i="9"/>
  <c r="AK136" i="9"/>
  <c r="AK138" i="9"/>
  <c r="AK160" i="9"/>
  <c r="AK162" i="9"/>
  <c r="AK173" i="9"/>
  <c r="AK184" i="9"/>
  <c r="AK186" i="9"/>
  <c r="AK197" i="9"/>
  <c r="AK209" i="9"/>
  <c r="AK221" i="9"/>
  <c r="AK232" i="9"/>
  <c r="AK258" i="9"/>
  <c r="AK268" i="9"/>
  <c r="AK280" i="9"/>
  <c r="AK342" i="9"/>
  <c r="AK353" i="9"/>
  <c r="AK371" i="9"/>
  <c r="U22" i="11" l="1"/>
  <c r="AU12" i="9"/>
  <c r="AU11" i="9"/>
  <c r="AU10" i="9"/>
  <c r="U23" i="11" l="1"/>
  <c r="U24" i="11" s="1"/>
  <c r="U25" i="11" s="1"/>
  <c r="AU20" i="9"/>
  <c r="AU21" i="9"/>
  <c r="AU19" i="9"/>
  <c r="U26" i="11" l="1"/>
  <c r="U27" i="11" s="1"/>
  <c r="AU18" i="9"/>
  <c r="AU17" i="9"/>
  <c r="BI12" i="9"/>
  <c r="BI11" i="9"/>
  <c r="BI10" i="9"/>
  <c r="BI14" i="9"/>
  <c r="BI13" i="9"/>
  <c r="C373" i="9"/>
  <c r="C361" i="9"/>
  <c r="C349" i="9"/>
  <c r="C337" i="9"/>
  <c r="C325" i="9"/>
  <c r="C313" i="9"/>
  <c r="C301" i="9"/>
  <c r="C289" i="9"/>
  <c r="C277" i="9"/>
  <c r="C265" i="9"/>
  <c r="C253" i="9"/>
  <c r="C241" i="9"/>
  <c r="C229" i="9"/>
  <c r="C217" i="9"/>
  <c r="C205" i="9"/>
  <c r="C193" i="9"/>
  <c r="C181" i="9"/>
  <c r="C169" i="9"/>
  <c r="C157" i="9"/>
  <c r="C145" i="9"/>
  <c r="C133" i="9"/>
  <c r="C121" i="9"/>
  <c r="C109" i="9"/>
  <c r="C97" i="9"/>
  <c r="C85" i="9"/>
  <c r="C73" i="9"/>
  <c r="C61" i="9"/>
  <c r="C49" i="9"/>
  <c r="C37" i="9"/>
  <c r="C25" i="9"/>
  <c r="C13" i="9"/>
  <c r="C372" i="9"/>
  <c r="C360" i="9"/>
  <c r="C348" i="9"/>
  <c r="C336" i="9"/>
  <c r="C324" i="9"/>
  <c r="C312" i="9"/>
  <c r="C300" i="9"/>
  <c r="C288" i="9"/>
  <c r="C276" i="9"/>
  <c r="C264" i="9"/>
  <c r="C252" i="9"/>
  <c r="C240" i="9"/>
  <c r="C228" i="9"/>
  <c r="C216" i="9"/>
  <c r="C204" i="9"/>
  <c r="C192" i="9"/>
  <c r="C180" i="9"/>
  <c r="C168" i="9"/>
  <c r="C156" i="9"/>
  <c r="C144" i="9"/>
  <c r="C132" i="9"/>
  <c r="C120" i="9"/>
  <c r="C108" i="9"/>
  <c r="C96" i="9"/>
  <c r="C84" i="9"/>
  <c r="C72" i="9"/>
  <c r="C60" i="9"/>
  <c r="C48" i="9"/>
  <c r="C36" i="9"/>
  <c r="C24" i="9"/>
  <c r="C12" i="9"/>
  <c r="C371" i="9"/>
  <c r="C359" i="9"/>
  <c r="C347" i="9"/>
  <c r="C335" i="9"/>
  <c r="C323" i="9"/>
  <c r="C311" i="9"/>
  <c r="C299" i="9"/>
  <c r="C287" i="9"/>
  <c r="C275" i="9"/>
  <c r="C263" i="9"/>
  <c r="C251" i="9"/>
  <c r="C239" i="9"/>
  <c r="C227" i="9"/>
  <c r="C215" i="9"/>
  <c r="C203" i="9"/>
  <c r="C191" i="9"/>
  <c r="C179" i="9"/>
  <c r="C167" i="9"/>
  <c r="C155" i="9"/>
  <c r="C143" i="9"/>
  <c r="C131" i="9"/>
  <c r="C119" i="9"/>
  <c r="C107" i="9"/>
  <c r="C95" i="9"/>
  <c r="C83" i="9"/>
  <c r="C71" i="9"/>
  <c r="C59" i="9"/>
  <c r="C47" i="9"/>
  <c r="C35" i="9"/>
  <c r="C23" i="9"/>
  <c r="C11" i="9"/>
  <c r="C370" i="9"/>
  <c r="C358" i="9"/>
  <c r="C346" i="9"/>
  <c r="C334" i="9"/>
  <c r="C322" i="9"/>
  <c r="C310" i="9"/>
  <c r="C298" i="9"/>
  <c r="C286" i="9"/>
  <c r="C274" i="9"/>
  <c r="C262" i="9"/>
  <c r="C250" i="9"/>
  <c r="C238" i="9"/>
  <c r="C226" i="9"/>
  <c r="C214" i="9"/>
  <c r="C202" i="9"/>
  <c r="C190" i="9"/>
  <c r="C178" i="9"/>
  <c r="C166" i="9"/>
  <c r="C154" i="9"/>
  <c r="C142" i="9"/>
  <c r="C130" i="9"/>
  <c r="C118" i="9"/>
  <c r="C106" i="9"/>
  <c r="C94" i="9"/>
  <c r="C82" i="9"/>
  <c r="C70" i="9"/>
  <c r="C58" i="9"/>
  <c r="C46" i="9"/>
  <c r="C34" i="9"/>
  <c r="C22" i="9"/>
  <c r="C10" i="9"/>
  <c r="C369" i="9"/>
  <c r="C357" i="9"/>
  <c r="C345" i="9"/>
  <c r="C333" i="9"/>
  <c r="C321" i="9"/>
  <c r="C309" i="9"/>
  <c r="C297" i="9"/>
  <c r="C285" i="9"/>
  <c r="C273" i="9"/>
  <c r="C261" i="9"/>
  <c r="C249" i="9"/>
  <c r="C237" i="9"/>
  <c r="C225" i="9"/>
  <c r="C213" i="9"/>
  <c r="C201" i="9"/>
  <c r="C189" i="9"/>
  <c r="C177" i="9"/>
  <c r="C165" i="9"/>
  <c r="C153" i="9"/>
  <c r="C141" i="9"/>
  <c r="C129" i="9"/>
  <c r="C117" i="9"/>
  <c r="C105" i="9"/>
  <c r="C93" i="9"/>
  <c r="C81" i="9"/>
  <c r="C69" i="9"/>
  <c r="C57" i="9"/>
  <c r="C45" i="9"/>
  <c r="C33" i="9"/>
  <c r="C21" i="9"/>
  <c r="C9" i="9"/>
  <c r="C368" i="9"/>
  <c r="C356" i="9"/>
  <c r="C344" i="9"/>
  <c r="C332" i="9"/>
  <c r="C320" i="9"/>
  <c r="C308" i="9"/>
  <c r="C296" i="9"/>
  <c r="C284" i="9"/>
  <c r="C272" i="9"/>
  <c r="C260" i="9"/>
  <c r="C248" i="9"/>
  <c r="C236" i="9"/>
  <c r="C224" i="9"/>
  <c r="C212" i="9"/>
  <c r="C200" i="9"/>
  <c r="C188" i="9"/>
  <c r="C176" i="9"/>
  <c r="C164" i="9"/>
  <c r="C152" i="9"/>
  <c r="C140" i="9"/>
  <c r="C128" i="9"/>
  <c r="C116" i="9"/>
  <c r="C104" i="9"/>
  <c r="C92" i="9"/>
  <c r="C80" i="9"/>
  <c r="C68" i="9"/>
  <c r="C56" i="9"/>
  <c r="C44" i="9"/>
  <c r="C32" i="9"/>
  <c r="C20" i="9"/>
  <c r="C8" i="9"/>
  <c r="C367" i="9"/>
  <c r="C355" i="9"/>
  <c r="C343" i="9"/>
  <c r="C331" i="9"/>
  <c r="C319" i="9"/>
  <c r="C307" i="9"/>
  <c r="C295" i="9"/>
  <c r="C283" i="9"/>
  <c r="C271" i="9"/>
  <c r="C259" i="9"/>
  <c r="C247" i="9"/>
  <c r="C235" i="9"/>
  <c r="C223" i="9"/>
  <c r="C211" i="9"/>
  <c r="C199" i="9"/>
  <c r="C187" i="9"/>
  <c r="C175" i="9"/>
  <c r="C163" i="9"/>
  <c r="C151" i="9"/>
  <c r="C139" i="9"/>
  <c r="C127" i="9"/>
  <c r="C115" i="9"/>
  <c r="C103" i="9"/>
  <c r="C91" i="9"/>
  <c r="C79" i="9"/>
  <c r="C67" i="9"/>
  <c r="C55" i="9"/>
  <c r="C43" i="9"/>
  <c r="C31" i="9"/>
  <c r="C19" i="9"/>
  <c r="C7" i="9"/>
  <c r="C366" i="9"/>
  <c r="C354" i="9"/>
  <c r="C342" i="9"/>
  <c r="C330" i="9"/>
  <c r="C318" i="9"/>
  <c r="C306" i="9"/>
  <c r="C294" i="9"/>
  <c r="C282" i="9"/>
  <c r="C270" i="9"/>
  <c r="C258" i="9"/>
  <c r="C246" i="9"/>
  <c r="C234" i="9"/>
  <c r="C222" i="9"/>
  <c r="C210" i="9"/>
  <c r="C198" i="9"/>
  <c r="C186" i="9"/>
  <c r="C174" i="9"/>
  <c r="C162" i="9"/>
  <c r="C150" i="9"/>
  <c r="C138" i="9"/>
  <c r="C126" i="9"/>
  <c r="C114" i="9"/>
  <c r="C102" i="9"/>
  <c r="C90" i="9"/>
  <c r="C78" i="9"/>
  <c r="C66" i="9"/>
  <c r="C54" i="9"/>
  <c r="C42" i="9"/>
  <c r="C30" i="9"/>
  <c r="C18" i="9"/>
  <c r="C6" i="9"/>
  <c r="C365" i="9"/>
  <c r="C353" i="9"/>
  <c r="C341" i="9"/>
  <c r="C329" i="9"/>
  <c r="C317" i="9"/>
  <c r="C305" i="9"/>
  <c r="C293" i="9"/>
  <c r="C281" i="9"/>
  <c r="C269" i="9"/>
  <c r="C257" i="9"/>
  <c r="C245" i="9"/>
  <c r="C233" i="9"/>
  <c r="C221" i="9"/>
  <c r="C209" i="9"/>
  <c r="C197" i="9"/>
  <c r="C185" i="9"/>
  <c r="C173" i="9"/>
  <c r="C161" i="9"/>
  <c r="C149" i="9"/>
  <c r="C137" i="9"/>
  <c r="C125" i="9"/>
  <c r="C113" i="9"/>
  <c r="C101" i="9"/>
  <c r="C89" i="9"/>
  <c r="C77" i="9"/>
  <c r="C65" i="9"/>
  <c r="C53" i="9"/>
  <c r="C41" i="9"/>
  <c r="C29" i="9"/>
  <c r="C17" i="9"/>
  <c r="C5" i="9"/>
  <c r="C364" i="9"/>
  <c r="C352" i="9"/>
  <c r="C340" i="9"/>
  <c r="C328" i="9"/>
  <c r="C316" i="9"/>
  <c r="C304" i="9"/>
  <c r="C292" i="9"/>
  <c r="C280" i="9"/>
  <c r="C268" i="9"/>
  <c r="C256" i="9"/>
  <c r="C244" i="9"/>
  <c r="C232" i="9"/>
  <c r="C220" i="9"/>
  <c r="C208" i="9"/>
  <c r="C196" i="9"/>
  <c r="C184" i="9"/>
  <c r="C172" i="9"/>
  <c r="C160" i="9"/>
  <c r="C148" i="9"/>
  <c r="C136" i="9"/>
  <c r="C124" i="9"/>
  <c r="C112" i="9"/>
  <c r="C100" i="9"/>
  <c r="C88" i="9"/>
  <c r="C76" i="9"/>
  <c r="C64" i="9"/>
  <c r="C52" i="9"/>
  <c r="C40" i="9"/>
  <c r="C28" i="9"/>
  <c r="C16" i="9"/>
  <c r="C4" i="9"/>
  <c r="C363" i="9"/>
  <c r="C351" i="9"/>
  <c r="C339" i="9"/>
  <c r="C327" i="9"/>
  <c r="C315" i="9"/>
  <c r="C303" i="9"/>
  <c r="C291" i="9"/>
  <c r="C279" i="9"/>
  <c r="C267" i="9"/>
  <c r="C255" i="9"/>
  <c r="C243" i="9"/>
  <c r="C231" i="9"/>
  <c r="C219" i="9"/>
  <c r="C207" i="9"/>
  <c r="C195" i="9"/>
  <c r="C183" i="9"/>
  <c r="C171" i="9"/>
  <c r="C159" i="9"/>
  <c r="C147" i="9"/>
  <c r="C135" i="9"/>
  <c r="C123" i="9"/>
  <c r="C111" i="9"/>
  <c r="C99" i="9"/>
  <c r="C87" i="9"/>
  <c r="C75" i="9"/>
  <c r="C63" i="9"/>
  <c r="C51" i="9"/>
  <c r="C39" i="9"/>
  <c r="C27" i="9"/>
  <c r="C15" i="9"/>
  <c r="C3" i="9"/>
  <c r="C362" i="9"/>
  <c r="C350" i="9"/>
  <c r="C338" i="9"/>
  <c r="C326" i="9"/>
  <c r="C314" i="9"/>
  <c r="C302" i="9"/>
  <c r="C290" i="9"/>
  <c r="C278" i="9"/>
  <c r="C266" i="9"/>
  <c r="C254" i="9"/>
  <c r="C242" i="9"/>
  <c r="C230" i="9"/>
  <c r="C218" i="9"/>
  <c r="C206" i="9"/>
  <c r="C194" i="9"/>
  <c r="C182" i="9"/>
  <c r="C170" i="9"/>
  <c r="C158" i="9"/>
  <c r="C146" i="9"/>
  <c r="C134" i="9"/>
  <c r="C122" i="9"/>
  <c r="C110" i="9"/>
  <c r="C98" i="9"/>
  <c r="C86" i="9"/>
  <c r="C74" i="9"/>
  <c r="C62" i="9"/>
  <c r="C50" i="9"/>
  <c r="C38" i="9"/>
  <c r="C26" i="9"/>
  <c r="C14" i="9"/>
  <c r="C2" i="9"/>
  <c r="AJ366" i="9"/>
  <c r="I366" i="9"/>
  <c r="H366" i="9"/>
  <c r="G366" i="9"/>
  <c r="F366" i="9"/>
  <c r="E366" i="9"/>
  <c r="D366" i="9"/>
  <c r="AJ354" i="9"/>
  <c r="I354" i="9"/>
  <c r="H354" i="9"/>
  <c r="G354" i="9"/>
  <c r="F354" i="9"/>
  <c r="E354" i="9"/>
  <c r="D354" i="9"/>
  <c r="AJ342" i="9"/>
  <c r="I342" i="9"/>
  <c r="H342" i="9"/>
  <c r="G342" i="9"/>
  <c r="F342" i="9"/>
  <c r="E342" i="9"/>
  <c r="D342" i="9"/>
  <c r="AJ330" i="9"/>
  <c r="I330" i="9"/>
  <c r="H330" i="9"/>
  <c r="G330" i="9"/>
  <c r="F330" i="9"/>
  <c r="E330" i="9"/>
  <c r="D330" i="9"/>
  <c r="AJ318" i="9"/>
  <c r="I318" i="9"/>
  <c r="H318" i="9"/>
  <c r="G318" i="9"/>
  <c r="F318" i="9"/>
  <c r="E318" i="9"/>
  <c r="D318" i="9"/>
  <c r="AJ306" i="9"/>
  <c r="I306" i="9"/>
  <c r="H306" i="9"/>
  <c r="G306" i="9"/>
  <c r="F306" i="9"/>
  <c r="E306" i="9"/>
  <c r="D306" i="9"/>
  <c r="AJ294" i="9"/>
  <c r="I294" i="9"/>
  <c r="H294" i="9"/>
  <c r="G294" i="9"/>
  <c r="F294" i="9"/>
  <c r="E294" i="9"/>
  <c r="D294" i="9"/>
  <c r="AJ282" i="9"/>
  <c r="I282" i="9"/>
  <c r="H282" i="9"/>
  <c r="G282" i="9"/>
  <c r="F282" i="9"/>
  <c r="E282" i="9"/>
  <c r="D282" i="9"/>
  <c r="AJ270" i="9"/>
  <c r="I270" i="9"/>
  <c r="H270" i="9"/>
  <c r="G270" i="9"/>
  <c r="F270" i="9"/>
  <c r="E270" i="9"/>
  <c r="D270" i="9"/>
  <c r="AJ258" i="9"/>
  <c r="I258" i="9"/>
  <c r="H258" i="9"/>
  <c r="G258" i="9"/>
  <c r="F258" i="9"/>
  <c r="E258" i="9"/>
  <c r="D258" i="9"/>
  <c r="AJ246" i="9"/>
  <c r="I246" i="9"/>
  <c r="H246" i="9"/>
  <c r="G246" i="9"/>
  <c r="F246" i="9"/>
  <c r="E246" i="9"/>
  <c r="D246" i="9"/>
  <c r="AJ234" i="9"/>
  <c r="I234" i="9"/>
  <c r="H234" i="9"/>
  <c r="G234" i="9"/>
  <c r="F234" i="9"/>
  <c r="E234" i="9"/>
  <c r="D234" i="9"/>
  <c r="AJ222" i="9"/>
  <c r="I222" i="9"/>
  <c r="H222" i="9"/>
  <c r="G222" i="9"/>
  <c r="F222" i="9"/>
  <c r="E222" i="9"/>
  <c r="D222" i="9"/>
  <c r="AJ210" i="9"/>
  <c r="I210" i="9"/>
  <c r="H210" i="9"/>
  <c r="G210" i="9"/>
  <c r="F210" i="9"/>
  <c r="E210" i="9"/>
  <c r="D210" i="9"/>
  <c r="AJ198" i="9"/>
  <c r="I198" i="9"/>
  <c r="H198" i="9"/>
  <c r="G198" i="9"/>
  <c r="F198" i="9"/>
  <c r="E198" i="9"/>
  <c r="D198" i="9"/>
  <c r="AJ186" i="9"/>
  <c r="I186" i="9"/>
  <c r="H186" i="9"/>
  <c r="G186" i="9"/>
  <c r="F186" i="9"/>
  <c r="E186" i="9"/>
  <c r="D186" i="9"/>
  <c r="AJ174" i="9"/>
  <c r="I174" i="9"/>
  <c r="H174" i="9"/>
  <c r="G174" i="9"/>
  <c r="F174" i="9"/>
  <c r="E174" i="9"/>
  <c r="D174" i="9"/>
  <c r="AJ162" i="9"/>
  <c r="I162" i="9"/>
  <c r="H162" i="9"/>
  <c r="G162" i="9"/>
  <c r="F162" i="9"/>
  <c r="E162" i="9"/>
  <c r="D162" i="9"/>
  <c r="AJ150" i="9"/>
  <c r="I150" i="9"/>
  <c r="H150" i="9"/>
  <c r="G150" i="9"/>
  <c r="F150" i="9"/>
  <c r="E150" i="9"/>
  <c r="D150" i="9"/>
  <c r="AJ138" i="9"/>
  <c r="I138" i="9"/>
  <c r="H138" i="9"/>
  <c r="G138" i="9"/>
  <c r="F138" i="9"/>
  <c r="E138" i="9"/>
  <c r="D138" i="9"/>
  <c r="AJ126" i="9"/>
  <c r="I126" i="9"/>
  <c r="H126" i="9"/>
  <c r="G126" i="9"/>
  <c r="F126" i="9"/>
  <c r="E126" i="9"/>
  <c r="D126" i="9"/>
  <c r="AJ114" i="9"/>
  <c r="I114" i="9"/>
  <c r="H114" i="9"/>
  <c r="G114" i="9"/>
  <c r="F114" i="9"/>
  <c r="E114" i="9"/>
  <c r="D114" i="9"/>
  <c r="AJ102" i="9"/>
  <c r="I102" i="9"/>
  <c r="H102" i="9"/>
  <c r="G102" i="9"/>
  <c r="F102" i="9"/>
  <c r="E102" i="9"/>
  <c r="D102" i="9"/>
  <c r="AJ90" i="9"/>
  <c r="I90" i="9"/>
  <c r="H90" i="9"/>
  <c r="G90" i="9"/>
  <c r="F90" i="9"/>
  <c r="E90" i="9"/>
  <c r="D90" i="9"/>
  <c r="AJ78" i="9"/>
  <c r="I78" i="9"/>
  <c r="H78" i="9"/>
  <c r="G78" i="9"/>
  <c r="F78" i="9"/>
  <c r="E78" i="9"/>
  <c r="D78" i="9"/>
  <c r="AJ66" i="9"/>
  <c r="I66" i="9"/>
  <c r="H66" i="9"/>
  <c r="G66" i="9"/>
  <c r="F66" i="9"/>
  <c r="E66" i="9"/>
  <c r="D66" i="9"/>
  <c r="AJ54" i="9"/>
  <c r="I54" i="9"/>
  <c r="H54" i="9"/>
  <c r="G54" i="9"/>
  <c r="F54" i="9"/>
  <c r="E54" i="9"/>
  <c r="D54" i="9"/>
  <c r="AJ42" i="9"/>
  <c r="I42" i="9"/>
  <c r="H42" i="9"/>
  <c r="G42" i="9"/>
  <c r="F42" i="9"/>
  <c r="E42" i="9"/>
  <c r="D42" i="9"/>
  <c r="AJ30" i="9"/>
  <c r="I30" i="9"/>
  <c r="H30" i="9"/>
  <c r="G30" i="9"/>
  <c r="F30" i="9"/>
  <c r="E30" i="9"/>
  <c r="D30" i="9"/>
  <c r="AJ18" i="9"/>
  <c r="I18" i="9"/>
  <c r="H18" i="9"/>
  <c r="G18" i="9"/>
  <c r="F18" i="9"/>
  <c r="E18" i="9"/>
  <c r="D18" i="9"/>
  <c r="AJ6" i="9"/>
  <c r="I6" i="9"/>
  <c r="H6" i="9"/>
  <c r="G6" i="9"/>
  <c r="F6" i="9"/>
  <c r="E6" i="9"/>
  <c r="D6" i="9"/>
  <c r="AJ365" i="9"/>
  <c r="I365" i="9"/>
  <c r="H365" i="9"/>
  <c r="G365" i="9"/>
  <c r="F365" i="9"/>
  <c r="E365" i="9"/>
  <c r="D365" i="9"/>
  <c r="AJ353" i="9"/>
  <c r="I353" i="9"/>
  <c r="H353" i="9"/>
  <c r="G353" i="9"/>
  <c r="F353" i="9"/>
  <c r="E353" i="9"/>
  <c r="D353" i="9"/>
  <c r="AJ341" i="9"/>
  <c r="I341" i="9"/>
  <c r="H341" i="9"/>
  <c r="G341" i="9"/>
  <c r="F341" i="9"/>
  <c r="E341" i="9"/>
  <c r="D341" i="9"/>
  <c r="AJ329" i="9"/>
  <c r="I329" i="9"/>
  <c r="H329" i="9"/>
  <c r="G329" i="9"/>
  <c r="F329" i="9"/>
  <c r="E329" i="9"/>
  <c r="D329" i="9"/>
  <c r="AJ317" i="9"/>
  <c r="I317" i="9"/>
  <c r="H317" i="9"/>
  <c r="G317" i="9"/>
  <c r="F317" i="9"/>
  <c r="E317" i="9"/>
  <c r="D317" i="9"/>
  <c r="AJ305" i="9"/>
  <c r="I305" i="9"/>
  <c r="H305" i="9"/>
  <c r="G305" i="9"/>
  <c r="F305" i="9"/>
  <c r="E305" i="9"/>
  <c r="D305" i="9"/>
  <c r="AJ293" i="9"/>
  <c r="I293" i="9"/>
  <c r="H293" i="9"/>
  <c r="G293" i="9"/>
  <c r="F293" i="9"/>
  <c r="E293" i="9"/>
  <c r="D293" i="9"/>
  <c r="AJ281" i="9"/>
  <c r="I281" i="9"/>
  <c r="H281" i="9"/>
  <c r="G281" i="9"/>
  <c r="F281" i="9"/>
  <c r="E281" i="9"/>
  <c r="D281" i="9"/>
  <c r="AJ269" i="9"/>
  <c r="I269" i="9"/>
  <c r="H269" i="9"/>
  <c r="G269" i="9"/>
  <c r="F269" i="9"/>
  <c r="E269" i="9"/>
  <c r="D269" i="9"/>
  <c r="AJ257" i="9"/>
  <c r="I257" i="9"/>
  <c r="H257" i="9"/>
  <c r="G257" i="9"/>
  <c r="F257" i="9"/>
  <c r="E257" i="9"/>
  <c r="D257" i="9"/>
  <c r="AJ245" i="9"/>
  <c r="I245" i="9"/>
  <c r="H245" i="9"/>
  <c r="G245" i="9"/>
  <c r="F245" i="9"/>
  <c r="E245" i="9"/>
  <c r="D245" i="9"/>
  <c r="AJ233" i="9"/>
  <c r="I233" i="9"/>
  <c r="H233" i="9"/>
  <c r="G233" i="9"/>
  <c r="F233" i="9"/>
  <c r="E233" i="9"/>
  <c r="D233" i="9"/>
  <c r="AJ221" i="9"/>
  <c r="I221" i="9"/>
  <c r="H221" i="9"/>
  <c r="G221" i="9"/>
  <c r="F221" i="9"/>
  <c r="E221" i="9"/>
  <c r="D221" i="9"/>
  <c r="AJ209" i="9"/>
  <c r="I209" i="9"/>
  <c r="H209" i="9"/>
  <c r="G209" i="9"/>
  <c r="F209" i="9"/>
  <c r="E209" i="9"/>
  <c r="D209" i="9"/>
  <c r="AJ197" i="9"/>
  <c r="I197" i="9"/>
  <c r="H197" i="9"/>
  <c r="G197" i="9"/>
  <c r="F197" i="9"/>
  <c r="E197" i="9"/>
  <c r="D197" i="9"/>
  <c r="AJ185" i="9"/>
  <c r="I185" i="9"/>
  <c r="H185" i="9"/>
  <c r="G185" i="9"/>
  <c r="F185" i="9"/>
  <c r="E185" i="9"/>
  <c r="D185" i="9"/>
  <c r="AJ173" i="9"/>
  <c r="I173" i="9"/>
  <c r="H173" i="9"/>
  <c r="G173" i="9"/>
  <c r="F173" i="9"/>
  <c r="E173" i="9"/>
  <c r="D173" i="9"/>
  <c r="AJ161" i="9"/>
  <c r="I161" i="9"/>
  <c r="H161" i="9"/>
  <c r="G161" i="9"/>
  <c r="F161" i="9"/>
  <c r="E161" i="9"/>
  <c r="D161" i="9"/>
  <c r="AJ149" i="9"/>
  <c r="I149" i="9"/>
  <c r="H149" i="9"/>
  <c r="G149" i="9"/>
  <c r="F149" i="9"/>
  <c r="E149" i="9"/>
  <c r="D149" i="9"/>
  <c r="AJ137" i="9"/>
  <c r="I137" i="9"/>
  <c r="H137" i="9"/>
  <c r="G137" i="9"/>
  <c r="F137" i="9"/>
  <c r="E137" i="9"/>
  <c r="D137" i="9"/>
  <c r="AJ125" i="9"/>
  <c r="I125" i="9"/>
  <c r="H125" i="9"/>
  <c r="G125" i="9"/>
  <c r="F125" i="9"/>
  <c r="E125" i="9"/>
  <c r="D125" i="9"/>
  <c r="AJ113" i="9"/>
  <c r="I113" i="9"/>
  <c r="H113" i="9"/>
  <c r="G113" i="9"/>
  <c r="F113" i="9"/>
  <c r="E113" i="9"/>
  <c r="D113" i="9"/>
  <c r="AJ101" i="9"/>
  <c r="I101" i="9"/>
  <c r="H101" i="9"/>
  <c r="G101" i="9"/>
  <c r="F101" i="9"/>
  <c r="E101" i="9"/>
  <c r="D101" i="9"/>
  <c r="AJ89" i="9"/>
  <c r="I89" i="9"/>
  <c r="H89" i="9"/>
  <c r="G89" i="9"/>
  <c r="F89" i="9"/>
  <c r="E89" i="9"/>
  <c r="D89" i="9"/>
  <c r="AJ77" i="9"/>
  <c r="I77" i="9"/>
  <c r="H77" i="9"/>
  <c r="G77" i="9"/>
  <c r="F77" i="9"/>
  <c r="E77" i="9"/>
  <c r="D77" i="9"/>
  <c r="AJ65" i="9"/>
  <c r="I65" i="9"/>
  <c r="H65" i="9"/>
  <c r="G65" i="9"/>
  <c r="F65" i="9"/>
  <c r="E65" i="9"/>
  <c r="D65" i="9"/>
  <c r="AJ53" i="9"/>
  <c r="I53" i="9"/>
  <c r="H53" i="9"/>
  <c r="G53" i="9"/>
  <c r="F53" i="9"/>
  <c r="E53" i="9"/>
  <c r="D53" i="9"/>
  <c r="AJ41" i="9"/>
  <c r="I41" i="9"/>
  <c r="H41" i="9"/>
  <c r="G41" i="9"/>
  <c r="F41" i="9"/>
  <c r="E41" i="9"/>
  <c r="D41" i="9"/>
  <c r="AJ29" i="9"/>
  <c r="I29" i="9"/>
  <c r="H29" i="9"/>
  <c r="G29" i="9"/>
  <c r="F29" i="9"/>
  <c r="E29" i="9"/>
  <c r="D29" i="9"/>
  <c r="AJ17" i="9"/>
  <c r="I17" i="9"/>
  <c r="H17" i="9"/>
  <c r="G17" i="9"/>
  <c r="F17" i="9"/>
  <c r="E17" i="9"/>
  <c r="D17" i="9"/>
  <c r="AJ5" i="9"/>
  <c r="I5" i="9"/>
  <c r="H5" i="9"/>
  <c r="G5" i="9"/>
  <c r="F5" i="9"/>
  <c r="E5" i="9"/>
  <c r="D5" i="9"/>
  <c r="AJ364" i="9"/>
  <c r="I364" i="9"/>
  <c r="H364" i="9"/>
  <c r="G364" i="9"/>
  <c r="F364" i="9"/>
  <c r="E364" i="9"/>
  <c r="D364" i="9"/>
  <c r="AJ352" i="9"/>
  <c r="I352" i="9"/>
  <c r="H352" i="9"/>
  <c r="G352" i="9"/>
  <c r="F352" i="9"/>
  <c r="E352" i="9"/>
  <c r="D352" i="9"/>
  <c r="AJ340" i="9"/>
  <c r="I340" i="9"/>
  <c r="H340" i="9"/>
  <c r="G340" i="9"/>
  <c r="F340" i="9"/>
  <c r="E340" i="9"/>
  <c r="D340" i="9"/>
  <c r="AJ328" i="9"/>
  <c r="I328" i="9"/>
  <c r="H328" i="9"/>
  <c r="G328" i="9"/>
  <c r="F328" i="9"/>
  <c r="E328" i="9"/>
  <c r="D328" i="9"/>
  <c r="AJ316" i="9"/>
  <c r="I316" i="9"/>
  <c r="H316" i="9"/>
  <c r="G316" i="9"/>
  <c r="F316" i="9"/>
  <c r="E316" i="9"/>
  <c r="D316" i="9"/>
  <c r="AJ304" i="9"/>
  <c r="I304" i="9"/>
  <c r="H304" i="9"/>
  <c r="G304" i="9"/>
  <c r="F304" i="9"/>
  <c r="E304" i="9"/>
  <c r="D304" i="9"/>
  <c r="AJ292" i="9"/>
  <c r="I292" i="9"/>
  <c r="H292" i="9"/>
  <c r="G292" i="9"/>
  <c r="F292" i="9"/>
  <c r="E292" i="9"/>
  <c r="D292" i="9"/>
  <c r="AJ280" i="9"/>
  <c r="I280" i="9"/>
  <c r="H280" i="9"/>
  <c r="G280" i="9"/>
  <c r="F280" i="9"/>
  <c r="E280" i="9"/>
  <c r="D280" i="9"/>
  <c r="AJ268" i="9"/>
  <c r="I268" i="9"/>
  <c r="H268" i="9"/>
  <c r="G268" i="9"/>
  <c r="F268" i="9"/>
  <c r="E268" i="9"/>
  <c r="D268" i="9"/>
  <c r="AJ256" i="9"/>
  <c r="I256" i="9"/>
  <c r="H256" i="9"/>
  <c r="G256" i="9"/>
  <c r="F256" i="9"/>
  <c r="E256" i="9"/>
  <c r="D256" i="9"/>
  <c r="AJ244" i="9"/>
  <c r="I244" i="9"/>
  <c r="H244" i="9"/>
  <c r="G244" i="9"/>
  <c r="F244" i="9"/>
  <c r="E244" i="9"/>
  <c r="D244" i="9"/>
  <c r="AJ232" i="9"/>
  <c r="I232" i="9"/>
  <c r="H232" i="9"/>
  <c r="G232" i="9"/>
  <c r="F232" i="9"/>
  <c r="E232" i="9"/>
  <c r="D232" i="9"/>
  <c r="AJ220" i="9"/>
  <c r="I220" i="9"/>
  <c r="H220" i="9"/>
  <c r="G220" i="9"/>
  <c r="F220" i="9"/>
  <c r="E220" i="9"/>
  <c r="D220" i="9"/>
  <c r="AJ208" i="9"/>
  <c r="I208" i="9"/>
  <c r="H208" i="9"/>
  <c r="G208" i="9"/>
  <c r="F208" i="9"/>
  <c r="E208" i="9"/>
  <c r="D208" i="9"/>
  <c r="AJ196" i="9"/>
  <c r="I196" i="9"/>
  <c r="H196" i="9"/>
  <c r="G196" i="9"/>
  <c r="F196" i="9"/>
  <c r="E196" i="9"/>
  <c r="D196" i="9"/>
  <c r="AJ184" i="9"/>
  <c r="I184" i="9"/>
  <c r="H184" i="9"/>
  <c r="G184" i="9"/>
  <c r="F184" i="9"/>
  <c r="E184" i="9"/>
  <c r="D184" i="9"/>
  <c r="AJ172" i="9"/>
  <c r="I172" i="9"/>
  <c r="H172" i="9"/>
  <c r="G172" i="9"/>
  <c r="F172" i="9"/>
  <c r="E172" i="9"/>
  <c r="D172" i="9"/>
  <c r="AJ160" i="9"/>
  <c r="I160" i="9"/>
  <c r="H160" i="9"/>
  <c r="G160" i="9"/>
  <c r="F160" i="9"/>
  <c r="E160" i="9"/>
  <c r="D160" i="9"/>
  <c r="AJ148" i="9"/>
  <c r="I148" i="9"/>
  <c r="H148" i="9"/>
  <c r="G148" i="9"/>
  <c r="F148" i="9"/>
  <c r="E148" i="9"/>
  <c r="D148" i="9"/>
  <c r="AJ136" i="9"/>
  <c r="I136" i="9"/>
  <c r="H136" i="9"/>
  <c r="G136" i="9"/>
  <c r="F136" i="9"/>
  <c r="E136" i="9"/>
  <c r="D136" i="9"/>
  <c r="AJ124" i="9"/>
  <c r="I124" i="9"/>
  <c r="H124" i="9"/>
  <c r="G124" i="9"/>
  <c r="F124" i="9"/>
  <c r="E124" i="9"/>
  <c r="D124" i="9"/>
  <c r="AJ112" i="9"/>
  <c r="I112" i="9"/>
  <c r="H112" i="9"/>
  <c r="G112" i="9"/>
  <c r="F112" i="9"/>
  <c r="E112" i="9"/>
  <c r="D112" i="9"/>
  <c r="AJ100" i="9"/>
  <c r="I100" i="9"/>
  <c r="H100" i="9"/>
  <c r="G100" i="9"/>
  <c r="F100" i="9"/>
  <c r="E100" i="9"/>
  <c r="D100" i="9"/>
  <c r="AJ88" i="9"/>
  <c r="I88" i="9"/>
  <c r="H88" i="9"/>
  <c r="G88" i="9"/>
  <c r="F88" i="9"/>
  <c r="E88" i="9"/>
  <c r="D88" i="9"/>
  <c r="AJ76" i="9"/>
  <c r="I76" i="9"/>
  <c r="H76" i="9"/>
  <c r="G76" i="9"/>
  <c r="F76" i="9"/>
  <c r="E76" i="9"/>
  <c r="D76" i="9"/>
  <c r="AJ64" i="9"/>
  <c r="I64" i="9"/>
  <c r="H64" i="9"/>
  <c r="G64" i="9"/>
  <c r="F64" i="9"/>
  <c r="E64" i="9"/>
  <c r="D64" i="9"/>
  <c r="AJ52" i="9"/>
  <c r="I52" i="9"/>
  <c r="H52" i="9"/>
  <c r="G52" i="9"/>
  <c r="F52" i="9"/>
  <c r="E52" i="9"/>
  <c r="D52" i="9"/>
  <c r="AJ40" i="9"/>
  <c r="I40" i="9"/>
  <c r="H40" i="9"/>
  <c r="G40" i="9"/>
  <c r="F40" i="9"/>
  <c r="E40" i="9"/>
  <c r="D40" i="9"/>
  <c r="AJ28" i="9"/>
  <c r="I28" i="9"/>
  <c r="H28" i="9"/>
  <c r="G28" i="9"/>
  <c r="F28" i="9"/>
  <c r="E28" i="9"/>
  <c r="D28" i="9"/>
  <c r="AJ16" i="9"/>
  <c r="I16" i="9"/>
  <c r="H16" i="9"/>
  <c r="G16" i="9"/>
  <c r="F16" i="9"/>
  <c r="E16" i="9"/>
  <c r="D16" i="9"/>
  <c r="AJ4" i="9"/>
  <c r="I4" i="9"/>
  <c r="H4" i="9"/>
  <c r="G4" i="9"/>
  <c r="F4" i="9"/>
  <c r="E4" i="9"/>
  <c r="D4" i="9"/>
  <c r="U28" i="11" l="1"/>
  <c r="U29" i="11" s="1"/>
  <c r="U30" i="11" s="1"/>
  <c r="CA43" i="9"/>
  <c r="U31" i="11" l="1"/>
  <c r="U32" i="11" s="1"/>
  <c r="U33" i="11" s="1"/>
  <c r="I373" i="9"/>
  <c r="I361" i="9"/>
  <c r="I349" i="9"/>
  <c r="I337" i="9"/>
  <c r="I325" i="9"/>
  <c r="I313" i="9"/>
  <c r="I301" i="9"/>
  <c r="I289" i="9"/>
  <c r="I277" i="9"/>
  <c r="I265" i="9"/>
  <c r="I253" i="9"/>
  <c r="I241" i="9"/>
  <c r="I229" i="9"/>
  <c r="I217" i="9"/>
  <c r="I205" i="9"/>
  <c r="I193" i="9"/>
  <c r="I181" i="9"/>
  <c r="I169" i="9"/>
  <c r="I157" i="9"/>
  <c r="I145" i="9"/>
  <c r="I133" i="9"/>
  <c r="I121" i="9"/>
  <c r="I109" i="9"/>
  <c r="I97" i="9"/>
  <c r="I85" i="9"/>
  <c r="I73" i="9"/>
  <c r="I61" i="9"/>
  <c r="I49" i="9"/>
  <c r="I37" i="9"/>
  <c r="I25" i="9"/>
  <c r="I13" i="9"/>
  <c r="I372" i="9"/>
  <c r="I360" i="9"/>
  <c r="I348" i="9"/>
  <c r="I336" i="9"/>
  <c r="I324" i="9"/>
  <c r="I312" i="9"/>
  <c r="I300" i="9"/>
  <c r="I288" i="9"/>
  <c r="I276" i="9"/>
  <c r="I264" i="9"/>
  <c r="I252" i="9"/>
  <c r="I240" i="9"/>
  <c r="I228" i="9"/>
  <c r="I216" i="9"/>
  <c r="I204" i="9"/>
  <c r="I192" i="9"/>
  <c r="I180" i="9"/>
  <c r="I168" i="9"/>
  <c r="I156" i="9"/>
  <c r="I144" i="9"/>
  <c r="I132" i="9"/>
  <c r="I120" i="9"/>
  <c r="I108" i="9"/>
  <c r="I96" i="9"/>
  <c r="I84" i="9"/>
  <c r="I72" i="9"/>
  <c r="I60" i="9"/>
  <c r="I48" i="9"/>
  <c r="I36" i="9"/>
  <c r="I24" i="9"/>
  <c r="I12" i="9"/>
  <c r="I371" i="9"/>
  <c r="I370" i="9"/>
  <c r="I369" i="9"/>
  <c r="I368" i="9"/>
  <c r="I367" i="9"/>
  <c r="I363" i="9"/>
  <c r="I362" i="9"/>
  <c r="I359" i="9"/>
  <c r="I358" i="9"/>
  <c r="I357" i="9"/>
  <c r="I356" i="9"/>
  <c r="I355" i="9"/>
  <c r="I351" i="9"/>
  <c r="I350" i="9"/>
  <c r="I347" i="9"/>
  <c r="I346" i="9"/>
  <c r="I345" i="9"/>
  <c r="I344" i="9"/>
  <c r="I343" i="9"/>
  <c r="I339" i="9"/>
  <c r="I338" i="9"/>
  <c r="I335" i="9"/>
  <c r="I334" i="9"/>
  <c r="I333" i="9"/>
  <c r="I332" i="9"/>
  <c r="I331" i="9"/>
  <c r="I327" i="9"/>
  <c r="I326" i="9"/>
  <c r="I323" i="9"/>
  <c r="I322" i="9"/>
  <c r="I321" i="9"/>
  <c r="I320" i="9"/>
  <c r="I319" i="9"/>
  <c r="I315" i="9"/>
  <c r="I314" i="9"/>
  <c r="I311" i="9"/>
  <c r="I310" i="9"/>
  <c r="I309" i="9"/>
  <c r="I308" i="9"/>
  <c r="I307" i="9"/>
  <c r="I303" i="9"/>
  <c r="I302" i="9"/>
  <c r="I299" i="9"/>
  <c r="I298" i="9"/>
  <c r="I297" i="9"/>
  <c r="I296" i="9"/>
  <c r="I295" i="9"/>
  <c r="I291" i="9"/>
  <c r="I290" i="9"/>
  <c r="I287" i="9"/>
  <c r="I286" i="9"/>
  <c r="I285" i="9"/>
  <c r="I284" i="9"/>
  <c r="I283" i="9"/>
  <c r="I279" i="9"/>
  <c r="I278" i="9"/>
  <c r="I275" i="9"/>
  <c r="I274" i="9"/>
  <c r="I273" i="9"/>
  <c r="I272" i="9"/>
  <c r="I271" i="9"/>
  <c r="I267" i="9"/>
  <c r="I266" i="9"/>
  <c r="I263" i="9"/>
  <c r="I262" i="9"/>
  <c r="I261" i="9"/>
  <c r="I260" i="9"/>
  <c r="I259" i="9"/>
  <c r="I255" i="9"/>
  <c r="I254" i="9"/>
  <c r="I251" i="9"/>
  <c r="I250" i="9"/>
  <c r="I249" i="9"/>
  <c r="I248" i="9"/>
  <c r="I247" i="9"/>
  <c r="I243" i="9"/>
  <c r="I242" i="9"/>
  <c r="I239" i="9"/>
  <c r="I238" i="9"/>
  <c r="I237" i="9"/>
  <c r="I236" i="9"/>
  <c r="I235" i="9"/>
  <c r="I231" i="9"/>
  <c r="I230" i="9"/>
  <c r="I227" i="9"/>
  <c r="I226" i="9"/>
  <c r="I225" i="9"/>
  <c r="I224" i="9"/>
  <c r="I223" i="9"/>
  <c r="I219" i="9"/>
  <c r="I218" i="9"/>
  <c r="I215" i="9"/>
  <c r="I214" i="9"/>
  <c r="I213" i="9"/>
  <c r="I212" i="9"/>
  <c r="I211" i="9"/>
  <c r="I207" i="9"/>
  <c r="I206" i="9"/>
  <c r="I203" i="9"/>
  <c r="I202" i="9"/>
  <c r="I201" i="9"/>
  <c r="I200" i="9"/>
  <c r="I199" i="9"/>
  <c r="I195" i="9"/>
  <c r="I194" i="9"/>
  <c r="I191" i="9"/>
  <c r="I190" i="9"/>
  <c r="I189" i="9"/>
  <c r="I188" i="9"/>
  <c r="I187" i="9"/>
  <c r="I183" i="9"/>
  <c r="I182" i="9"/>
  <c r="I179" i="9"/>
  <c r="I178" i="9"/>
  <c r="I177" i="9"/>
  <c r="I176" i="9"/>
  <c r="I175" i="9"/>
  <c r="I171" i="9"/>
  <c r="I170" i="9"/>
  <c r="I167" i="9"/>
  <c r="I166" i="9"/>
  <c r="I165" i="9"/>
  <c r="I164" i="9"/>
  <c r="I163" i="9"/>
  <c r="I159" i="9"/>
  <c r="I158" i="9"/>
  <c r="I155" i="9"/>
  <c r="I154" i="9"/>
  <c r="I153" i="9"/>
  <c r="I152" i="9"/>
  <c r="I151" i="9"/>
  <c r="I147" i="9"/>
  <c r="I146" i="9"/>
  <c r="I143" i="9"/>
  <c r="I142" i="9"/>
  <c r="I141" i="9"/>
  <c r="I140" i="9"/>
  <c r="I139" i="9"/>
  <c r="I135" i="9"/>
  <c r="I134" i="9"/>
  <c r="I131" i="9"/>
  <c r="I130" i="9"/>
  <c r="I129" i="9"/>
  <c r="I128" i="9"/>
  <c r="I127" i="9"/>
  <c r="I123" i="9"/>
  <c r="I122" i="9"/>
  <c r="I119" i="9"/>
  <c r="I118" i="9"/>
  <c r="I117" i="9"/>
  <c r="I116" i="9"/>
  <c r="I115" i="9"/>
  <c r="I111" i="9"/>
  <c r="I110" i="9"/>
  <c r="I107" i="9"/>
  <c r="I106" i="9"/>
  <c r="I105" i="9"/>
  <c r="I104" i="9"/>
  <c r="I103" i="9"/>
  <c r="I99" i="9"/>
  <c r="I98" i="9"/>
  <c r="I95" i="9"/>
  <c r="I94" i="9"/>
  <c r="I93" i="9"/>
  <c r="I92" i="9"/>
  <c r="I91" i="9"/>
  <c r="I87" i="9"/>
  <c r="I86" i="9"/>
  <c r="I83" i="9"/>
  <c r="I82" i="9"/>
  <c r="I81" i="9"/>
  <c r="I80" i="9"/>
  <c r="I79" i="9"/>
  <c r="I75" i="9"/>
  <c r="I74" i="9"/>
  <c r="I71" i="9"/>
  <c r="I70" i="9"/>
  <c r="I69" i="9"/>
  <c r="I68" i="9"/>
  <c r="I67" i="9"/>
  <c r="I63" i="9"/>
  <c r="I62" i="9"/>
  <c r="I59" i="9"/>
  <c r="I58" i="9"/>
  <c r="I57" i="9"/>
  <c r="I56" i="9"/>
  <c r="I55" i="9"/>
  <c r="I51" i="9"/>
  <c r="I50" i="9"/>
  <c r="I47" i="9"/>
  <c r="I46" i="9"/>
  <c r="I45" i="9"/>
  <c r="I44" i="9"/>
  <c r="I43" i="9"/>
  <c r="I39" i="9"/>
  <c r="I38" i="9"/>
  <c r="I35" i="9"/>
  <c r="I34" i="9"/>
  <c r="I33" i="9"/>
  <c r="I32" i="9"/>
  <c r="I31" i="9"/>
  <c r="I27" i="9"/>
  <c r="I26" i="9"/>
  <c r="I23" i="9"/>
  <c r="I22" i="9"/>
  <c r="I21" i="9"/>
  <c r="I20" i="9"/>
  <c r="I19" i="9"/>
  <c r="I15" i="9"/>
  <c r="I14" i="9"/>
  <c r="I11" i="9"/>
  <c r="I10" i="9"/>
  <c r="I9" i="9"/>
  <c r="I8" i="9"/>
  <c r="I7" i="9"/>
  <c r="I3" i="9"/>
  <c r="I2" i="9"/>
  <c r="U34" i="11" l="1"/>
  <c r="U35" i="11" s="1"/>
  <c r="U36" i="11" s="1"/>
  <c r="U37" i="11" s="1"/>
  <c r="U38" i="11" s="1"/>
  <c r="U39" i="11" s="1"/>
  <c r="U40" i="11" s="1"/>
  <c r="U41" i="11" s="1"/>
  <c r="U42" i="11" s="1"/>
  <c r="U43" i="11" s="1"/>
  <c r="U44" i="11" s="1"/>
  <c r="U45" i="11" s="1"/>
  <c r="U46" i="11" s="1"/>
  <c r="CA2" i="9"/>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61" i="9"/>
  <c r="G361" i="9"/>
  <c r="H349" i="9"/>
  <c r="G349" i="9"/>
  <c r="H337" i="9"/>
  <c r="G337" i="9"/>
  <c r="H325" i="9"/>
  <c r="G325" i="9"/>
  <c r="H313" i="9"/>
  <c r="G313" i="9"/>
  <c r="H301" i="9"/>
  <c r="G301" i="9"/>
  <c r="H289" i="9"/>
  <c r="G289" i="9"/>
  <c r="H277" i="9"/>
  <c r="G277" i="9"/>
  <c r="H265" i="9"/>
  <c r="G265" i="9"/>
  <c r="H253" i="9"/>
  <c r="G253" i="9"/>
  <c r="H241" i="9"/>
  <c r="G241" i="9"/>
  <c r="H229" i="9"/>
  <c r="G229" i="9"/>
  <c r="H217" i="9"/>
  <c r="G217" i="9"/>
  <c r="H205" i="9"/>
  <c r="G205" i="9"/>
  <c r="H193" i="9"/>
  <c r="G193" i="9"/>
  <c r="H181" i="9"/>
  <c r="G181" i="9"/>
  <c r="H169" i="9"/>
  <c r="G169" i="9"/>
  <c r="H157" i="9"/>
  <c r="G157" i="9"/>
  <c r="H145" i="9"/>
  <c r="G145" i="9"/>
  <c r="H133" i="9"/>
  <c r="G133" i="9"/>
  <c r="H121" i="9"/>
  <c r="G121" i="9"/>
  <c r="H109" i="9"/>
  <c r="G109" i="9"/>
  <c r="H97" i="9"/>
  <c r="G97" i="9"/>
  <c r="H85" i="9"/>
  <c r="G85" i="9"/>
  <c r="H73" i="9"/>
  <c r="G73" i="9"/>
  <c r="H61" i="9"/>
  <c r="G61" i="9"/>
  <c r="H49" i="9"/>
  <c r="G49" i="9"/>
  <c r="H37" i="9"/>
  <c r="G37" i="9"/>
  <c r="H25" i="9"/>
  <c r="G25" i="9"/>
  <c r="H13" i="9"/>
  <c r="G13" i="9"/>
  <c r="H372" i="9"/>
  <c r="G372" i="9"/>
  <c r="H360" i="9"/>
  <c r="G360" i="9"/>
  <c r="H348" i="9"/>
  <c r="G348" i="9"/>
  <c r="H336" i="9"/>
  <c r="G336" i="9"/>
  <c r="H324" i="9"/>
  <c r="G324" i="9"/>
  <c r="H312" i="9"/>
  <c r="G312" i="9"/>
  <c r="H300" i="9"/>
  <c r="G300" i="9"/>
  <c r="H288" i="9"/>
  <c r="G288" i="9"/>
  <c r="H276" i="9"/>
  <c r="G276" i="9"/>
  <c r="H264" i="9"/>
  <c r="G264" i="9"/>
  <c r="H252" i="9"/>
  <c r="G252" i="9"/>
  <c r="H240" i="9"/>
  <c r="G240" i="9"/>
  <c r="H228" i="9"/>
  <c r="G228" i="9"/>
  <c r="H216" i="9"/>
  <c r="G216" i="9"/>
  <c r="H204" i="9"/>
  <c r="G204" i="9"/>
  <c r="H192" i="9"/>
  <c r="G192" i="9"/>
  <c r="H180" i="9"/>
  <c r="G180" i="9"/>
  <c r="H168" i="9"/>
  <c r="G168" i="9"/>
  <c r="H156" i="9"/>
  <c r="G156" i="9"/>
  <c r="H144" i="9"/>
  <c r="G144" i="9"/>
  <c r="H132" i="9"/>
  <c r="G132" i="9"/>
  <c r="H120" i="9"/>
  <c r="G120" i="9"/>
  <c r="H108" i="9"/>
  <c r="G108" i="9"/>
  <c r="H96" i="9"/>
  <c r="G96" i="9"/>
  <c r="H84" i="9"/>
  <c r="G84" i="9"/>
  <c r="H72" i="9"/>
  <c r="G72" i="9"/>
  <c r="H60" i="9"/>
  <c r="G60" i="9"/>
  <c r="H48" i="9"/>
  <c r="G48" i="9"/>
  <c r="H36" i="9"/>
  <c r="G36" i="9"/>
  <c r="H24" i="9"/>
  <c r="G24" i="9"/>
  <c r="H12" i="9"/>
  <c r="G12" i="9"/>
  <c r="H371" i="9"/>
  <c r="G371" i="9"/>
  <c r="H370" i="9"/>
  <c r="G370" i="9"/>
  <c r="H369" i="9"/>
  <c r="G369" i="9"/>
  <c r="H368" i="9"/>
  <c r="G368" i="9"/>
  <c r="H367" i="9"/>
  <c r="G367" i="9"/>
  <c r="H363" i="9"/>
  <c r="G363" i="9"/>
  <c r="H362" i="9"/>
  <c r="G362" i="9"/>
  <c r="H359" i="9"/>
  <c r="G359" i="9"/>
  <c r="H358" i="9"/>
  <c r="G358" i="9"/>
  <c r="H357" i="9"/>
  <c r="G357" i="9"/>
  <c r="H356" i="9"/>
  <c r="G356" i="9"/>
  <c r="H355" i="9"/>
  <c r="G355" i="9"/>
  <c r="H351" i="9"/>
  <c r="G351" i="9"/>
  <c r="H350" i="9"/>
  <c r="G350" i="9"/>
  <c r="H347" i="9"/>
  <c r="G347" i="9"/>
  <c r="H346" i="9"/>
  <c r="G346" i="9"/>
  <c r="H345" i="9"/>
  <c r="G345" i="9"/>
  <c r="H344" i="9"/>
  <c r="G344" i="9"/>
  <c r="H343" i="9"/>
  <c r="G343" i="9"/>
  <c r="H339" i="9"/>
  <c r="G339" i="9"/>
  <c r="H338" i="9"/>
  <c r="G338" i="9"/>
  <c r="H335" i="9"/>
  <c r="G335" i="9"/>
  <c r="H334" i="9"/>
  <c r="G334" i="9"/>
  <c r="H333" i="9"/>
  <c r="G333" i="9"/>
  <c r="H332" i="9"/>
  <c r="G332" i="9"/>
  <c r="H331" i="9"/>
  <c r="G331" i="9"/>
  <c r="H327" i="9"/>
  <c r="G327" i="9"/>
  <c r="H326" i="9"/>
  <c r="G326" i="9"/>
  <c r="H323" i="9"/>
  <c r="G323" i="9"/>
  <c r="H322" i="9"/>
  <c r="G322" i="9"/>
  <c r="H321" i="9"/>
  <c r="G321" i="9"/>
  <c r="H320" i="9"/>
  <c r="G320" i="9"/>
  <c r="H319" i="9"/>
  <c r="G319" i="9"/>
  <c r="H315" i="9"/>
  <c r="G315" i="9"/>
  <c r="H314" i="9"/>
  <c r="G314" i="9"/>
  <c r="H311" i="9"/>
  <c r="G311" i="9"/>
  <c r="H310" i="9"/>
  <c r="G310" i="9"/>
  <c r="H309" i="9"/>
  <c r="G309" i="9"/>
  <c r="H308" i="9"/>
  <c r="G308" i="9"/>
  <c r="H307" i="9"/>
  <c r="G307" i="9"/>
  <c r="H303" i="9"/>
  <c r="G303" i="9"/>
  <c r="H302" i="9"/>
  <c r="G302" i="9"/>
  <c r="H299" i="9"/>
  <c r="G299" i="9"/>
  <c r="H298" i="9"/>
  <c r="G298" i="9"/>
  <c r="H297" i="9"/>
  <c r="G297" i="9"/>
  <c r="H296" i="9"/>
  <c r="G296" i="9"/>
  <c r="H295" i="9"/>
  <c r="G295" i="9"/>
  <c r="H291" i="9"/>
  <c r="G291" i="9"/>
  <c r="H290" i="9"/>
  <c r="G290" i="9"/>
  <c r="H287" i="9"/>
  <c r="G287" i="9"/>
  <c r="H286" i="9"/>
  <c r="G286" i="9"/>
  <c r="H285" i="9"/>
  <c r="G285" i="9"/>
  <c r="H284" i="9"/>
  <c r="G284" i="9"/>
  <c r="H283" i="9"/>
  <c r="G283" i="9"/>
  <c r="H279" i="9"/>
  <c r="G279" i="9"/>
  <c r="H278" i="9"/>
  <c r="G278" i="9"/>
  <c r="H275" i="9"/>
  <c r="G275" i="9"/>
  <c r="H274" i="9"/>
  <c r="G274" i="9"/>
  <c r="H273" i="9"/>
  <c r="G273" i="9"/>
  <c r="H272" i="9"/>
  <c r="G272" i="9"/>
  <c r="H271" i="9"/>
  <c r="G271" i="9"/>
  <c r="H267" i="9"/>
  <c r="G267" i="9"/>
  <c r="H266" i="9"/>
  <c r="G266" i="9"/>
  <c r="H263" i="9"/>
  <c r="G263" i="9"/>
  <c r="H262" i="9"/>
  <c r="G262" i="9"/>
  <c r="H261" i="9"/>
  <c r="G261" i="9"/>
  <c r="H260" i="9"/>
  <c r="G260" i="9"/>
  <c r="H259" i="9"/>
  <c r="G259" i="9"/>
  <c r="H255" i="9"/>
  <c r="G255" i="9"/>
  <c r="H254" i="9"/>
  <c r="G254" i="9"/>
  <c r="H251" i="9"/>
  <c r="G251" i="9"/>
  <c r="H250" i="9"/>
  <c r="G250" i="9"/>
  <c r="H249" i="9"/>
  <c r="G249" i="9"/>
  <c r="H248" i="9"/>
  <c r="G248" i="9"/>
  <c r="H247" i="9"/>
  <c r="G247" i="9"/>
  <c r="H243" i="9"/>
  <c r="G243" i="9"/>
  <c r="H242" i="9"/>
  <c r="G242" i="9"/>
  <c r="H239" i="9"/>
  <c r="G239" i="9"/>
  <c r="H238" i="9"/>
  <c r="G238" i="9"/>
  <c r="H237" i="9"/>
  <c r="G237" i="9"/>
  <c r="H236" i="9"/>
  <c r="G236" i="9"/>
  <c r="H235" i="9"/>
  <c r="G235" i="9"/>
  <c r="H231" i="9"/>
  <c r="G231" i="9"/>
  <c r="H230" i="9"/>
  <c r="G230" i="9"/>
  <c r="H227" i="9"/>
  <c r="G227" i="9"/>
  <c r="H226" i="9"/>
  <c r="G226" i="9"/>
  <c r="H225" i="9"/>
  <c r="G225" i="9"/>
  <c r="H224" i="9"/>
  <c r="G224" i="9"/>
  <c r="H223" i="9"/>
  <c r="G223" i="9"/>
  <c r="H219" i="9"/>
  <c r="G219" i="9"/>
  <c r="H218" i="9"/>
  <c r="G218" i="9"/>
  <c r="H215" i="9"/>
  <c r="G215" i="9"/>
  <c r="H214" i="9"/>
  <c r="G214" i="9"/>
  <c r="H213" i="9"/>
  <c r="G213" i="9"/>
  <c r="H212" i="9"/>
  <c r="G212" i="9"/>
  <c r="H211" i="9"/>
  <c r="G211" i="9"/>
  <c r="H207" i="9"/>
  <c r="G207" i="9"/>
  <c r="H206" i="9"/>
  <c r="G206" i="9"/>
  <c r="H203" i="9"/>
  <c r="G203" i="9"/>
  <c r="H202" i="9"/>
  <c r="G202" i="9"/>
  <c r="H201" i="9"/>
  <c r="G201" i="9"/>
  <c r="H200" i="9"/>
  <c r="G200" i="9"/>
  <c r="H199" i="9"/>
  <c r="G199" i="9"/>
  <c r="H195" i="9"/>
  <c r="G195" i="9"/>
  <c r="H194" i="9"/>
  <c r="G194" i="9"/>
  <c r="H191" i="9"/>
  <c r="G191" i="9"/>
  <c r="H190" i="9"/>
  <c r="G190" i="9"/>
  <c r="H189" i="9"/>
  <c r="G189" i="9"/>
  <c r="H188" i="9"/>
  <c r="G188" i="9"/>
  <c r="H187" i="9"/>
  <c r="G187" i="9"/>
  <c r="H183" i="9"/>
  <c r="G183" i="9"/>
  <c r="H182" i="9"/>
  <c r="G182" i="9"/>
  <c r="H179" i="9"/>
  <c r="G179" i="9"/>
  <c r="H178" i="9"/>
  <c r="G178" i="9"/>
  <c r="H177" i="9"/>
  <c r="G177" i="9"/>
  <c r="H176" i="9"/>
  <c r="G176" i="9"/>
  <c r="H175" i="9"/>
  <c r="G175" i="9"/>
  <c r="H171" i="9"/>
  <c r="G171" i="9"/>
  <c r="H170" i="9"/>
  <c r="G170" i="9"/>
  <c r="H167" i="9"/>
  <c r="G167" i="9"/>
  <c r="H166" i="9"/>
  <c r="G166" i="9"/>
  <c r="H165" i="9"/>
  <c r="G165" i="9"/>
  <c r="H164" i="9"/>
  <c r="G164" i="9"/>
  <c r="H163" i="9"/>
  <c r="G163" i="9"/>
  <c r="H159" i="9"/>
  <c r="G159" i="9"/>
  <c r="H158" i="9"/>
  <c r="G158" i="9"/>
  <c r="H155" i="9"/>
  <c r="G155" i="9"/>
  <c r="H154" i="9"/>
  <c r="G154" i="9"/>
  <c r="H153" i="9"/>
  <c r="G153" i="9"/>
  <c r="H152" i="9"/>
  <c r="G152" i="9"/>
  <c r="H151" i="9"/>
  <c r="G151" i="9"/>
  <c r="H147" i="9"/>
  <c r="G147" i="9"/>
  <c r="H146" i="9"/>
  <c r="G146" i="9"/>
  <c r="H143" i="9"/>
  <c r="G143" i="9"/>
  <c r="H142" i="9"/>
  <c r="G142" i="9"/>
  <c r="H141" i="9"/>
  <c r="G141" i="9"/>
  <c r="H140" i="9"/>
  <c r="G140" i="9"/>
  <c r="H139" i="9"/>
  <c r="G139" i="9"/>
  <c r="H135" i="9"/>
  <c r="G135" i="9"/>
  <c r="H134" i="9"/>
  <c r="G134" i="9"/>
  <c r="H131" i="9"/>
  <c r="G131" i="9"/>
  <c r="H130" i="9"/>
  <c r="G130" i="9"/>
  <c r="H129" i="9"/>
  <c r="G129" i="9"/>
  <c r="H128" i="9"/>
  <c r="G128" i="9"/>
  <c r="H127" i="9"/>
  <c r="G127" i="9"/>
  <c r="H123" i="9"/>
  <c r="G123" i="9"/>
  <c r="H122" i="9"/>
  <c r="G122" i="9"/>
  <c r="H119" i="9"/>
  <c r="G119" i="9"/>
  <c r="H118" i="9"/>
  <c r="G118" i="9"/>
  <c r="H117" i="9"/>
  <c r="G117" i="9"/>
  <c r="H116" i="9"/>
  <c r="G116" i="9"/>
  <c r="H115" i="9"/>
  <c r="G115" i="9"/>
  <c r="H111" i="9"/>
  <c r="G111" i="9"/>
  <c r="H110" i="9"/>
  <c r="G110" i="9"/>
  <c r="H107" i="9"/>
  <c r="G107" i="9"/>
  <c r="H106" i="9"/>
  <c r="G106" i="9"/>
  <c r="H105" i="9"/>
  <c r="G105" i="9"/>
  <c r="H104" i="9"/>
  <c r="G104" i="9"/>
  <c r="H103" i="9"/>
  <c r="G103" i="9"/>
  <c r="H99" i="9"/>
  <c r="G99" i="9"/>
  <c r="H98" i="9"/>
  <c r="G98" i="9"/>
  <c r="H95" i="9"/>
  <c r="G95" i="9"/>
  <c r="H94" i="9"/>
  <c r="G94" i="9"/>
  <c r="H93" i="9"/>
  <c r="G93" i="9"/>
  <c r="H92" i="9"/>
  <c r="G92" i="9"/>
  <c r="H91" i="9"/>
  <c r="G91" i="9"/>
  <c r="H87" i="9"/>
  <c r="G87" i="9"/>
  <c r="H86" i="9"/>
  <c r="G86" i="9"/>
  <c r="H83" i="9"/>
  <c r="G83" i="9"/>
  <c r="H82" i="9"/>
  <c r="G82" i="9"/>
  <c r="H81" i="9"/>
  <c r="G81" i="9"/>
  <c r="H80" i="9"/>
  <c r="G80" i="9"/>
  <c r="H79" i="9"/>
  <c r="G79" i="9"/>
  <c r="H75" i="9"/>
  <c r="G75" i="9"/>
  <c r="H74" i="9"/>
  <c r="G74" i="9"/>
  <c r="H71" i="9"/>
  <c r="G71" i="9"/>
  <c r="H70" i="9"/>
  <c r="G70" i="9"/>
  <c r="H69" i="9"/>
  <c r="G69" i="9"/>
  <c r="H68" i="9"/>
  <c r="G68" i="9"/>
  <c r="H67" i="9"/>
  <c r="G67" i="9"/>
  <c r="H63" i="9"/>
  <c r="G63" i="9"/>
  <c r="H62" i="9"/>
  <c r="G62" i="9"/>
  <c r="H59" i="9"/>
  <c r="G59" i="9"/>
  <c r="H58" i="9"/>
  <c r="G58" i="9"/>
  <c r="H57" i="9"/>
  <c r="G57" i="9"/>
  <c r="H56" i="9"/>
  <c r="G56" i="9"/>
  <c r="H55" i="9"/>
  <c r="G55" i="9"/>
  <c r="H51" i="9"/>
  <c r="G51" i="9"/>
  <c r="H50" i="9"/>
  <c r="G50" i="9"/>
  <c r="H47" i="9"/>
  <c r="G47" i="9"/>
  <c r="H46" i="9"/>
  <c r="G46" i="9"/>
  <c r="H45" i="9"/>
  <c r="G45" i="9"/>
  <c r="H44" i="9"/>
  <c r="G44" i="9"/>
  <c r="H43" i="9"/>
  <c r="G43" i="9"/>
  <c r="H39" i="9"/>
  <c r="G39" i="9"/>
  <c r="H38" i="9"/>
  <c r="G38" i="9"/>
  <c r="H35" i="9"/>
  <c r="G35" i="9"/>
  <c r="H34" i="9"/>
  <c r="G34" i="9"/>
  <c r="H33" i="9"/>
  <c r="G33" i="9"/>
  <c r="H32" i="9"/>
  <c r="G32" i="9"/>
  <c r="H31" i="9"/>
  <c r="G31" i="9"/>
  <c r="H27" i="9"/>
  <c r="G27" i="9"/>
  <c r="H26" i="9"/>
  <c r="G26" i="9"/>
  <c r="H23" i="9"/>
  <c r="G23" i="9"/>
  <c r="H22" i="9"/>
  <c r="G22" i="9"/>
  <c r="H21" i="9"/>
  <c r="G21" i="9"/>
  <c r="H20" i="9"/>
  <c r="G20" i="9"/>
  <c r="H19" i="9"/>
  <c r="G19" i="9"/>
  <c r="H15" i="9"/>
  <c r="G15" i="9"/>
  <c r="H14" i="9"/>
  <c r="G14" i="9"/>
  <c r="H11" i="9"/>
  <c r="G11" i="9"/>
  <c r="H10" i="9"/>
  <c r="G10" i="9"/>
  <c r="H9" i="9"/>
  <c r="G9" i="9"/>
  <c r="H8" i="9"/>
  <c r="G8" i="9"/>
  <c r="H7" i="9"/>
  <c r="G7" i="9"/>
  <c r="H3" i="9"/>
  <c r="G3" i="9"/>
  <c r="H2" i="9"/>
  <c r="G2" i="9"/>
  <c r="U47" i="11" l="1"/>
  <c r="F373" i="9"/>
  <c r="F361" i="9"/>
  <c r="F349" i="9"/>
  <c r="F337" i="9"/>
  <c r="F325" i="9"/>
  <c r="F313" i="9"/>
  <c r="F301" i="9"/>
  <c r="F289" i="9"/>
  <c r="F277" i="9"/>
  <c r="F265" i="9"/>
  <c r="F253" i="9"/>
  <c r="F241" i="9"/>
  <c r="F229" i="9"/>
  <c r="F217" i="9"/>
  <c r="F205" i="9"/>
  <c r="F193" i="9"/>
  <c r="F181" i="9"/>
  <c r="F169" i="9"/>
  <c r="F157" i="9"/>
  <c r="F145" i="9"/>
  <c r="F133" i="9"/>
  <c r="F121" i="9"/>
  <c r="F109" i="9"/>
  <c r="F97" i="9"/>
  <c r="F85" i="9"/>
  <c r="F73" i="9"/>
  <c r="F61" i="9"/>
  <c r="F49" i="9"/>
  <c r="F37" i="9"/>
  <c r="F25" i="9"/>
  <c r="F13" i="9"/>
  <c r="F372" i="9"/>
  <c r="F360" i="9"/>
  <c r="F348" i="9"/>
  <c r="F336" i="9"/>
  <c r="F324" i="9"/>
  <c r="F312" i="9"/>
  <c r="F300" i="9"/>
  <c r="F288" i="9"/>
  <c r="F276" i="9"/>
  <c r="F264" i="9"/>
  <c r="F252" i="9"/>
  <c r="F240" i="9"/>
  <c r="F228" i="9"/>
  <c r="F216" i="9"/>
  <c r="F204" i="9"/>
  <c r="F192" i="9"/>
  <c r="F180" i="9"/>
  <c r="F168" i="9"/>
  <c r="F156" i="9"/>
  <c r="F144" i="9"/>
  <c r="F132" i="9"/>
  <c r="F120" i="9"/>
  <c r="F108" i="9"/>
  <c r="F96" i="9"/>
  <c r="F84" i="9"/>
  <c r="F72" i="9"/>
  <c r="F60" i="9"/>
  <c r="F48" i="9"/>
  <c r="F36" i="9"/>
  <c r="F24" i="9"/>
  <c r="F12" i="9"/>
  <c r="F371" i="9"/>
  <c r="F370" i="9"/>
  <c r="F369" i="9"/>
  <c r="F368" i="9"/>
  <c r="F367" i="9"/>
  <c r="F363" i="9"/>
  <c r="F362" i="9"/>
  <c r="F359" i="9"/>
  <c r="F358" i="9"/>
  <c r="F357" i="9"/>
  <c r="F356" i="9"/>
  <c r="F355" i="9"/>
  <c r="F351" i="9"/>
  <c r="F350" i="9"/>
  <c r="F347" i="9"/>
  <c r="F346" i="9"/>
  <c r="F345" i="9"/>
  <c r="F344" i="9"/>
  <c r="F343" i="9"/>
  <c r="F339" i="9"/>
  <c r="F338" i="9"/>
  <c r="F335" i="9"/>
  <c r="F334" i="9"/>
  <c r="F333" i="9"/>
  <c r="F332" i="9"/>
  <c r="F331" i="9"/>
  <c r="F327" i="9"/>
  <c r="F326" i="9"/>
  <c r="F323" i="9"/>
  <c r="F322" i="9"/>
  <c r="F321" i="9"/>
  <c r="F320" i="9"/>
  <c r="F319" i="9"/>
  <c r="F315" i="9"/>
  <c r="F314" i="9"/>
  <c r="F311" i="9"/>
  <c r="F310" i="9"/>
  <c r="F309" i="9"/>
  <c r="F308" i="9"/>
  <c r="F307" i="9"/>
  <c r="F303" i="9"/>
  <c r="F302" i="9"/>
  <c r="F299" i="9"/>
  <c r="F298" i="9"/>
  <c r="F297" i="9"/>
  <c r="F296" i="9"/>
  <c r="F295" i="9"/>
  <c r="F291" i="9"/>
  <c r="F290" i="9"/>
  <c r="F287" i="9"/>
  <c r="F286" i="9"/>
  <c r="F285" i="9"/>
  <c r="F284" i="9"/>
  <c r="F283" i="9"/>
  <c r="F279" i="9"/>
  <c r="F278" i="9"/>
  <c r="F275" i="9"/>
  <c r="F274" i="9"/>
  <c r="F273" i="9"/>
  <c r="F272" i="9"/>
  <c r="F271" i="9"/>
  <c r="F267" i="9"/>
  <c r="F266" i="9"/>
  <c r="F263" i="9"/>
  <c r="F262" i="9"/>
  <c r="F261" i="9"/>
  <c r="F260" i="9"/>
  <c r="F259" i="9"/>
  <c r="F255" i="9"/>
  <c r="F254" i="9"/>
  <c r="F251" i="9"/>
  <c r="F250" i="9"/>
  <c r="F249" i="9"/>
  <c r="F248" i="9"/>
  <c r="F247" i="9"/>
  <c r="F243" i="9"/>
  <c r="F242" i="9"/>
  <c r="F239" i="9"/>
  <c r="F238" i="9"/>
  <c r="F237" i="9"/>
  <c r="F236" i="9"/>
  <c r="F235" i="9"/>
  <c r="F231" i="9"/>
  <c r="F230" i="9"/>
  <c r="F227" i="9"/>
  <c r="F226" i="9"/>
  <c r="F225" i="9"/>
  <c r="F224" i="9"/>
  <c r="F223" i="9"/>
  <c r="F219" i="9"/>
  <c r="F218" i="9"/>
  <c r="F215" i="9"/>
  <c r="F214" i="9"/>
  <c r="F213" i="9"/>
  <c r="F212" i="9"/>
  <c r="F211" i="9"/>
  <c r="F207" i="9"/>
  <c r="F206" i="9"/>
  <c r="F203" i="9"/>
  <c r="F202" i="9"/>
  <c r="F201" i="9"/>
  <c r="F200" i="9"/>
  <c r="F199" i="9"/>
  <c r="F195" i="9"/>
  <c r="F194" i="9"/>
  <c r="F191" i="9"/>
  <c r="F190" i="9"/>
  <c r="F189" i="9"/>
  <c r="F188" i="9"/>
  <c r="F187" i="9"/>
  <c r="F183" i="9"/>
  <c r="F182" i="9"/>
  <c r="F179" i="9"/>
  <c r="F178" i="9"/>
  <c r="F177" i="9"/>
  <c r="F176" i="9"/>
  <c r="F175" i="9"/>
  <c r="F171" i="9"/>
  <c r="F170" i="9"/>
  <c r="F167" i="9"/>
  <c r="F166" i="9"/>
  <c r="F165" i="9"/>
  <c r="F164" i="9"/>
  <c r="F163" i="9"/>
  <c r="F159" i="9"/>
  <c r="F158" i="9"/>
  <c r="F155" i="9"/>
  <c r="F154" i="9"/>
  <c r="F153" i="9"/>
  <c r="F152" i="9"/>
  <c r="F151" i="9"/>
  <c r="F147" i="9"/>
  <c r="F146" i="9"/>
  <c r="F143" i="9"/>
  <c r="F142" i="9"/>
  <c r="F141" i="9"/>
  <c r="F140" i="9"/>
  <c r="F139" i="9"/>
  <c r="F135" i="9"/>
  <c r="F134" i="9"/>
  <c r="F131" i="9"/>
  <c r="F130" i="9"/>
  <c r="F129" i="9"/>
  <c r="F128" i="9"/>
  <c r="F127" i="9"/>
  <c r="F123" i="9"/>
  <c r="F122" i="9"/>
  <c r="F119" i="9"/>
  <c r="F118" i="9"/>
  <c r="F117" i="9"/>
  <c r="F116" i="9"/>
  <c r="F115" i="9"/>
  <c r="F111" i="9"/>
  <c r="F110" i="9"/>
  <c r="F107" i="9"/>
  <c r="F106" i="9"/>
  <c r="F105" i="9"/>
  <c r="F104" i="9"/>
  <c r="F103" i="9"/>
  <c r="F99" i="9"/>
  <c r="F98" i="9"/>
  <c r="F95" i="9"/>
  <c r="F94" i="9"/>
  <c r="F93" i="9"/>
  <c r="F92" i="9"/>
  <c r="F91" i="9"/>
  <c r="F87" i="9"/>
  <c r="F86" i="9"/>
  <c r="F83" i="9"/>
  <c r="F82" i="9"/>
  <c r="F81" i="9"/>
  <c r="F80" i="9"/>
  <c r="F79" i="9"/>
  <c r="F75" i="9"/>
  <c r="F74" i="9"/>
  <c r="F71" i="9"/>
  <c r="F70" i="9"/>
  <c r="F69" i="9"/>
  <c r="F68" i="9"/>
  <c r="F67" i="9"/>
  <c r="F63" i="9"/>
  <c r="F62" i="9"/>
  <c r="F59" i="9"/>
  <c r="F58" i="9"/>
  <c r="F57" i="9"/>
  <c r="F56" i="9"/>
  <c r="F55" i="9"/>
  <c r="F51" i="9"/>
  <c r="F50" i="9"/>
  <c r="F47" i="9"/>
  <c r="F46" i="9"/>
  <c r="F45" i="9"/>
  <c r="F44" i="9"/>
  <c r="F43" i="9"/>
  <c r="F39" i="9"/>
  <c r="F38" i="9"/>
  <c r="F35" i="9"/>
  <c r="F34" i="9"/>
  <c r="F33" i="9"/>
  <c r="F32" i="9"/>
  <c r="F31" i="9"/>
  <c r="F27" i="9"/>
  <c r="F26" i="9"/>
  <c r="F23" i="9"/>
  <c r="F22" i="9"/>
  <c r="F21" i="9"/>
  <c r="F20" i="9"/>
  <c r="F19" i="9"/>
  <c r="F15" i="9"/>
  <c r="F14" i="9"/>
  <c r="F11" i="9"/>
  <c r="F10" i="9"/>
  <c r="F9" i="9"/>
  <c r="F8" i="9"/>
  <c r="F7" i="9"/>
  <c r="F3" i="9"/>
  <c r="F2" i="9"/>
  <c r="U48" i="11" l="1"/>
  <c r="U49" i="11" s="1"/>
  <c r="U50" i="11" s="1"/>
  <c r="BV67" i="9"/>
  <c r="U51" i="11" l="1"/>
  <c r="U52" i="11" s="1"/>
  <c r="U53" i="11" s="1"/>
  <c r="U54" i="11" s="1"/>
  <c r="U55" i="11" s="1"/>
  <c r="U56" i="11" s="1"/>
  <c r="U57" i="11" s="1"/>
  <c r="U58" i="11" s="1"/>
  <c r="U59" i="11" s="1"/>
  <c r="U60" i="11" s="1"/>
  <c r="U61" i="11" s="1"/>
  <c r="U62" i="11" s="1"/>
  <c r="U63" i="11" s="1"/>
  <c r="BV86" i="9"/>
  <c r="BV114" i="9"/>
  <c r="BV81" i="9"/>
  <c r="BV84" i="9"/>
  <c r="BV87" i="9"/>
  <c r="BV82" i="9"/>
  <c r="BV83" i="9"/>
  <c r="BV128" i="9"/>
  <c r="BV85" i="9"/>
  <c r="U64" i="11" l="1"/>
  <c r="U65" i="11" s="1"/>
  <c r="U66" i="11" s="1"/>
  <c r="U67" i="11" s="1"/>
  <c r="E373" i="9"/>
  <c r="E361" i="9"/>
  <c r="E349" i="9"/>
  <c r="E337" i="9"/>
  <c r="E325" i="9"/>
  <c r="E313" i="9"/>
  <c r="E301" i="9"/>
  <c r="E289" i="9"/>
  <c r="E277" i="9"/>
  <c r="E265" i="9"/>
  <c r="E253" i="9"/>
  <c r="E241" i="9"/>
  <c r="E229" i="9"/>
  <c r="E217" i="9"/>
  <c r="E205" i="9"/>
  <c r="E193" i="9"/>
  <c r="E181" i="9"/>
  <c r="E169" i="9"/>
  <c r="E157" i="9"/>
  <c r="E145" i="9"/>
  <c r="E133" i="9"/>
  <c r="E121" i="9"/>
  <c r="E109" i="9"/>
  <c r="E97" i="9"/>
  <c r="E85" i="9"/>
  <c r="E73" i="9"/>
  <c r="E61" i="9"/>
  <c r="E49" i="9"/>
  <c r="E37" i="9"/>
  <c r="E25" i="9"/>
  <c r="E13" i="9"/>
  <c r="E372" i="9"/>
  <c r="E360" i="9"/>
  <c r="E348" i="9"/>
  <c r="E336" i="9"/>
  <c r="E324" i="9"/>
  <c r="E312" i="9"/>
  <c r="E300" i="9"/>
  <c r="E288" i="9"/>
  <c r="E276" i="9"/>
  <c r="E264" i="9"/>
  <c r="E252" i="9"/>
  <c r="E240" i="9"/>
  <c r="E228" i="9"/>
  <c r="E216" i="9"/>
  <c r="E204" i="9"/>
  <c r="E192" i="9"/>
  <c r="E180" i="9"/>
  <c r="E168" i="9"/>
  <c r="E156" i="9"/>
  <c r="E144" i="9"/>
  <c r="E132" i="9"/>
  <c r="E120" i="9"/>
  <c r="E108" i="9"/>
  <c r="E96" i="9"/>
  <c r="E84" i="9"/>
  <c r="E72" i="9"/>
  <c r="E60" i="9"/>
  <c r="E48" i="9"/>
  <c r="E36" i="9"/>
  <c r="E24" i="9"/>
  <c r="E12" i="9"/>
  <c r="E371" i="9"/>
  <c r="E370" i="9"/>
  <c r="E369" i="9"/>
  <c r="E368" i="9"/>
  <c r="E367" i="9"/>
  <c r="E363" i="9"/>
  <c r="E362" i="9"/>
  <c r="E359" i="9"/>
  <c r="E358" i="9"/>
  <c r="E357" i="9"/>
  <c r="E356" i="9"/>
  <c r="E355" i="9"/>
  <c r="E351" i="9"/>
  <c r="E350" i="9"/>
  <c r="E347" i="9"/>
  <c r="E346" i="9"/>
  <c r="E345" i="9"/>
  <c r="E344" i="9"/>
  <c r="E343" i="9"/>
  <c r="E339" i="9"/>
  <c r="E338" i="9"/>
  <c r="E335" i="9"/>
  <c r="E334" i="9"/>
  <c r="E333" i="9"/>
  <c r="E332" i="9"/>
  <c r="E331" i="9"/>
  <c r="E327" i="9"/>
  <c r="E326" i="9"/>
  <c r="E323" i="9"/>
  <c r="E322" i="9"/>
  <c r="E321" i="9"/>
  <c r="E320" i="9"/>
  <c r="E319" i="9"/>
  <c r="E315" i="9"/>
  <c r="E314" i="9"/>
  <c r="E311" i="9"/>
  <c r="E310" i="9"/>
  <c r="E309" i="9"/>
  <c r="E308" i="9"/>
  <c r="E307" i="9"/>
  <c r="E303" i="9"/>
  <c r="E302" i="9"/>
  <c r="E299" i="9"/>
  <c r="E298" i="9"/>
  <c r="E297" i="9"/>
  <c r="E296" i="9"/>
  <c r="E295" i="9"/>
  <c r="E291" i="9"/>
  <c r="E290" i="9"/>
  <c r="E287" i="9"/>
  <c r="E286" i="9"/>
  <c r="E285" i="9"/>
  <c r="E284" i="9"/>
  <c r="E283" i="9"/>
  <c r="E279" i="9"/>
  <c r="E278" i="9"/>
  <c r="E275" i="9"/>
  <c r="E274" i="9"/>
  <c r="E273" i="9"/>
  <c r="E272" i="9"/>
  <c r="E271" i="9"/>
  <c r="E267" i="9"/>
  <c r="E266" i="9"/>
  <c r="E263" i="9"/>
  <c r="E262" i="9"/>
  <c r="E261" i="9"/>
  <c r="E260" i="9"/>
  <c r="E259" i="9"/>
  <c r="E255" i="9"/>
  <c r="E254" i="9"/>
  <c r="E251" i="9"/>
  <c r="E250" i="9"/>
  <c r="E249" i="9"/>
  <c r="E248" i="9"/>
  <c r="E247" i="9"/>
  <c r="E243" i="9"/>
  <c r="E242" i="9"/>
  <c r="E239" i="9"/>
  <c r="E238" i="9"/>
  <c r="E237" i="9"/>
  <c r="E236" i="9"/>
  <c r="E235" i="9"/>
  <c r="E231" i="9"/>
  <c r="E230" i="9"/>
  <c r="E227" i="9"/>
  <c r="E226" i="9"/>
  <c r="E225" i="9"/>
  <c r="E224" i="9"/>
  <c r="E223" i="9"/>
  <c r="E219" i="9"/>
  <c r="E218" i="9"/>
  <c r="E215" i="9"/>
  <c r="E214" i="9"/>
  <c r="E213" i="9"/>
  <c r="E212" i="9"/>
  <c r="E211" i="9"/>
  <c r="E207" i="9"/>
  <c r="E206" i="9"/>
  <c r="E203" i="9"/>
  <c r="E202" i="9"/>
  <c r="E201" i="9"/>
  <c r="E200" i="9"/>
  <c r="E199" i="9"/>
  <c r="E195" i="9"/>
  <c r="E194" i="9"/>
  <c r="E191" i="9"/>
  <c r="E190" i="9"/>
  <c r="E189" i="9"/>
  <c r="E188" i="9"/>
  <c r="E187" i="9"/>
  <c r="E183" i="9"/>
  <c r="E182" i="9"/>
  <c r="E179" i="9"/>
  <c r="E178" i="9"/>
  <c r="E177" i="9"/>
  <c r="E176" i="9"/>
  <c r="E175" i="9"/>
  <c r="E171" i="9"/>
  <c r="E170" i="9"/>
  <c r="E167" i="9"/>
  <c r="E166" i="9"/>
  <c r="E165" i="9"/>
  <c r="E164" i="9"/>
  <c r="E163" i="9"/>
  <c r="E159" i="9"/>
  <c r="E158" i="9"/>
  <c r="E155" i="9"/>
  <c r="E154" i="9"/>
  <c r="E153" i="9"/>
  <c r="E152" i="9"/>
  <c r="E151" i="9"/>
  <c r="E147" i="9"/>
  <c r="E146" i="9"/>
  <c r="E143" i="9"/>
  <c r="E142" i="9"/>
  <c r="E141" i="9"/>
  <c r="E140" i="9"/>
  <c r="E139" i="9"/>
  <c r="E135" i="9"/>
  <c r="E134" i="9"/>
  <c r="E131" i="9"/>
  <c r="E130" i="9"/>
  <c r="E129" i="9"/>
  <c r="E128" i="9"/>
  <c r="E127" i="9"/>
  <c r="E123" i="9"/>
  <c r="E122" i="9"/>
  <c r="E119" i="9"/>
  <c r="E118" i="9"/>
  <c r="E117" i="9"/>
  <c r="E116" i="9"/>
  <c r="E115" i="9"/>
  <c r="E111" i="9"/>
  <c r="E110" i="9"/>
  <c r="E107" i="9"/>
  <c r="E106" i="9"/>
  <c r="E105" i="9"/>
  <c r="E104" i="9"/>
  <c r="E103" i="9"/>
  <c r="E99" i="9"/>
  <c r="E98" i="9"/>
  <c r="E95" i="9"/>
  <c r="E94" i="9"/>
  <c r="E93" i="9"/>
  <c r="E92" i="9"/>
  <c r="E91" i="9"/>
  <c r="E87" i="9"/>
  <c r="E86" i="9"/>
  <c r="E83" i="9"/>
  <c r="E82" i="9"/>
  <c r="E81" i="9"/>
  <c r="E80" i="9"/>
  <c r="E79" i="9"/>
  <c r="E75" i="9"/>
  <c r="E74" i="9"/>
  <c r="E71" i="9"/>
  <c r="E70" i="9"/>
  <c r="E69" i="9"/>
  <c r="E68" i="9"/>
  <c r="E67" i="9"/>
  <c r="E63" i="9"/>
  <c r="E62" i="9"/>
  <c r="E59" i="9"/>
  <c r="E58" i="9"/>
  <c r="E57" i="9"/>
  <c r="E56" i="9"/>
  <c r="E55" i="9"/>
  <c r="E51" i="9"/>
  <c r="E50" i="9"/>
  <c r="E47" i="9"/>
  <c r="E46" i="9"/>
  <c r="E45" i="9"/>
  <c r="E44" i="9"/>
  <c r="E43" i="9"/>
  <c r="E39" i="9"/>
  <c r="E38" i="9"/>
  <c r="E35" i="9"/>
  <c r="E34" i="9"/>
  <c r="E33" i="9"/>
  <c r="E32" i="9"/>
  <c r="E31" i="9"/>
  <c r="E27" i="9"/>
  <c r="E26" i="9"/>
  <c r="E23" i="9"/>
  <c r="E22" i="9"/>
  <c r="E21" i="9"/>
  <c r="E20" i="9"/>
  <c r="E19" i="9"/>
  <c r="E15" i="9"/>
  <c r="E14" i="9"/>
  <c r="E11" i="9"/>
  <c r="E10" i="9"/>
  <c r="E9" i="9"/>
  <c r="E8" i="9"/>
  <c r="E7" i="9"/>
  <c r="E3" i="9"/>
  <c r="E2" i="9"/>
  <c r="U68" i="11" l="1"/>
  <c r="U69" i="11" s="1"/>
  <c r="U70" i="11" s="1"/>
  <c r="U71" i="11" s="1"/>
  <c r="AJ228" i="9"/>
  <c r="AJ216" i="9"/>
  <c r="AJ204" i="9"/>
  <c r="AJ192" i="9"/>
  <c r="AJ180" i="9"/>
  <c r="AJ168" i="9"/>
  <c r="AJ156" i="9"/>
  <c r="AJ144" i="9"/>
  <c r="AJ132" i="9"/>
  <c r="AJ120" i="9"/>
  <c r="AJ108" i="9"/>
  <c r="AJ96" i="9"/>
  <c r="AJ84" i="9"/>
  <c r="AJ72" i="9"/>
  <c r="AJ60" i="9"/>
  <c r="AJ48" i="9"/>
  <c r="AJ36" i="9"/>
  <c r="AJ24" i="9"/>
  <c r="AJ12" i="9"/>
  <c r="AJ371" i="9"/>
  <c r="AJ370" i="9"/>
  <c r="AJ369" i="9"/>
  <c r="AJ368" i="9"/>
  <c r="AJ367" i="9"/>
  <c r="AJ363" i="9"/>
  <c r="AJ362" i="9"/>
  <c r="AJ359" i="9"/>
  <c r="AJ358" i="9"/>
  <c r="AJ357" i="9"/>
  <c r="AJ356" i="9"/>
  <c r="AJ355" i="9"/>
  <c r="AJ351" i="9"/>
  <c r="AJ350" i="9"/>
  <c r="AJ347" i="9"/>
  <c r="AJ345" i="9"/>
  <c r="AJ344" i="9"/>
  <c r="AJ339" i="9"/>
  <c r="AJ338" i="9"/>
  <c r="AJ335" i="9"/>
  <c r="AJ334" i="9"/>
  <c r="AJ333" i="9"/>
  <c r="AJ332" i="9"/>
  <c r="AJ331" i="9"/>
  <c r="AJ327" i="9"/>
  <c r="AJ326" i="9"/>
  <c r="AJ323" i="9"/>
  <c r="AJ322" i="9"/>
  <c r="AJ321" i="9"/>
  <c r="AJ320" i="9"/>
  <c r="AJ319" i="9"/>
  <c r="AJ315" i="9"/>
  <c r="AJ314" i="9"/>
  <c r="AJ311" i="9"/>
  <c r="AJ310" i="9"/>
  <c r="AJ309" i="9"/>
  <c r="AJ308" i="9"/>
  <c r="AJ307" i="9"/>
  <c r="AJ303" i="9"/>
  <c r="AJ302" i="9"/>
  <c r="AJ299" i="9"/>
  <c r="AJ298" i="9"/>
  <c r="AJ297" i="9"/>
  <c r="AJ296" i="9"/>
  <c r="AJ295" i="9"/>
  <c r="AJ291" i="9"/>
  <c r="AJ290" i="9"/>
  <c r="AJ287" i="9"/>
  <c r="AJ286" i="9"/>
  <c r="AJ285" i="9"/>
  <c r="AJ284" i="9"/>
  <c r="AJ283" i="9"/>
  <c r="AJ279" i="9"/>
  <c r="AJ278" i="9"/>
  <c r="AJ275" i="9"/>
  <c r="AJ274" i="9"/>
  <c r="AJ273" i="9"/>
  <c r="AJ272" i="9"/>
  <c r="AJ271" i="9"/>
  <c r="AJ267" i="9"/>
  <c r="AJ266" i="9"/>
  <c r="AJ263" i="9"/>
  <c r="AJ262" i="9"/>
  <c r="AJ261" i="9"/>
  <c r="AJ260" i="9"/>
  <c r="AJ259" i="9"/>
  <c r="AJ255" i="9"/>
  <c r="AJ254" i="9"/>
  <c r="AJ251" i="9"/>
  <c r="AJ250" i="9"/>
  <c r="AJ249" i="9"/>
  <c r="AJ248" i="9"/>
  <c r="AJ247" i="9"/>
  <c r="AJ243" i="9"/>
  <c r="AJ242" i="9"/>
  <c r="AJ239" i="9"/>
  <c r="AJ238" i="9"/>
  <c r="AJ237" i="9"/>
  <c r="AJ236" i="9"/>
  <c r="AJ235" i="9"/>
  <c r="AJ231" i="9"/>
  <c r="AJ230" i="9"/>
  <c r="AJ227" i="9"/>
  <c r="AJ226" i="9"/>
  <c r="AJ225" i="9"/>
  <c r="AJ224" i="9"/>
  <c r="AJ223" i="9"/>
  <c r="AJ219" i="9"/>
  <c r="AJ218" i="9"/>
  <c r="AJ215" i="9"/>
  <c r="AJ214" i="9"/>
  <c r="AJ213" i="9"/>
  <c r="AJ212" i="9"/>
  <c r="AJ211" i="9"/>
  <c r="AJ207" i="9"/>
  <c r="AJ206" i="9"/>
  <c r="AJ203" i="9"/>
  <c r="AJ202" i="9"/>
  <c r="AJ201" i="9"/>
  <c r="AJ200" i="9"/>
  <c r="AJ199" i="9"/>
  <c r="AJ195" i="9"/>
  <c r="AJ194" i="9"/>
  <c r="AJ191" i="9"/>
  <c r="AJ190" i="9"/>
  <c r="AJ189" i="9"/>
  <c r="AJ188" i="9"/>
  <c r="AJ187" i="9"/>
  <c r="AJ183" i="9"/>
  <c r="AJ182" i="9"/>
  <c r="AJ179" i="9"/>
  <c r="AJ178" i="9"/>
  <c r="AJ177" i="9"/>
  <c r="AJ176" i="9"/>
  <c r="AJ175" i="9"/>
  <c r="AJ171" i="9"/>
  <c r="AJ170" i="9"/>
  <c r="AJ167" i="9"/>
  <c r="AJ166" i="9"/>
  <c r="AJ165" i="9"/>
  <c r="AJ164" i="9"/>
  <c r="AJ163" i="9"/>
  <c r="AJ159" i="9"/>
  <c r="AJ158" i="9"/>
  <c r="AJ155" i="9"/>
  <c r="AJ154" i="9"/>
  <c r="AJ153" i="9"/>
  <c r="AJ152" i="9"/>
  <c r="AJ151" i="9"/>
  <c r="AJ147" i="9"/>
  <c r="AJ146" i="9"/>
  <c r="AJ143" i="9"/>
  <c r="AJ142" i="9"/>
  <c r="AJ141" i="9"/>
  <c r="AJ140" i="9"/>
  <c r="AJ139" i="9"/>
  <c r="AJ135" i="9"/>
  <c r="AJ134" i="9"/>
  <c r="AJ131" i="9"/>
  <c r="AJ130" i="9"/>
  <c r="AJ129" i="9"/>
  <c r="AJ128" i="9"/>
  <c r="AJ127" i="9"/>
  <c r="AJ123" i="9"/>
  <c r="AJ122" i="9"/>
  <c r="AJ119" i="9"/>
  <c r="AJ118" i="9"/>
  <c r="AJ117" i="9"/>
  <c r="AJ116" i="9"/>
  <c r="AJ115" i="9"/>
  <c r="AJ111" i="9"/>
  <c r="AJ110" i="9"/>
  <c r="AJ107" i="9"/>
  <c r="AJ106" i="9"/>
  <c r="AJ105" i="9"/>
  <c r="AJ104" i="9"/>
  <c r="AJ103" i="9"/>
  <c r="AJ99" i="9"/>
  <c r="AJ98" i="9"/>
  <c r="AJ95" i="9"/>
  <c r="AJ94" i="9"/>
  <c r="AJ93" i="9"/>
  <c r="AJ92" i="9"/>
  <c r="AJ91" i="9"/>
  <c r="AJ87" i="9"/>
  <c r="AJ86" i="9"/>
  <c r="AJ83" i="9"/>
  <c r="AJ82" i="9"/>
  <c r="AJ81" i="9"/>
  <c r="AJ80" i="9"/>
  <c r="AJ79" i="9"/>
  <c r="AJ75" i="9"/>
  <c r="AJ74" i="9"/>
  <c r="AJ71" i="9"/>
  <c r="AJ70" i="9"/>
  <c r="AJ69" i="9"/>
  <c r="AJ68" i="9"/>
  <c r="AJ67" i="9"/>
  <c r="AJ63" i="9"/>
  <c r="AJ62" i="9"/>
  <c r="AJ59" i="9"/>
  <c r="AJ58" i="9"/>
  <c r="AJ57" i="9"/>
  <c r="AJ56" i="9"/>
  <c r="AJ55" i="9"/>
  <c r="AJ51" i="9"/>
  <c r="AJ50" i="9"/>
  <c r="AJ47" i="9"/>
  <c r="AJ46" i="9"/>
  <c r="AJ45" i="9"/>
  <c r="AJ44" i="9"/>
  <c r="AJ43" i="9"/>
  <c r="AJ39" i="9"/>
  <c r="AJ38" i="9"/>
  <c r="AJ35" i="9"/>
  <c r="AJ34" i="9"/>
  <c r="AJ33" i="9"/>
  <c r="AJ32" i="9"/>
  <c r="AJ31" i="9"/>
  <c r="AJ27" i="9"/>
  <c r="AJ26" i="9"/>
  <c r="AJ23" i="9"/>
  <c r="AJ22" i="9"/>
  <c r="AJ21" i="9"/>
  <c r="AJ20" i="9"/>
  <c r="AJ19" i="9"/>
  <c r="AJ15" i="9"/>
  <c r="AJ14" i="9"/>
  <c r="AJ11" i="9"/>
  <c r="AJ10" i="9"/>
  <c r="AJ9" i="9"/>
  <c r="AJ8" i="9"/>
  <c r="AJ7" i="9"/>
  <c r="AJ3" i="9"/>
  <c r="AJ2" i="9"/>
  <c r="AJ229" i="9"/>
  <c r="AU15" i="9"/>
  <c r="AU14" i="9"/>
  <c r="AU13" i="9"/>
  <c r="AU9" i="9"/>
  <c r="AU8" i="9"/>
  <c r="AU7" i="9"/>
  <c r="AU6" i="9"/>
  <c r="AU5" i="9"/>
  <c r="AU4" i="9"/>
  <c r="AU3" i="9"/>
  <c r="AU2" i="9"/>
  <c r="BI9" i="9"/>
  <c r="BI8" i="9"/>
  <c r="BI7" i="9"/>
  <c r="BI6" i="9"/>
  <c r="BI5" i="9"/>
  <c r="BI4" i="9"/>
  <c r="BI3" i="9"/>
  <c r="BI2" i="9"/>
  <c r="BJ3" i="9" s="1"/>
  <c r="D373" i="9"/>
  <c r="D361" i="9"/>
  <c r="D349" i="9"/>
  <c r="D337" i="9"/>
  <c r="D325" i="9"/>
  <c r="D313" i="9"/>
  <c r="D301" i="9"/>
  <c r="D289" i="9"/>
  <c r="D277" i="9"/>
  <c r="D265" i="9"/>
  <c r="D253" i="9"/>
  <c r="D241" i="9"/>
  <c r="D229" i="9"/>
  <c r="D217" i="9"/>
  <c r="D205" i="9"/>
  <c r="D193" i="9"/>
  <c r="D181" i="9"/>
  <c r="D169" i="9"/>
  <c r="D157" i="9"/>
  <c r="D145" i="9"/>
  <c r="D133" i="9"/>
  <c r="D121" i="9"/>
  <c r="D109" i="9"/>
  <c r="D97" i="9"/>
  <c r="D85" i="9"/>
  <c r="D73" i="9"/>
  <c r="D61" i="9"/>
  <c r="D49" i="9"/>
  <c r="D37" i="9"/>
  <c r="D25" i="9"/>
  <c r="D13" i="9"/>
  <c r="D372" i="9"/>
  <c r="D360" i="9"/>
  <c r="D348" i="9"/>
  <c r="D336" i="9"/>
  <c r="D324" i="9"/>
  <c r="D312" i="9"/>
  <c r="D300" i="9"/>
  <c r="D288" i="9"/>
  <c r="D276" i="9"/>
  <c r="D264" i="9"/>
  <c r="D252" i="9"/>
  <c r="D240" i="9"/>
  <c r="D228" i="9"/>
  <c r="D216" i="9"/>
  <c r="D204" i="9"/>
  <c r="D192" i="9"/>
  <c r="D180" i="9"/>
  <c r="D168" i="9"/>
  <c r="D156" i="9"/>
  <c r="D144" i="9"/>
  <c r="D132" i="9"/>
  <c r="D120" i="9"/>
  <c r="D108" i="9"/>
  <c r="D96" i="9"/>
  <c r="D84" i="9"/>
  <c r="D72" i="9"/>
  <c r="D60" i="9"/>
  <c r="D48" i="9"/>
  <c r="D36" i="9"/>
  <c r="D24" i="9"/>
  <c r="D12" i="9"/>
  <c r="D371" i="9"/>
  <c r="D370" i="9"/>
  <c r="D369" i="9"/>
  <c r="D368" i="9"/>
  <c r="D367" i="9"/>
  <c r="D363" i="9"/>
  <c r="D362" i="9"/>
  <c r="D359" i="9"/>
  <c r="D358" i="9"/>
  <c r="D357" i="9"/>
  <c r="D356" i="9"/>
  <c r="D355" i="9"/>
  <c r="D351" i="9"/>
  <c r="D350" i="9"/>
  <c r="D347" i="9"/>
  <c r="D346" i="9"/>
  <c r="D345" i="9"/>
  <c r="D344" i="9"/>
  <c r="D343" i="9"/>
  <c r="D339" i="9"/>
  <c r="D338" i="9"/>
  <c r="D335" i="9"/>
  <c r="D334" i="9"/>
  <c r="D333" i="9"/>
  <c r="D332" i="9"/>
  <c r="D331" i="9"/>
  <c r="D327" i="9"/>
  <c r="D326" i="9"/>
  <c r="D323" i="9"/>
  <c r="D322" i="9"/>
  <c r="D321" i="9"/>
  <c r="D320" i="9"/>
  <c r="D319" i="9"/>
  <c r="D315" i="9"/>
  <c r="D314" i="9"/>
  <c r="D311" i="9"/>
  <c r="D310" i="9"/>
  <c r="D309" i="9"/>
  <c r="D308" i="9"/>
  <c r="D307" i="9"/>
  <c r="D303" i="9"/>
  <c r="D302" i="9"/>
  <c r="D299" i="9"/>
  <c r="D298" i="9"/>
  <c r="D297" i="9"/>
  <c r="D296" i="9"/>
  <c r="D295" i="9"/>
  <c r="D291" i="9"/>
  <c r="D290" i="9"/>
  <c r="D287" i="9"/>
  <c r="D286" i="9"/>
  <c r="D285" i="9"/>
  <c r="D284" i="9"/>
  <c r="D283" i="9"/>
  <c r="D279" i="9"/>
  <c r="D278" i="9"/>
  <c r="D275" i="9"/>
  <c r="D274" i="9"/>
  <c r="D273" i="9"/>
  <c r="D272" i="9"/>
  <c r="D271" i="9"/>
  <c r="D267" i="9"/>
  <c r="D266" i="9"/>
  <c r="D263" i="9"/>
  <c r="D262" i="9"/>
  <c r="D261" i="9"/>
  <c r="D260" i="9"/>
  <c r="D259" i="9"/>
  <c r="D255" i="9"/>
  <c r="D254" i="9"/>
  <c r="D251" i="9"/>
  <c r="D250" i="9"/>
  <c r="D249" i="9"/>
  <c r="D248" i="9"/>
  <c r="D247" i="9"/>
  <c r="D243" i="9"/>
  <c r="D242" i="9"/>
  <c r="D239" i="9"/>
  <c r="D238" i="9"/>
  <c r="D237" i="9"/>
  <c r="D236" i="9"/>
  <c r="D235" i="9"/>
  <c r="D231" i="9"/>
  <c r="D230" i="9"/>
  <c r="D227" i="9"/>
  <c r="D226" i="9"/>
  <c r="D225" i="9"/>
  <c r="D224" i="9"/>
  <c r="D223" i="9"/>
  <c r="D219" i="9"/>
  <c r="D218" i="9"/>
  <c r="D215" i="9"/>
  <c r="D214" i="9"/>
  <c r="D213" i="9"/>
  <c r="D212" i="9"/>
  <c r="D211" i="9"/>
  <c r="D207" i="9"/>
  <c r="D206" i="9"/>
  <c r="D203" i="9"/>
  <c r="D202" i="9"/>
  <c r="D201" i="9"/>
  <c r="D200" i="9"/>
  <c r="D199" i="9"/>
  <c r="D195" i="9"/>
  <c r="D194" i="9"/>
  <c r="D191" i="9"/>
  <c r="D190" i="9"/>
  <c r="D189" i="9"/>
  <c r="D188" i="9"/>
  <c r="D187" i="9"/>
  <c r="D183" i="9"/>
  <c r="D182" i="9"/>
  <c r="D179" i="9"/>
  <c r="D178" i="9"/>
  <c r="D177" i="9"/>
  <c r="D176" i="9"/>
  <c r="D175" i="9"/>
  <c r="D171" i="9"/>
  <c r="D170" i="9"/>
  <c r="D167" i="9"/>
  <c r="D166" i="9"/>
  <c r="D165" i="9"/>
  <c r="D164" i="9"/>
  <c r="D163" i="9"/>
  <c r="D159" i="9"/>
  <c r="D158" i="9"/>
  <c r="D155" i="9"/>
  <c r="D154" i="9"/>
  <c r="D153" i="9"/>
  <c r="D152" i="9"/>
  <c r="D151" i="9"/>
  <c r="D147" i="9"/>
  <c r="D146" i="9"/>
  <c r="D143" i="9"/>
  <c r="D142" i="9"/>
  <c r="D141" i="9"/>
  <c r="D140" i="9"/>
  <c r="D139" i="9"/>
  <c r="D135" i="9"/>
  <c r="D134" i="9"/>
  <c r="D131" i="9"/>
  <c r="D130" i="9"/>
  <c r="D129" i="9"/>
  <c r="D128" i="9"/>
  <c r="D127" i="9"/>
  <c r="D123" i="9"/>
  <c r="D122" i="9"/>
  <c r="D119" i="9"/>
  <c r="D118" i="9"/>
  <c r="D117" i="9"/>
  <c r="D116" i="9"/>
  <c r="D115" i="9"/>
  <c r="D111" i="9"/>
  <c r="D110" i="9"/>
  <c r="D107" i="9"/>
  <c r="D106" i="9"/>
  <c r="D105" i="9"/>
  <c r="D104" i="9"/>
  <c r="D103" i="9"/>
  <c r="D99" i="9"/>
  <c r="D98" i="9"/>
  <c r="D95" i="9"/>
  <c r="D94" i="9"/>
  <c r="D93" i="9"/>
  <c r="D92" i="9"/>
  <c r="D91" i="9"/>
  <c r="D87" i="9"/>
  <c r="D86" i="9"/>
  <c r="D83" i="9"/>
  <c r="D82" i="9"/>
  <c r="D81" i="9"/>
  <c r="D80" i="9"/>
  <c r="D79" i="9"/>
  <c r="D75" i="9"/>
  <c r="D74" i="9"/>
  <c r="D71" i="9"/>
  <c r="D70" i="9"/>
  <c r="D69" i="9"/>
  <c r="D68" i="9"/>
  <c r="D67" i="9"/>
  <c r="D63" i="9"/>
  <c r="D62" i="9"/>
  <c r="D59" i="9"/>
  <c r="D58" i="9"/>
  <c r="D57" i="9"/>
  <c r="D56" i="9"/>
  <c r="D55" i="9"/>
  <c r="D51" i="9"/>
  <c r="D50" i="9"/>
  <c r="D47" i="9"/>
  <c r="D46" i="9"/>
  <c r="D45" i="9"/>
  <c r="D44" i="9"/>
  <c r="D43" i="9"/>
  <c r="D39" i="9"/>
  <c r="D38" i="9"/>
  <c r="D35" i="9"/>
  <c r="D34" i="9"/>
  <c r="D33" i="9"/>
  <c r="D32" i="9"/>
  <c r="D31" i="9"/>
  <c r="D27" i="9"/>
  <c r="D26" i="9"/>
  <c r="D23" i="9"/>
  <c r="D22" i="9"/>
  <c r="D21" i="9"/>
  <c r="D20" i="9"/>
  <c r="D19" i="9"/>
  <c r="D15" i="9"/>
  <c r="D14" i="9"/>
  <c r="D11" i="9"/>
  <c r="D10" i="9"/>
  <c r="D9" i="9"/>
  <c r="D8" i="9"/>
  <c r="D7" i="9"/>
  <c r="D3" i="9"/>
  <c r="D2" i="9"/>
  <c r="X2" i="11" l="1"/>
  <c r="M144" i="9"/>
  <c r="BJ4" i="9"/>
  <c r="BJ5" i="9" s="1"/>
  <c r="BJ6" i="9" s="1"/>
  <c r="BJ7" i="9" s="1"/>
  <c r="BJ8" i="9" s="1"/>
  <c r="BJ9" i="9" s="1"/>
  <c r="BJ10" i="9" s="1"/>
  <c r="BJ11" i="9" s="1"/>
  <c r="BJ12" i="9" s="1"/>
  <c r="BJ13" i="9" s="1"/>
  <c r="BJ14" i="9" s="1"/>
  <c r="BJ15" i="9" s="1"/>
  <c r="BJ16" i="9" s="1"/>
  <c r="BJ17" i="9" s="1"/>
  <c r="BJ18" i="9" s="1"/>
  <c r="M291" i="9" l="1"/>
  <c r="M290" i="9"/>
  <c r="M302" i="9"/>
  <c r="O290" i="9" l="1"/>
  <c r="O302" i="9"/>
  <c r="O291" i="9"/>
  <c r="M70" i="9"/>
  <c r="M152" i="9"/>
  <c r="M236" i="9"/>
  <c r="M71" i="9"/>
  <c r="M104" i="9"/>
  <c r="M368" i="9"/>
  <c r="M137" i="9"/>
  <c r="P70" i="9" l="1"/>
  <c r="N70" i="9"/>
  <c r="T70" i="9" s="1"/>
  <c r="R71" i="9"/>
  <c r="P71" i="9"/>
  <c r="Q71" i="9" s="1"/>
  <c r="O71" i="9"/>
  <c r="P137" i="9"/>
  <c r="Q137" i="9" s="1"/>
  <c r="O104" i="9"/>
  <c r="O236" i="9"/>
  <c r="O368" i="9"/>
  <c r="O152" i="9"/>
  <c r="M188" i="9"/>
  <c r="M20" i="9"/>
  <c r="M332" i="9"/>
  <c r="M284" i="9"/>
  <c r="M56" i="9"/>
  <c r="M356" i="9"/>
  <c r="M44" i="9"/>
  <c r="M200" i="9"/>
  <c r="M320" i="9"/>
  <c r="M308" i="9"/>
  <c r="M260" i="9"/>
  <c r="M68" i="9"/>
  <c r="M344" i="9"/>
  <c r="M295" i="9"/>
  <c r="M127" i="9"/>
  <c r="M163" i="9"/>
  <c r="M307" i="9"/>
  <c r="M235" i="9"/>
  <c r="M6" i="9"/>
  <c r="M305" i="9"/>
  <c r="M138" i="9"/>
  <c r="M101" i="9"/>
  <c r="M365" i="9"/>
  <c r="M354" i="9"/>
  <c r="M282" i="9"/>
  <c r="M221" i="9"/>
  <c r="M186" i="9"/>
  <c r="M270" i="9"/>
  <c r="M149" i="9"/>
  <c r="M150" i="9"/>
  <c r="M89" i="9"/>
  <c r="M271" i="9"/>
  <c r="M7" i="9"/>
  <c r="M367" i="9"/>
  <c r="M139" i="9"/>
  <c r="M67" i="9"/>
  <c r="M210" i="9"/>
  <c r="M342" i="9"/>
  <c r="M233" i="9"/>
  <c r="M245" i="9"/>
  <c r="M162" i="9"/>
  <c r="M293" i="9"/>
  <c r="M294" i="9"/>
  <c r="M353" i="9"/>
  <c r="M197" i="9"/>
  <c r="M234" i="9"/>
  <c r="M281" i="9"/>
  <c r="M29" i="9"/>
  <c r="M209" i="9"/>
  <c r="M319" i="9"/>
  <c r="M103" i="9"/>
  <c r="M31" i="9"/>
  <c r="M187" i="9"/>
  <c r="M175" i="9"/>
  <c r="M30" i="9"/>
  <c r="M78" i="9"/>
  <c r="M317" i="9"/>
  <c r="M102" i="9"/>
  <c r="M222" i="9"/>
  <c r="M173" i="9"/>
  <c r="M246" i="9"/>
  <c r="M54" i="9"/>
  <c r="M198" i="9"/>
  <c r="M42" i="9"/>
  <c r="M341" i="9"/>
  <c r="M288" i="9"/>
  <c r="M315" i="9"/>
  <c r="M51" i="9"/>
  <c r="M340" i="9"/>
  <c r="M256" i="9"/>
  <c r="M196" i="9"/>
  <c r="M364" i="9"/>
  <c r="M268" i="9"/>
  <c r="M27" i="9"/>
  <c r="M339" i="9"/>
  <c r="M158" i="9"/>
  <c r="M266" i="9"/>
  <c r="M207" i="9"/>
  <c r="M243" i="9"/>
  <c r="M135" i="9"/>
  <c r="M171" i="9"/>
  <c r="M111" i="9"/>
  <c r="M146" i="9"/>
  <c r="M110" i="9"/>
  <c r="M350" i="9"/>
  <c r="M208" i="9"/>
  <c r="M88" i="9"/>
  <c r="M220" i="9"/>
  <c r="M328" i="9"/>
  <c r="M64" i="9"/>
  <c r="M352" i="9"/>
  <c r="M314" i="9"/>
  <c r="M278" i="9"/>
  <c r="M279" i="9"/>
  <c r="M2" i="9"/>
  <c r="M182" i="9"/>
  <c r="M50" i="9"/>
  <c r="M39" i="9"/>
  <c r="M4" i="9"/>
  <c r="M40" i="9"/>
  <c r="M292" i="9"/>
  <c r="M16" i="9"/>
  <c r="M136" i="9"/>
  <c r="M338" i="9"/>
  <c r="M218" i="9"/>
  <c r="M231" i="9"/>
  <c r="M195" i="9"/>
  <c r="M159" i="9"/>
  <c r="M123" i="9"/>
  <c r="M87" i="9"/>
  <c r="M15" i="9"/>
  <c r="M99" i="9"/>
  <c r="M244" i="9"/>
  <c r="M148" i="9"/>
  <c r="M184" i="9"/>
  <c r="M124" i="9"/>
  <c r="M28" i="9"/>
  <c r="M230" i="9"/>
  <c r="M303" i="9"/>
  <c r="M267" i="9"/>
  <c r="M170" i="9"/>
  <c r="M134" i="9"/>
  <c r="M98" i="9"/>
  <c r="M62" i="9"/>
  <c r="M232" i="9"/>
  <c r="M76" i="9"/>
  <c r="M52" i="9"/>
  <c r="M316" i="9"/>
  <c r="M160" i="9"/>
  <c r="M326" i="9"/>
  <c r="M351" i="9"/>
  <c r="M242" i="9"/>
  <c r="M206" i="9"/>
  <c r="M147" i="9"/>
  <c r="M255" i="9"/>
  <c r="M75" i="9"/>
  <c r="M183" i="9"/>
  <c r="M3" i="9"/>
  <c r="M38" i="9"/>
  <c r="M26" i="9"/>
  <c r="M112" i="9"/>
  <c r="M304" i="9"/>
  <c r="M172" i="9"/>
  <c r="M100" i="9"/>
  <c r="M280" i="9"/>
  <c r="M254" i="9"/>
  <c r="M219" i="9"/>
  <c r="M327" i="9"/>
  <c r="M86" i="9"/>
  <c r="M194" i="9"/>
  <c r="M14" i="9"/>
  <c r="M122" i="9"/>
  <c r="M63" i="9"/>
  <c r="M363" i="9"/>
  <c r="M74" i="9"/>
  <c r="M362" i="9"/>
  <c r="M176" i="9"/>
  <c r="M140" i="9"/>
  <c r="M8" i="9"/>
  <c r="M128" i="9"/>
  <c r="M79" i="9"/>
  <c r="M223" i="9"/>
  <c r="M355" i="9"/>
  <c r="M343" i="9"/>
  <c r="M19" i="9"/>
  <c r="M17" i="9"/>
  <c r="M174" i="9"/>
  <c r="M66" i="9"/>
  <c r="M318" i="9"/>
  <c r="M126" i="9"/>
  <c r="M125" i="9"/>
  <c r="M161" i="9"/>
  <c r="M272" i="9"/>
  <c r="M296" i="9"/>
  <c r="M92" i="9"/>
  <c r="M32" i="9"/>
  <c r="M283" i="9"/>
  <c r="M199" i="9"/>
  <c r="M151" i="9"/>
  <c r="M211" i="9"/>
  <c r="M43" i="9"/>
  <c r="M53" i="9"/>
  <c r="M366" i="9"/>
  <c r="M269" i="9"/>
  <c r="M329" i="9"/>
  <c r="M330" i="9"/>
  <c r="M5" i="9"/>
  <c r="M65" i="9"/>
  <c r="M77" i="9"/>
  <c r="M55" i="9"/>
  <c r="M80" i="9"/>
  <c r="M212" i="9"/>
  <c r="M224" i="9"/>
  <c r="M164" i="9"/>
  <c r="M248" i="9"/>
  <c r="M331" i="9"/>
  <c r="M247" i="9"/>
  <c r="M115" i="9"/>
  <c r="M259" i="9"/>
  <c r="M91" i="9"/>
  <c r="M41" i="9"/>
  <c r="M114" i="9"/>
  <c r="M90" i="9"/>
  <c r="M18" i="9"/>
  <c r="M306" i="9"/>
  <c r="M258" i="9"/>
  <c r="M185" i="9"/>
  <c r="M257" i="9"/>
  <c r="M113" i="9"/>
  <c r="M116" i="9"/>
  <c r="M83" i="9"/>
  <c r="M58" i="9"/>
  <c r="M226" i="9"/>
  <c r="M93" i="9"/>
  <c r="M153" i="9"/>
  <c r="M201" i="9"/>
  <c r="M227" i="9"/>
  <c r="M273" i="9"/>
  <c r="M45" i="9"/>
  <c r="M131" i="9"/>
  <c r="M46" i="9"/>
  <c r="M285" i="9"/>
  <c r="M33" i="9"/>
  <c r="M357" i="9"/>
  <c r="M347" i="9"/>
  <c r="M130" i="9"/>
  <c r="M178" i="9"/>
  <c r="M286" i="9"/>
  <c r="M261" i="9"/>
  <c r="M335" i="9"/>
  <c r="M165" i="9"/>
  <c r="M95" i="9"/>
  <c r="M237" i="9"/>
  <c r="M166" i="9"/>
  <c r="M345" i="9"/>
  <c r="M251" i="9"/>
  <c r="M190" i="9"/>
  <c r="M143" i="9"/>
  <c r="M189" i="9"/>
  <c r="M263" i="9"/>
  <c r="M117" i="9"/>
  <c r="M11" i="9"/>
  <c r="M167" i="9"/>
  <c r="M321" i="9"/>
  <c r="M225" i="9"/>
  <c r="M22" i="9"/>
  <c r="M297" i="9"/>
  <c r="M34" i="9"/>
  <c r="M309" i="9"/>
  <c r="M105" i="9"/>
  <c r="M47" i="9"/>
  <c r="M203" i="9"/>
  <c r="M310" i="9"/>
  <c r="M141" i="9"/>
  <c r="M238" i="9"/>
  <c r="M118" i="9"/>
  <c r="M82" i="9"/>
  <c r="M249" i="9"/>
  <c r="M57" i="9"/>
  <c r="M334" i="9"/>
  <c r="M274" i="9"/>
  <c r="M35" i="9"/>
  <c r="M239" i="9"/>
  <c r="M155" i="9"/>
  <c r="M369" i="9"/>
  <c r="M215" i="9"/>
  <c r="M250" i="9"/>
  <c r="M154" i="9"/>
  <c r="M9" i="9"/>
  <c r="M323" i="9"/>
  <c r="M69" i="9"/>
  <c r="M346" i="9"/>
  <c r="M142" i="9"/>
  <c r="M81" i="9"/>
  <c r="M298" i="9"/>
  <c r="M10" i="9"/>
  <c r="M370" i="9"/>
  <c r="M107" i="9"/>
  <c r="M311" i="9"/>
  <c r="M275" i="9"/>
  <c r="M371" i="9"/>
  <c r="M214" i="9"/>
  <c r="M119" i="9"/>
  <c r="M177" i="9"/>
  <c r="M202" i="9"/>
  <c r="M359" i="9"/>
  <c r="M129" i="9"/>
  <c r="M23" i="9"/>
  <c r="M262" i="9"/>
  <c r="M333" i="9"/>
  <c r="M358" i="9"/>
  <c r="M106" i="9"/>
  <c r="M59" i="9"/>
  <c r="M213" i="9"/>
  <c r="M94" i="9"/>
  <c r="M21" i="9"/>
  <c r="M179" i="9"/>
  <c r="M322" i="9"/>
  <c r="M287" i="9"/>
  <c r="M191" i="9"/>
  <c r="M299" i="9"/>
  <c r="M24" i="9"/>
  <c r="M12" i="9"/>
  <c r="M36" i="9"/>
  <c r="M97" i="9"/>
  <c r="M240" i="9"/>
  <c r="M132" i="9"/>
  <c r="M361" i="9"/>
  <c r="M217" i="9"/>
  <c r="M277" i="9"/>
  <c r="M133" i="9"/>
  <c r="M157" i="9"/>
  <c r="M181" i="9"/>
  <c r="M373" i="9"/>
  <c r="M96" i="9"/>
  <c r="M372" i="9"/>
  <c r="M156" i="9"/>
  <c r="M289" i="9"/>
  <c r="M73" i="9"/>
  <c r="M169" i="9"/>
  <c r="M85" i="9"/>
  <c r="M252" i="9"/>
  <c r="M193" i="9"/>
  <c r="M120" i="9"/>
  <c r="M37" i="9"/>
  <c r="M324" i="9"/>
  <c r="M121" i="9"/>
  <c r="M349" i="9"/>
  <c r="M13" i="9"/>
  <c r="M25" i="9"/>
  <c r="M168" i="9"/>
  <c r="M48" i="9"/>
  <c r="M301" i="9"/>
  <c r="O301" i="9" s="1"/>
  <c r="M313" i="9"/>
  <c r="M336" i="9"/>
  <c r="M204" i="9"/>
  <c r="M49" i="9"/>
  <c r="M360" i="9"/>
  <c r="M216" i="9"/>
  <c r="M108" i="9"/>
  <c r="M265" i="9"/>
  <c r="M72" i="9"/>
  <c r="M253" i="9"/>
  <c r="M205" i="9"/>
  <c r="M337" i="9"/>
  <c r="M300" i="9"/>
  <c r="N300" i="9" s="1"/>
  <c r="T300" i="9" s="1"/>
  <c r="M61" i="9"/>
  <c r="M60" i="9"/>
  <c r="M276" i="9"/>
  <c r="M264" i="9"/>
  <c r="M229" i="9"/>
  <c r="M325" i="9"/>
  <c r="M228" i="9"/>
  <c r="M145" i="9"/>
  <c r="M192" i="9"/>
  <c r="M312" i="9"/>
  <c r="M84" i="9"/>
  <c r="M109" i="9"/>
  <c r="M348" i="9"/>
  <c r="M180" i="9"/>
  <c r="M241" i="9"/>
  <c r="S300" i="9" l="1"/>
  <c r="S70" i="9"/>
  <c r="P301" i="9"/>
  <c r="R94" i="9"/>
  <c r="Q94" i="9"/>
  <c r="R132" i="9"/>
  <c r="Q132" i="9"/>
  <c r="R370" i="9"/>
  <c r="Q370" i="9"/>
  <c r="R300" i="9"/>
  <c r="Q288" i="9"/>
  <c r="R288" i="9"/>
  <c r="R168" i="9"/>
  <c r="Q168" i="9"/>
  <c r="Q299" i="9"/>
  <c r="R299" i="9"/>
  <c r="R83" i="9"/>
  <c r="Q83" i="9"/>
  <c r="Q25" i="9"/>
  <c r="R25" i="9"/>
  <c r="Q23" i="9"/>
  <c r="R23" i="9"/>
  <c r="Q155" i="9"/>
  <c r="R155" i="9"/>
  <c r="R13" i="9"/>
  <c r="Q13" i="9"/>
  <c r="Q133" i="9"/>
  <c r="R133" i="9"/>
  <c r="R59" i="9"/>
  <c r="Q59" i="9"/>
  <c r="Q371" i="9"/>
  <c r="R371" i="9"/>
  <c r="R298" i="9"/>
  <c r="Q298" i="9"/>
  <c r="Q82" i="9"/>
  <c r="R82" i="9"/>
  <c r="R47" i="9"/>
  <c r="Q47" i="9"/>
  <c r="R178" i="9"/>
  <c r="Q178" i="9"/>
  <c r="R46" i="9"/>
  <c r="Q46" i="9"/>
  <c r="R265" i="9"/>
  <c r="Q265" i="9"/>
  <c r="R120" i="9"/>
  <c r="Q120" i="9"/>
  <c r="Q191" i="9"/>
  <c r="R191" i="9"/>
  <c r="R10" i="9"/>
  <c r="Q10" i="9"/>
  <c r="R109" i="9"/>
  <c r="Q109" i="9"/>
  <c r="Q349" i="9"/>
  <c r="R349" i="9"/>
  <c r="R106" i="9"/>
  <c r="Q106" i="9"/>
  <c r="R359" i="9"/>
  <c r="Q359" i="9"/>
  <c r="R275" i="9"/>
  <c r="Q275" i="9"/>
  <c r="R154" i="9"/>
  <c r="Q154" i="9"/>
  <c r="R35" i="9"/>
  <c r="Q35" i="9"/>
  <c r="R118" i="9"/>
  <c r="Q118" i="9"/>
  <c r="R95" i="9"/>
  <c r="Q95" i="9"/>
  <c r="R130" i="9"/>
  <c r="Q130" i="9"/>
  <c r="R131" i="9"/>
  <c r="Q131" i="9"/>
  <c r="R119" i="9"/>
  <c r="Q119" i="9"/>
  <c r="Q310" i="9"/>
  <c r="R310" i="9"/>
  <c r="R204" i="9"/>
  <c r="Q204" i="9"/>
  <c r="Q108" i="9"/>
  <c r="R108" i="9"/>
  <c r="R312" i="9"/>
  <c r="Q312" i="9"/>
  <c r="R264" i="9"/>
  <c r="Q264" i="9"/>
  <c r="Q205" i="9"/>
  <c r="R205" i="9"/>
  <c r="R121" i="9"/>
  <c r="Q121" i="9"/>
  <c r="R217" i="9"/>
  <c r="Q217" i="9"/>
  <c r="R12" i="9"/>
  <c r="Q12" i="9"/>
  <c r="R179" i="9"/>
  <c r="Q179" i="9"/>
  <c r="R358" i="9"/>
  <c r="Q358" i="9"/>
  <c r="Q202" i="9"/>
  <c r="R202" i="9"/>
  <c r="R311" i="9"/>
  <c r="Q311" i="9"/>
  <c r="R142" i="9"/>
  <c r="Q142" i="9"/>
  <c r="Q274" i="9"/>
  <c r="R274" i="9"/>
  <c r="R347" i="9"/>
  <c r="Q347" i="9"/>
  <c r="R276" i="9"/>
  <c r="Q276" i="9"/>
  <c r="Q169" i="9"/>
  <c r="R169" i="9"/>
  <c r="R24" i="9"/>
  <c r="Q24" i="9"/>
  <c r="R107" i="9"/>
  <c r="Q107" i="9"/>
  <c r="Q346" i="9"/>
  <c r="R346" i="9"/>
  <c r="R334" i="9"/>
  <c r="Q334" i="9"/>
  <c r="R34" i="9"/>
  <c r="Q34" i="9"/>
  <c r="Q11" i="9"/>
  <c r="R11" i="9"/>
  <c r="Q335" i="9"/>
  <c r="R335" i="9"/>
  <c r="R58" i="9"/>
  <c r="Q58" i="9"/>
  <c r="P300" i="9"/>
  <c r="Q300" i="9" s="1"/>
  <c r="O300" i="9"/>
  <c r="P84" i="9"/>
  <c r="O84" i="9"/>
  <c r="O96" i="9"/>
  <c r="P96" i="9"/>
  <c r="N96" i="9"/>
  <c r="T96" i="9" s="1"/>
  <c r="P97" i="9"/>
  <c r="O97" i="9"/>
  <c r="O85" i="9"/>
  <c r="P85" i="9"/>
  <c r="P258" i="9"/>
  <c r="Q258" i="9" s="1"/>
  <c r="P65" i="9"/>
  <c r="Q65" i="9" s="1"/>
  <c r="P53" i="9"/>
  <c r="Q53" i="9" s="1"/>
  <c r="P126" i="9"/>
  <c r="Q126" i="9" s="1"/>
  <c r="P124" i="9"/>
  <c r="Q124" i="9" s="1"/>
  <c r="P208" i="9"/>
  <c r="Q208" i="9" s="1"/>
  <c r="P54" i="9"/>
  <c r="Q54" i="9" s="1"/>
  <c r="P353" i="9"/>
  <c r="Q353" i="9" s="1"/>
  <c r="P342" i="9"/>
  <c r="Q342" i="9" s="1"/>
  <c r="P221" i="9"/>
  <c r="Q221" i="9" s="1"/>
  <c r="P72" i="9"/>
  <c r="P73" i="9"/>
  <c r="P280" i="9"/>
  <c r="Q280" i="9" s="1"/>
  <c r="P52" i="9"/>
  <c r="Q52" i="9" s="1"/>
  <c r="P184" i="9"/>
  <c r="Q184" i="9" s="1"/>
  <c r="P136" i="9"/>
  <c r="Q136" i="9" s="1"/>
  <c r="P268" i="9"/>
  <c r="Q268" i="9" s="1"/>
  <c r="P246" i="9"/>
  <c r="Q246" i="9" s="1"/>
  <c r="P30" i="9"/>
  <c r="Q30" i="9" s="1"/>
  <c r="P210" i="9"/>
  <c r="Q210" i="9" s="1"/>
  <c r="P89" i="9"/>
  <c r="Q89" i="9" s="1"/>
  <c r="P282" i="9"/>
  <c r="Q282" i="9" s="1"/>
  <c r="P289" i="9"/>
  <c r="P66" i="9"/>
  <c r="Q66" i="9" s="1"/>
  <c r="P76" i="9"/>
  <c r="Q76" i="9" s="1"/>
  <c r="P64" i="9"/>
  <c r="Q64" i="9" s="1"/>
  <c r="P288" i="9"/>
  <c r="P173" i="9"/>
  <c r="Q173" i="9" s="1"/>
  <c r="P59" i="9"/>
  <c r="P113" i="9"/>
  <c r="Q113" i="9" s="1"/>
  <c r="P90" i="9"/>
  <c r="Q90" i="9" s="1"/>
  <c r="P174" i="9"/>
  <c r="Q174" i="9" s="1"/>
  <c r="P232" i="9"/>
  <c r="Q232" i="9" s="1"/>
  <c r="P244" i="9"/>
  <c r="Q244" i="9" s="1"/>
  <c r="P328" i="9"/>
  <c r="Q328" i="9" s="1"/>
  <c r="P196" i="9"/>
  <c r="Q196" i="9" s="1"/>
  <c r="P341" i="9"/>
  <c r="Q341" i="9" s="1"/>
  <c r="P222" i="9"/>
  <c r="Q222" i="9" s="1"/>
  <c r="P281" i="9"/>
  <c r="Q281" i="9" s="1"/>
  <c r="P162" i="9"/>
  <c r="Q162" i="9" s="1"/>
  <c r="P149" i="9"/>
  <c r="Q149" i="9" s="1"/>
  <c r="P365" i="9"/>
  <c r="Q365" i="9" s="1"/>
  <c r="P257" i="9"/>
  <c r="Q257" i="9" s="1"/>
  <c r="P114" i="9"/>
  <c r="Q114" i="9" s="1"/>
  <c r="P269" i="9"/>
  <c r="Q269" i="9" s="1"/>
  <c r="P161" i="9"/>
  <c r="Q161" i="9" s="1"/>
  <c r="P17" i="9"/>
  <c r="Q17" i="9" s="1"/>
  <c r="P256" i="9"/>
  <c r="Q256" i="9" s="1"/>
  <c r="P102" i="9"/>
  <c r="Q102" i="9" s="1"/>
  <c r="P234" i="9"/>
  <c r="Q234" i="9" s="1"/>
  <c r="P270" i="9"/>
  <c r="Q270" i="9" s="1"/>
  <c r="P101" i="9"/>
  <c r="Q101" i="9" s="1"/>
  <c r="P185" i="9"/>
  <c r="Q185" i="9" s="1"/>
  <c r="P41" i="9"/>
  <c r="Q41" i="9" s="1"/>
  <c r="P77" i="9"/>
  <c r="Q77" i="9" s="1"/>
  <c r="P366" i="9"/>
  <c r="Q366" i="9" s="1"/>
  <c r="P112" i="9"/>
  <c r="Q112" i="9" s="1"/>
  <c r="P160" i="9"/>
  <c r="Q160" i="9" s="1"/>
  <c r="P28" i="9"/>
  <c r="Q28" i="9" s="1"/>
  <c r="P88" i="9"/>
  <c r="Q88" i="9" s="1"/>
  <c r="P340" i="9"/>
  <c r="Q340" i="9" s="1"/>
  <c r="P198" i="9"/>
  <c r="Q198" i="9" s="1"/>
  <c r="P197" i="9"/>
  <c r="Q197" i="9" s="1"/>
  <c r="P233" i="9"/>
  <c r="Q233" i="9" s="1"/>
  <c r="P186" i="9"/>
  <c r="Q186" i="9" s="1"/>
  <c r="P138" i="9"/>
  <c r="Q138" i="9" s="1"/>
  <c r="P229" i="9"/>
  <c r="P216" i="9"/>
  <c r="P313" i="9"/>
  <c r="N349" i="9"/>
  <c r="T349" i="9" s="1"/>
  <c r="P349" i="9"/>
  <c r="P252" i="9"/>
  <c r="P372" i="9"/>
  <c r="P277" i="9"/>
  <c r="P36" i="9"/>
  <c r="P322" i="9"/>
  <c r="N106" i="9"/>
  <c r="T106" i="9" s="1"/>
  <c r="P106" i="9"/>
  <c r="N359" i="9"/>
  <c r="T359" i="9" s="1"/>
  <c r="P359" i="9"/>
  <c r="N275" i="9"/>
  <c r="T275" i="9" s="1"/>
  <c r="P275" i="9"/>
  <c r="N154" i="9"/>
  <c r="T154" i="9" s="1"/>
  <c r="P154" i="9"/>
  <c r="N35" i="9"/>
  <c r="T35" i="9" s="1"/>
  <c r="P35" i="9"/>
  <c r="N118" i="9"/>
  <c r="T118" i="9" s="1"/>
  <c r="P118" i="9"/>
  <c r="P143" i="9"/>
  <c r="N95" i="9"/>
  <c r="T95" i="9" s="1"/>
  <c r="P95" i="9"/>
  <c r="N130" i="9"/>
  <c r="T130" i="9" s="1"/>
  <c r="P130" i="9"/>
  <c r="N131" i="9"/>
  <c r="T131" i="9" s="1"/>
  <c r="P131" i="9"/>
  <c r="N40" i="9"/>
  <c r="T40" i="9" s="1"/>
  <c r="P40" i="9"/>
  <c r="Q40" i="9" s="1"/>
  <c r="N220" i="9"/>
  <c r="T220" i="9" s="1"/>
  <c r="P220" i="9"/>
  <c r="Q220" i="9" s="1"/>
  <c r="N42" i="9"/>
  <c r="T42" i="9" s="1"/>
  <c r="P42" i="9"/>
  <c r="Q42" i="9" s="1"/>
  <c r="N245" i="9"/>
  <c r="T245" i="9" s="1"/>
  <c r="P245" i="9"/>
  <c r="Q245" i="9" s="1"/>
  <c r="N312" i="9"/>
  <c r="T312" i="9" s="1"/>
  <c r="P312" i="9"/>
  <c r="P144" i="9"/>
  <c r="N217" i="9"/>
  <c r="T217" i="9" s="1"/>
  <c r="P217" i="9"/>
  <c r="N12" i="9"/>
  <c r="T12" i="9" s="1"/>
  <c r="P12" i="9"/>
  <c r="N179" i="9"/>
  <c r="T179" i="9" s="1"/>
  <c r="P179" i="9"/>
  <c r="N358" i="9"/>
  <c r="T358" i="9" s="1"/>
  <c r="P358" i="9"/>
  <c r="N202" i="9"/>
  <c r="T202" i="9" s="1"/>
  <c r="P202" i="9"/>
  <c r="N311" i="9"/>
  <c r="T311" i="9" s="1"/>
  <c r="P311" i="9"/>
  <c r="N142" i="9"/>
  <c r="T142" i="9" s="1"/>
  <c r="P142" i="9"/>
  <c r="P250" i="9"/>
  <c r="N274" i="9"/>
  <c r="T274" i="9" s="1"/>
  <c r="P274" i="9"/>
  <c r="P238" i="9"/>
  <c r="P167" i="9"/>
  <c r="P190" i="9"/>
  <c r="N347" i="9"/>
  <c r="T347" i="9" s="1"/>
  <c r="P347" i="9"/>
  <c r="P226" i="9"/>
  <c r="N137" i="9"/>
  <c r="T137" i="9" s="1"/>
  <c r="P125" i="9"/>
  <c r="Q125" i="9" s="1"/>
  <c r="P337" i="9"/>
  <c r="N205" i="9"/>
  <c r="T205" i="9" s="1"/>
  <c r="P205" i="9"/>
  <c r="N121" i="9"/>
  <c r="T121" i="9" s="1"/>
  <c r="P121" i="9"/>
  <c r="P241" i="9"/>
  <c r="P192" i="9"/>
  <c r="N276" i="9"/>
  <c r="T276" i="9" s="1"/>
  <c r="P276" i="9"/>
  <c r="P253" i="9"/>
  <c r="P360" i="9"/>
  <c r="P48" i="9"/>
  <c r="P324" i="9"/>
  <c r="N169" i="9"/>
  <c r="T169" i="9" s="1"/>
  <c r="P169" i="9"/>
  <c r="P373" i="9"/>
  <c r="P361" i="9"/>
  <c r="N24" i="9"/>
  <c r="T24" i="9" s="1"/>
  <c r="P24" i="9"/>
  <c r="N107" i="9"/>
  <c r="T107" i="9" s="1"/>
  <c r="P107" i="9"/>
  <c r="N346" i="9"/>
  <c r="T346" i="9" s="1"/>
  <c r="P346" i="9"/>
  <c r="P215" i="9"/>
  <c r="N334" i="9"/>
  <c r="T334" i="9" s="1"/>
  <c r="P334" i="9"/>
  <c r="N34" i="9"/>
  <c r="T34" i="9" s="1"/>
  <c r="P34" i="9"/>
  <c r="N11" i="9"/>
  <c r="T11" i="9" s="1"/>
  <c r="P11" i="9"/>
  <c r="P251" i="9"/>
  <c r="N335" i="9"/>
  <c r="T335" i="9" s="1"/>
  <c r="P335" i="9"/>
  <c r="N58" i="9"/>
  <c r="T58" i="9" s="1"/>
  <c r="P58" i="9"/>
  <c r="N264" i="9"/>
  <c r="T264" i="9" s="1"/>
  <c r="P264" i="9"/>
  <c r="P145" i="9"/>
  <c r="P49" i="9"/>
  <c r="N168" i="9"/>
  <c r="T168" i="9" s="1"/>
  <c r="P168" i="9"/>
  <c r="P37" i="9"/>
  <c r="P181" i="9"/>
  <c r="N132" i="9"/>
  <c r="T132" i="9" s="1"/>
  <c r="P132" i="9"/>
  <c r="N299" i="9"/>
  <c r="T299" i="9" s="1"/>
  <c r="P299" i="9"/>
  <c r="N94" i="9"/>
  <c r="T94" i="9" s="1"/>
  <c r="P94" i="9"/>
  <c r="P262" i="9"/>
  <c r="N119" i="9"/>
  <c r="T119" i="9" s="1"/>
  <c r="P119" i="9"/>
  <c r="N370" i="9"/>
  <c r="T370" i="9" s="1"/>
  <c r="P370" i="9"/>
  <c r="N310" i="9"/>
  <c r="T310" i="9" s="1"/>
  <c r="P310" i="9"/>
  <c r="P227" i="9"/>
  <c r="N83" i="9"/>
  <c r="T83" i="9" s="1"/>
  <c r="P83" i="9"/>
  <c r="N352" i="9"/>
  <c r="T352" i="9" s="1"/>
  <c r="AV13" i="9" s="1"/>
  <c r="N209" i="9"/>
  <c r="T209" i="9" s="1"/>
  <c r="P209" i="9"/>
  <c r="Q209" i="9" s="1"/>
  <c r="P180" i="9"/>
  <c r="P60" i="9"/>
  <c r="P348" i="9"/>
  <c r="P228" i="9"/>
  <c r="P61" i="9"/>
  <c r="N265" i="9"/>
  <c r="T265" i="9" s="1"/>
  <c r="P265" i="9"/>
  <c r="N204" i="9"/>
  <c r="T204" i="9" s="1"/>
  <c r="P204" i="9"/>
  <c r="N25" i="9"/>
  <c r="T25" i="9" s="1"/>
  <c r="P25" i="9"/>
  <c r="N120" i="9"/>
  <c r="T120" i="9" s="1"/>
  <c r="P120" i="9"/>
  <c r="P157" i="9"/>
  <c r="P240" i="9"/>
  <c r="N191" i="9"/>
  <c r="T191" i="9" s="1"/>
  <c r="P191" i="9"/>
  <c r="N23" i="9"/>
  <c r="T23" i="9" s="1"/>
  <c r="P23" i="9"/>
  <c r="P214" i="9"/>
  <c r="N10" i="9"/>
  <c r="T10" i="9" s="1"/>
  <c r="P10" i="9"/>
  <c r="P323" i="9"/>
  <c r="N155" i="9"/>
  <c r="T155" i="9" s="1"/>
  <c r="P155" i="9"/>
  <c r="P203" i="9"/>
  <c r="P263" i="9"/>
  <c r="P166" i="9"/>
  <c r="P286" i="9"/>
  <c r="N330" i="9"/>
  <c r="T330" i="9" s="1"/>
  <c r="P330" i="9"/>
  <c r="Q330" i="9" s="1"/>
  <c r="N100" i="9"/>
  <c r="T100" i="9" s="1"/>
  <c r="P100" i="9"/>
  <c r="Q100" i="9" s="1"/>
  <c r="N148" i="9"/>
  <c r="T148" i="9" s="1"/>
  <c r="N16" i="9"/>
  <c r="T16" i="9" s="1"/>
  <c r="N150" i="9"/>
  <c r="T150" i="9" s="1"/>
  <c r="P150" i="9"/>
  <c r="Q150" i="9" s="1"/>
  <c r="N109" i="9"/>
  <c r="T109" i="9" s="1"/>
  <c r="P109" i="9"/>
  <c r="P325" i="9"/>
  <c r="N108" i="9"/>
  <c r="T108" i="9" s="1"/>
  <c r="P108" i="9"/>
  <c r="P336" i="9"/>
  <c r="N13" i="9"/>
  <c r="T13" i="9" s="1"/>
  <c r="P13" i="9"/>
  <c r="P193" i="9"/>
  <c r="P156" i="9"/>
  <c r="N133" i="9"/>
  <c r="T133" i="9" s="1"/>
  <c r="P133" i="9"/>
  <c r="P287" i="9"/>
  <c r="N371" i="9"/>
  <c r="T371" i="9" s="1"/>
  <c r="P371" i="9"/>
  <c r="N298" i="9"/>
  <c r="T298" i="9" s="1"/>
  <c r="P298" i="9"/>
  <c r="P239" i="9"/>
  <c r="N82" i="9"/>
  <c r="T82" i="9" s="1"/>
  <c r="P82" i="9"/>
  <c r="N47" i="9"/>
  <c r="T47" i="9" s="1"/>
  <c r="P47" i="9"/>
  <c r="N178" i="9"/>
  <c r="T178" i="9" s="1"/>
  <c r="P178" i="9"/>
  <c r="N46" i="9"/>
  <c r="T46" i="9" s="1"/>
  <c r="P46" i="9"/>
  <c r="N329" i="9"/>
  <c r="T329" i="9" s="1"/>
  <c r="P329" i="9"/>
  <c r="Q329" i="9" s="1"/>
  <c r="N172" i="9"/>
  <c r="T172" i="9" s="1"/>
  <c r="P172" i="9"/>
  <c r="Q172" i="9" s="1"/>
  <c r="N17" i="9"/>
  <c r="T17" i="9" s="1"/>
  <c r="N234" i="9"/>
  <c r="T234" i="9" s="1"/>
  <c r="N101" i="9"/>
  <c r="T101" i="9" s="1"/>
  <c r="N208" i="9"/>
  <c r="T208" i="9" s="1"/>
  <c r="O72" i="9"/>
  <c r="O73" i="9"/>
  <c r="O69" i="9"/>
  <c r="O369" i="9"/>
  <c r="O57" i="9"/>
  <c r="O297" i="9"/>
  <c r="O117" i="9"/>
  <c r="O345" i="9"/>
  <c r="O261" i="9"/>
  <c r="O33" i="9"/>
  <c r="O306" i="9"/>
  <c r="O259" i="9"/>
  <c r="O224" i="9"/>
  <c r="O5" i="9"/>
  <c r="N5" i="9"/>
  <c r="T5" i="9" s="1"/>
  <c r="O43" i="9"/>
  <c r="O92" i="9"/>
  <c r="O355" i="9"/>
  <c r="O176" i="9"/>
  <c r="O14" i="9"/>
  <c r="O280" i="9"/>
  <c r="R280" i="9" s="1"/>
  <c r="N280" i="9"/>
  <c r="T280" i="9" s="1"/>
  <c r="O38" i="9"/>
  <c r="O206" i="9"/>
  <c r="O52" i="9"/>
  <c r="R52" i="9" s="1"/>
  <c r="N52" i="9"/>
  <c r="T52" i="9" s="1"/>
  <c r="O170" i="9"/>
  <c r="N184" i="9"/>
  <c r="T184" i="9" s="1"/>
  <c r="O123" i="9"/>
  <c r="O136" i="9"/>
  <c r="R136" i="9" s="1"/>
  <c r="N136" i="9"/>
  <c r="T136" i="9" s="1"/>
  <c r="O50" i="9"/>
  <c r="O350" i="9"/>
  <c r="O243" i="9"/>
  <c r="O268" i="9"/>
  <c r="R268" i="9" s="1"/>
  <c r="N268" i="9"/>
  <c r="T268" i="9" s="1"/>
  <c r="O315" i="9"/>
  <c r="O246" i="9"/>
  <c r="R246" i="9" s="1"/>
  <c r="N246" i="9"/>
  <c r="T246" i="9" s="1"/>
  <c r="N30" i="9"/>
  <c r="T30" i="9" s="1"/>
  <c r="O294" i="9"/>
  <c r="N210" i="9"/>
  <c r="T210" i="9" s="1"/>
  <c r="N89" i="9"/>
  <c r="T89" i="9" s="1"/>
  <c r="O282" i="9"/>
  <c r="R282" i="9" s="1"/>
  <c r="N282" i="9"/>
  <c r="T282" i="9" s="1"/>
  <c r="O6" i="9"/>
  <c r="N6" i="9"/>
  <c r="T6" i="9" s="1"/>
  <c r="O344" i="9"/>
  <c r="O44" i="9"/>
  <c r="O188" i="9"/>
  <c r="O289" i="9"/>
  <c r="O213" i="9"/>
  <c r="O249" i="9"/>
  <c r="O285" i="9"/>
  <c r="O201" i="9"/>
  <c r="O116" i="9"/>
  <c r="O18" i="9"/>
  <c r="N18" i="9"/>
  <c r="T18" i="9" s="1"/>
  <c r="O115" i="9"/>
  <c r="O212" i="9"/>
  <c r="O211" i="9"/>
  <c r="O296" i="9"/>
  <c r="O66" i="9"/>
  <c r="R66" i="9" s="1"/>
  <c r="N66" i="9"/>
  <c r="T66" i="9" s="1"/>
  <c r="O223" i="9"/>
  <c r="O362" i="9"/>
  <c r="O194" i="9"/>
  <c r="O3" i="9"/>
  <c r="O242" i="9"/>
  <c r="O76" i="9"/>
  <c r="R76" i="9" s="1"/>
  <c r="N76" i="9"/>
  <c r="T76" i="9" s="1"/>
  <c r="O267" i="9"/>
  <c r="O159" i="9"/>
  <c r="O182" i="9"/>
  <c r="N64" i="9"/>
  <c r="T64" i="9" s="1"/>
  <c r="O110" i="9"/>
  <c r="O207" i="9"/>
  <c r="O288" i="9"/>
  <c r="N288" i="9"/>
  <c r="T288" i="9" s="1"/>
  <c r="N173" i="9"/>
  <c r="T173" i="9" s="1"/>
  <c r="O175" i="9"/>
  <c r="N354" i="9"/>
  <c r="T354" i="9" s="1"/>
  <c r="O68" i="9"/>
  <c r="O356" i="9"/>
  <c r="O59" i="9"/>
  <c r="N59" i="9"/>
  <c r="T59" i="9" s="1"/>
  <c r="N71" i="9"/>
  <c r="T71" i="9" s="1"/>
  <c r="O129" i="9"/>
  <c r="O9" i="9"/>
  <c r="O225" i="9"/>
  <c r="O189" i="9"/>
  <c r="O237" i="9"/>
  <c r="O153" i="9"/>
  <c r="O113" i="9"/>
  <c r="R113" i="9" s="1"/>
  <c r="N113" i="9"/>
  <c r="T113" i="9" s="1"/>
  <c r="O90" i="9"/>
  <c r="R90" i="9" s="1"/>
  <c r="N90" i="9"/>
  <c r="T90" i="9" s="1"/>
  <c r="O247" i="9"/>
  <c r="O80" i="9"/>
  <c r="O151" i="9"/>
  <c r="O272" i="9"/>
  <c r="O174" i="9"/>
  <c r="R174" i="9" s="1"/>
  <c r="N174" i="9"/>
  <c r="T174" i="9" s="1"/>
  <c r="O79" i="9"/>
  <c r="O74" i="9"/>
  <c r="O86" i="9"/>
  <c r="O183" i="9"/>
  <c r="O351" i="9"/>
  <c r="O232" i="9"/>
  <c r="R232" i="9" s="1"/>
  <c r="N232" i="9"/>
  <c r="T232" i="9" s="1"/>
  <c r="O303" i="9"/>
  <c r="N244" i="9"/>
  <c r="T244" i="9" s="1"/>
  <c r="O195" i="9"/>
  <c r="N328" i="9"/>
  <c r="T328" i="9" s="1"/>
  <c r="O146" i="9"/>
  <c r="O266" i="9"/>
  <c r="N196" i="9"/>
  <c r="T196" i="9" s="1"/>
  <c r="N341" i="9"/>
  <c r="T341" i="9" s="1"/>
  <c r="O222" i="9"/>
  <c r="R222" i="9" s="1"/>
  <c r="N222" i="9"/>
  <c r="T222" i="9" s="1"/>
  <c r="O187" i="9"/>
  <c r="N281" i="9"/>
  <c r="T281" i="9" s="1"/>
  <c r="O162" i="9"/>
  <c r="R162" i="9" s="1"/>
  <c r="N162" i="9"/>
  <c r="T162" i="9" s="1"/>
  <c r="O149" i="9"/>
  <c r="R149" i="9" s="1"/>
  <c r="N149" i="9"/>
  <c r="T149" i="9" s="1"/>
  <c r="N365" i="9"/>
  <c r="T365" i="9" s="1"/>
  <c r="O307" i="9"/>
  <c r="O260" i="9"/>
  <c r="O56" i="9"/>
  <c r="O81" i="9"/>
  <c r="O105" i="9"/>
  <c r="O321" i="9"/>
  <c r="O93" i="9"/>
  <c r="O257" i="9"/>
  <c r="R257" i="9" s="1"/>
  <c r="N257" i="9"/>
  <c r="T257" i="9" s="1"/>
  <c r="O114" i="9"/>
  <c r="R114" i="9" s="1"/>
  <c r="N114" i="9"/>
  <c r="T114" i="9" s="1"/>
  <c r="O331" i="9"/>
  <c r="N269" i="9"/>
  <c r="T269" i="9" s="1"/>
  <c r="O199" i="9"/>
  <c r="O161" i="9"/>
  <c r="R161" i="9" s="1"/>
  <c r="N161" i="9"/>
  <c r="T161" i="9" s="1"/>
  <c r="O128" i="9"/>
  <c r="O363" i="9"/>
  <c r="O327" i="9"/>
  <c r="O75" i="9"/>
  <c r="O326" i="9"/>
  <c r="O62" i="9"/>
  <c r="O230" i="9"/>
  <c r="O99" i="9"/>
  <c r="O231" i="9"/>
  <c r="O279" i="9"/>
  <c r="O111" i="9"/>
  <c r="O158" i="9"/>
  <c r="N256" i="9"/>
  <c r="T256" i="9" s="1"/>
  <c r="N102" i="9"/>
  <c r="T102" i="9" s="1"/>
  <c r="O367" i="9"/>
  <c r="N270" i="9"/>
  <c r="T270" i="9" s="1"/>
  <c r="O308" i="9"/>
  <c r="O284" i="9"/>
  <c r="O309" i="9"/>
  <c r="O165" i="9"/>
  <c r="O45" i="9"/>
  <c r="O185" i="9"/>
  <c r="R185" i="9" s="1"/>
  <c r="N185" i="9"/>
  <c r="T185" i="9" s="1"/>
  <c r="O41" i="9"/>
  <c r="R41" i="9" s="1"/>
  <c r="N41" i="9"/>
  <c r="T41" i="9" s="1"/>
  <c r="O248" i="9"/>
  <c r="O77" i="9"/>
  <c r="R77" i="9" s="1"/>
  <c r="N77" i="9"/>
  <c r="T77" i="9" s="1"/>
  <c r="O366" i="9"/>
  <c r="R366" i="9" s="1"/>
  <c r="N366" i="9"/>
  <c r="T366" i="9" s="1"/>
  <c r="O283" i="9"/>
  <c r="N125" i="9"/>
  <c r="T125" i="9" s="1"/>
  <c r="O19" i="9"/>
  <c r="O8" i="9"/>
  <c r="O63" i="9"/>
  <c r="O219" i="9"/>
  <c r="O112" i="9"/>
  <c r="R112" i="9" s="1"/>
  <c r="N112" i="9"/>
  <c r="T112" i="9" s="1"/>
  <c r="O255" i="9"/>
  <c r="O160" i="9"/>
  <c r="R160" i="9" s="1"/>
  <c r="N160" i="9"/>
  <c r="T160" i="9" s="1"/>
  <c r="O98" i="9"/>
  <c r="O28" i="9"/>
  <c r="R28" i="9" s="1"/>
  <c r="N28" i="9"/>
  <c r="T28" i="9" s="1"/>
  <c r="O15" i="9"/>
  <c r="O218" i="9"/>
  <c r="N4" i="9"/>
  <c r="T4" i="9" s="1"/>
  <c r="O278" i="9"/>
  <c r="N88" i="9"/>
  <c r="T88" i="9" s="1"/>
  <c r="O171" i="9"/>
  <c r="O339" i="9"/>
  <c r="N340" i="9"/>
  <c r="T340" i="9" s="1"/>
  <c r="O198" i="9"/>
  <c r="R198" i="9" s="1"/>
  <c r="N198" i="9"/>
  <c r="T198" i="9" s="1"/>
  <c r="O317" i="9"/>
  <c r="O103" i="9"/>
  <c r="N197" i="9"/>
  <c r="T197" i="9" s="1"/>
  <c r="O233" i="9"/>
  <c r="R233" i="9" s="1"/>
  <c r="N233" i="9"/>
  <c r="T233" i="9" s="1"/>
  <c r="N186" i="9"/>
  <c r="T186" i="9" s="1"/>
  <c r="N138" i="9"/>
  <c r="T138" i="9" s="1"/>
  <c r="O320" i="9"/>
  <c r="O332" i="9"/>
  <c r="O21" i="9"/>
  <c r="O333" i="9"/>
  <c r="O177" i="9"/>
  <c r="O141" i="9"/>
  <c r="O357" i="9"/>
  <c r="O273" i="9"/>
  <c r="O258" i="9"/>
  <c r="R258" i="9" s="1"/>
  <c r="N258" i="9"/>
  <c r="T258" i="9" s="1"/>
  <c r="O91" i="9"/>
  <c r="O164" i="9"/>
  <c r="O65" i="9"/>
  <c r="R65" i="9" s="1"/>
  <c r="N65" i="9"/>
  <c r="T65" i="9" s="1"/>
  <c r="N53" i="9"/>
  <c r="T53" i="9" s="1"/>
  <c r="O32" i="9"/>
  <c r="N126" i="9"/>
  <c r="T126" i="9" s="1"/>
  <c r="O140" i="9"/>
  <c r="O122" i="9"/>
  <c r="O254" i="9"/>
  <c r="O26" i="9"/>
  <c r="O147" i="9"/>
  <c r="O316" i="9"/>
  <c r="O134" i="9"/>
  <c r="N124" i="9"/>
  <c r="T124" i="9" s="1"/>
  <c r="O87" i="9"/>
  <c r="O338" i="9"/>
  <c r="O39" i="9"/>
  <c r="O314" i="9"/>
  <c r="O135" i="9"/>
  <c r="O27" i="9"/>
  <c r="O51" i="9"/>
  <c r="O54" i="9"/>
  <c r="R54" i="9" s="1"/>
  <c r="N54" i="9"/>
  <c r="T54" i="9" s="1"/>
  <c r="N78" i="9"/>
  <c r="T78" i="9" s="1"/>
  <c r="O319" i="9"/>
  <c r="N353" i="9"/>
  <c r="T353" i="9" s="1"/>
  <c r="N342" i="9"/>
  <c r="T342" i="9" s="1"/>
  <c r="O271" i="9"/>
  <c r="N221" i="9"/>
  <c r="T221" i="9" s="1"/>
  <c r="O200" i="9"/>
  <c r="O20" i="9"/>
  <c r="O163" i="9"/>
  <c r="O343" i="9"/>
  <c r="O295" i="9"/>
  <c r="O352" i="9"/>
  <c r="O209" i="9"/>
  <c r="R209" i="9" s="1"/>
  <c r="O100" i="9"/>
  <c r="R100" i="9" s="1"/>
  <c r="O150" i="9"/>
  <c r="R150" i="9" s="1"/>
  <c r="O329" i="9"/>
  <c r="R329" i="9" s="1"/>
  <c r="O172" i="9"/>
  <c r="O2" i="9"/>
  <c r="O139" i="9"/>
  <c r="O48" i="9"/>
  <c r="O312" i="9"/>
  <c r="O264" i="9"/>
  <c r="O205" i="9"/>
  <c r="O144" i="9"/>
  <c r="O156" i="9" s="1"/>
  <c r="O121" i="9"/>
  <c r="O217" i="9"/>
  <c r="O12" i="9"/>
  <c r="O179" i="9"/>
  <c r="O358" i="9"/>
  <c r="O202" i="9"/>
  <c r="O311" i="9"/>
  <c r="O142" i="9"/>
  <c r="O250" i="9"/>
  <c r="O274" i="9"/>
  <c r="O238" i="9"/>
  <c r="O167" i="9"/>
  <c r="O190" i="9"/>
  <c r="O347" i="9"/>
  <c r="O226" i="9"/>
  <c r="O125" i="9"/>
  <c r="R125" i="9" s="1"/>
  <c r="O4" i="9"/>
  <c r="O88" i="9"/>
  <c r="R88" i="9" s="1"/>
  <c r="O340" i="9"/>
  <c r="R340" i="9" s="1"/>
  <c r="O197" i="9"/>
  <c r="R197" i="9" s="1"/>
  <c r="O7" i="9"/>
  <c r="O186" i="9"/>
  <c r="R186" i="9" s="1"/>
  <c r="O138" i="9"/>
  <c r="R138" i="9" s="1"/>
  <c r="O127" i="9"/>
  <c r="O34" i="9"/>
  <c r="O11" i="9"/>
  <c r="O251" i="9"/>
  <c r="O335" i="9"/>
  <c r="O70" i="9"/>
  <c r="Q70" i="9" s="1"/>
  <c r="O58" i="9"/>
  <c r="O53" i="9"/>
  <c r="R53" i="9" s="1"/>
  <c r="O126" i="9"/>
  <c r="R126" i="9" s="1"/>
  <c r="O124" i="9"/>
  <c r="R124" i="9" s="1"/>
  <c r="O208" i="9"/>
  <c r="R208" i="9" s="1"/>
  <c r="O78" i="9"/>
  <c r="O353" i="9"/>
  <c r="R353" i="9" s="1"/>
  <c r="O342" i="9"/>
  <c r="O221" i="9"/>
  <c r="R221" i="9" s="1"/>
  <c r="O305" i="9"/>
  <c r="O192" i="9"/>
  <c r="O324" i="9"/>
  <c r="O361" i="9"/>
  <c r="O107" i="9"/>
  <c r="O180" i="9"/>
  <c r="O132" i="9"/>
  <c r="O94" i="9"/>
  <c r="O119" i="9"/>
  <c r="O310" i="9"/>
  <c r="O227" i="9"/>
  <c r="O83" i="9"/>
  <c r="O318" i="9"/>
  <c r="O184" i="9"/>
  <c r="R184" i="9" s="1"/>
  <c r="O30" i="9"/>
  <c r="R30" i="9" s="1"/>
  <c r="O210" i="9"/>
  <c r="R210" i="9" s="1"/>
  <c r="O89" i="9"/>
  <c r="R89" i="9" s="1"/>
  <c r="O276" i="9"/>
  <c r="O169" i="9"/>
  <c r="O215" i="9"/>
  <c r="O60" i="9"/>
  <c r="O168" i="9"/>
  <c r="O37" i="9"/>
  <c r="O49" i="9" s="1"/>
  <c r="O181" i="9"/>
  <c r="O299" i="9"/>
  <c r="O262" i="9"/>
  <c r="O370" i="9"/>
  <c r="O348" i="9"/>
  <c r="O228" i="9"/>
  <c r="O240" i="9" s="1"/>
  <c r="O61" i="9"/>
  <c r="O265" i="9"/>
  <c r="O204" i="9"/>
  <c r="O25" i="9"/>
  <c r="O120" i="9"/>
  <c r="O191" i="9"/>
  <c r="O23" i="9"/>
  <c r="O214" i="9"/>
  <c r="O10" i="9"/>
  <c r="O323" i="9"/>
  <c r="O155" i="9"/>
  <c r="O203" i="9"/>
  <c r="O22" i="9"/>
  <c r="O263" i="9"/>
  <c r="O166" i="9"/>
  <c r="O286" i="9"/>
  <c r="O330" i="9"/>
  <c r="R330" i="9" s="1"/>
  <c r="O148" i="9"/>
  <c r="O16" i="9"/>
  <c r="O64" i="9"/>
  <c r="R64" i="9" s="1"/>
  <c r="O364" i="9"/>
  <c r="O173" i="9"/>
  <c r="O29" i="9"/>
  <c r="O293" i="9"/>
  <c r="O67" i="9"/>
  <c r="O354" i="9"/>
  <c r="O235" i="9"/>
  <c r="O360" i="9"/>
  <c r="O334" i="9"/>
  <c r="O325" i="9"/>
  <c r="O336" i="9"/>
  <c r="O193" i="9"/>
  <c r="O133" i="9"/>
  <c r="O82" i="9"/>
  <c r="O178" i="9"/>
  <c r="O46" i="9"/>
  <c r="O244" i="9"/>
  <c r="R244" i="9" s="1"/>
  <c r="O292" i="9"/>
  <c r="O328" i="9"/>
  <c r="R328" i="9" s="1"/>
  <c r="O196" i="9"/>
  <c r="R196" i="9" s="1"/>
  <c r="O341" i="9"/>
  <c r="R341" i="9" s="1"/>
  <c r="O281" i="9"/>
  <c r="R281" i="9" s="1"/>
  <c r="O365" i="9"/>
  <c r="R365" i="9" s="1"/>
  <c r="O253" i="9"/>
  <c r="O373" i="9"/>
  <c r="O24" i="9"/>
  <c r="O346" i="9"/>
  <c r="O145" i="9"/>
  <c r="O157" i="9" s="1"/>
  <c r="O109" i="9"/>
  <c r="O108" i="9"/>
  <c r="O13" i="9"/>
  <c r="O287" i="9"/>
  <c r="O371" i="9"/>
  <c r="O298" i="9"/>
  <c r="O239" i="9"/>
  <c r="O47" i="9"/>
  <c r="O229" i="9"/>
  <c r="O337" i="9"/>
  <c r="O216" i="9"/>
  <c r="O313" i="9"/>
  <c r="O349" i="9"/>
  <c r="O252" i="9"/>
  <c r="O372" i="9"/>
  <c r="O277" i="9"/>
  <c r="O36" i="9"/>
  <c r="O322" i="9"/>
  <c r="O106" i="9"/>
  <c r="O359" i="9"/>
  <c r="O275" i="9"/>
  <c r="O154" i="9"/>
  <c r="O35" i="9"/>
  <c r="O118" i="9"/>
  <c r="O143" i="9"/>
  <c r="O95" i="9"/>
  <c r="O130" i="9"/>
  <c r="O131" i="9"/>
  <c r="O55" i="9"/>
  <c r="O269" i="9"/>
  <c r="R269" i="9" s="1"/>
  <c r="O17" i="9"/>
  <c r="R17" i="9" s="1"/>
  <c r="O304" i="9"/>
  <c r="O40" i="9"/>
  <c r="R40" i="9" s="1"/>
  <c r="O220" i="9"/>
  <c r="R220" i="9" s="1"/>
  <c r="O256" i="9"/>
  <c r="R256" i="9" s="1"/>
  <c r="O42" i="9"/>
  <c r="R42" i="9" s="1"/>
  <c r="O102" i="9"/>
  <c r="R102" i="9" s="1"/>
  <c r="O31" i="9"/>
  <c r="O234" i="9"/>
  <c r="R234" i="9" s="1"/>
  <c r="O245" i="9"/>
  <c r="R245" i="9" s="1"/>
  <c r="O270" i="9"/>
  <c r="R270" i="9" s="1"/>
  <c r="O101" i="9"/>
  <c r="R101" i="9" s="1"/>
  <c r="O137" i="9"/>
  <c r="R137"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J23" i="8" l="1"/>
  <c r="J24" i="8"/>
  <c r="P78" i="9"/>
  <c r="Q78" i="9" s="1"/>
  <c r="P354" i="9"/>
  <c r="Q354" i="9" s="1"/>
  <c r="P352" i="9"/>
  <c r="Q352" i="9" s="1"/>
  <c r="R173" i="9"/>
  <c r="R172" i="9"/>
  <c r="P18" i="9"/>
  <c r="Q18" i="9" s="1"/>
  <c r="P16" i="9"/>
  <c r="Q16" i="9" s="1"/>
  <c r="P5" i="9"/>
  <c r="Q5" i="9" s="1"/>
  <c r="P4" i="9"/>
  <c r="Q4" i="9" s="1"/>
  <c r="P6" i="9"/>
  <c r="Q6" i="9" s="1"/>
  <c r="R342" i="9"/>
  <c r="O241" i="9"/>
  <c r="S233" i="9"/>
  <c r="S366" i="9"/>
  <c r="S208" i="9"/>
  <c r="S209" i="9"/>
  <c r="S34" i="9"/>
  <c r="S346" i="9"/>
  <c r="S221" i="9"/>
  <c r="S54" i="9"/>
  <c r="S126" i="9"/>
  <c r="S186" i="9"/>
  <c r="S88" i="9"/>
  <c r="S41" i="9"/>
  <c r="S256" i="9"/>
  <c r="S114" i="9"/>
  <c r="S149" i="9"/>
  <c r="S222" i="9"/>
  <c r="S328" i="9"/>
  <c r="S174" i="9"/>
  <c r="S90" i="9"/>
  <c r="S173" i="9"/>
  <c r="S282" i="9"/>
  <c r="S30" i="9"/>
  <c r="S184" i="9"/>
  <c r="S280" i="9"/>
  <c r="S46" i="9"/>
  <c r="S335" i="9"/>
  <c r="S40" i="9"/>
  <c r="S96" i="9"/>
  <c r="S342" i="9"/>
  <c r="S53" i="9"/>
  <c r="S4" i="9"/>
  <c r="S160" i="9"/>
  <c r="S185" i="9"/>
  <c r="S257" i="9"/>
  <c r="S162" i="9"/>
  <c r="S341" i="9"/>
  <c r="S113" i="9"/>
  <c r="S89" i="9"/>
  <c r="S52" i="9"/>
  <c r="S5" i="9"/>
  <c r="S101" i="9"/>
  <c r="S258" i="9"/>
  <c r="S10" i="9"/>
  <c r="S142" i="9"/>
  <c r="S358" i="9"/>
  <c r="S353" i="9"/>
  <c r="S124" i="9"/>
  <c r="S65" i="9"/>
  <c r="S197" i="9"/>
  <c r="S340" i="9"/>
  <c r="S77" i="9"/>
  <c r="S270" i="9"/>
  <c r="S196" i="9"/>
  <c r="S244" i="9"/>
  <c r="S354" i="9"/>
  <c r="S76" i="9"/>
  <c r="S210" i="9"/>
  <c r="S136" i="9"/>
  <c r="S234" i="9"/>
  <c r="S172" i="9"/>
  <c r="S178" i="9"/>
  <c r="S108" i="9"/>
  <c r="S150" i="9"/>
  <c r="S100" i="9"/>
  <c r="S155" i="9"/>
  <c r="S25" i="9"/>
  <c r="S352" i="9"/>
  <c r="S310" i="9"/>
  <c r="S132" i="9"/>
  <c r="S334" i="9"/>
  <c r="S137" i="9"/>
  <c r="S274" i="9"/>
  <c r="S311" i="9"/>
  <c r="S42" i="9"/>
  <c r="S154" i="9"/>
  <c r="S106" i="9"/>
  <c r="S198" i="9"/>
  <c r="S288" i="9"/>
  <c r="S120" i="9"/>
  <c r="S269" i="9"/>
  <c r="S281" i="9"/>
  <c r="S71" i="9"/>
  <c r="S66" i="9"/>
  <c r="S18" i="9"/>
  <c r="S6" i="9"/>
  <c r="S268" i="9"/>
  <c r="S161" i="9"/>
  <c r="S246" i="9"/>
  <c r="S371" i="9"/>
  <c r="S245" i="9"/>
  <c r="S78" i="9"/>
  <c r="S138" i="9"/>
  <c r="S28" i="9"/>
  <c r="S112" i="9"/>
  <c r="S125" i="9"/>
  <c r="S102" i="9"/>
  <c r="S365" i="9"/>
  <c r="S232" i="9"/>
  <c r="S64" i="9"/>
  <c r="S17" i="9"/>
  <c r="S329" i="9"/>
  <c r="S47" i="9"/>
  <c r="S298" i="9"/>
  <c r="S13" i="9"/>
  <c r="S16" i="9"/>
  <c r="S330" i="9"/>
  <c r="S23" i="9"/>
  <c r="S370" i="9"/>
  <c r="S94" i="9"/>
  <c r="S58" i="9"/>
  <c r="S24" i="9"/>
  <c r="S169" i="9"/>
  <c r="S202" i="9"/>
  <c r="S12" i="9"/>
  <c r="S312" i="9"/>
  <c r="S220" i="9"/>
  <c r="S130" i="9"/>
  <c r="S118" i="9"/>
  <c r="S82" i="9"/>
  <c r="S191" i="9"/>
  <c r="S265" i="9"/>
  <c r="S35" i="9"/>
  <c r="S359" i="9"/>
  <c r="S347" i="9"/>
  <c r="S168" i="9"/>
  <c r="S264" i="9"/>
  <c r="S107" i="9"/>
  <c r="S276" i="9"/>
  <c r="S121" i="9"/>
  <c r="S179" i="9"/>
  <c r="S131" i="9"/>
  <c r="S349" i="9"/>
  <c r="S109" i="9"/>
  <c r="S119" i="9"/>
  <c r="S299" i="9"/>
  <c r="S217" i="9"/>
  <c r="S95" i="9"/>
  <c r="S59" i="9"/>
  <c r="S133" i="9"/>
  <c r="S204" i="9"/>
  <c r="S83" i="9"/>
  <c r="S11" i="9"/>
  <c r="S205" i="9"/>
  <c r="S275" i="9"/>
  <c r="AB7" i="8"/>
  <c r="R70" i="9"/>
  <c r="AB9" i="8"/>
  <c r="AB5" i="8"/>
  <c r="AC4" i="8"/>
  <c r="AC5" i="8" s="1"/>
  <c r="AB6" i="8"/>
  <c r="AB10" i="8"/>
  <c r="AB8" i="8"/>
  <c r="AJ97" i="9"/>
  <c r="AJ85" i="9"/>
  <c r="AJ61" i="9"/>
  <c r="AJ49" i="9"/>
  <c r="AJ37" i="9"/>
  <c r="L25" i="8" l="1"/>
  <c r="J25" i="8"/>
  <c r="R78" i="9"/>
  <c r="R354" i="9"/>
  <c r="R352" i="9"/>
  <c r="R18" i="9"/>
  <c r="R16" i="9"/>
  <c r="R5" i="9"/>
  <c r="R6" i="9"/>
  <c r="R4" i="9"/>
  <c r="N85" i="9"/>
  <c r="T85" i="9" s="1"/>
  <c r="AC6" i="8"/>
  <c r="AC7" i="8" s="1"/>
  <c r="AC8" i="8" s="1"/>
  <c r="D2" i="8" s="1"/>
  <c r="E2" i="8" s="1"/>
  <c r="AJ325" i="9"/>
  <c r="AJ324" i="9"/>
  <c r="AJ361" i="9"/>
  <c r="AJ337" i="9"/>
  <c r="AJ313" i="9"/>
  <c r="AJ289" i="9"/>
  <c r="AJ265" i="9"/>
  <c r="AJ360" i="9"/>
  <c r="AJ336" i="9"/>
  <c r="AJ312" i="9"/>
  <c r="AJ288" i="9"/>
  <c r="AJ264" i="9"/>
  <c r="J26" i="8" l="1"/>
  <c r="N97" i="9"/>
  <c r="T97" i="9" s="1"/>
  <c r="S85" i="9"/>
  <c r="D3" i="8"/>
  <c r="E3" i="8" s="1"/>
  <c r="AC9" i="8"/>
  <c r="AC10" i="8" s="1"/>
  <c r="J27" i="8" l="1"/>
  <c r="L26" i="8"/>
  <c r="S97" i="9"/>
  <c r="D4" i="8"/>
  <c r="E4" i="8" s="1"/>
  <c r="J28" i="8" l="1"/>
  <c r="D5" i="8"/>
  <c r="E5" i="8" s="1"/>
  <c r="J29" i="8" l="1"/>
  <c r="D6" i="8"/>
  <c r="E6" i="8" s="1"/>
  <c r="J30" i="8" l="1"/>
  <c r="D7" i="8"/>
  <c r="E7" i="8" s="1"/>
  <c r="AJ240" i="9"/>
  <c r="AJ241" i="9"/>
  <c r="AJ217" i="9"/>
  <c r="J31" i="8" l="1"/>
  <c r="D8" i="8"/>
  <c r="E8" i="8" s="1"/>
  <c r="J32" i="8" l="1"/>
  <c r="R2" i="8"/>
  <c r="D9" i="8"/>
  <c r="E9" i="8" s="1"/>
  <c r="AJ193" i="9"/>
  <c r="AJ181" i="9"/>
  <c r="AJ169" i="9"/>
  <c r="AJ373" i="9"/>
  <c r="AJ349" i="9"/>
  <c r="AJ301" i="9"/>
  <c r="AJ277" i="9"/>
  <c r="AJ253" i="9"/>
  <c r="AJ205" i="9"/>
  <c r="AJ157" i="9"/>
  <c r="AJ145" i="9"/>
  <c r="AJ133" i="9"/>
  <c r="AJ121" i="9"/>
  <c r="AJ109" i="9"/>
  <c r="AJ73" i="9"/>
  <c r="AJ25" i="9"/>
  <c r="AJ13" i="9"/>
  <c r="AJ372" i="9"/>
  <c r="AJ348" i="9"/>
  <c r="AJ300" i="9"/>
  <c r="AJ276" i="9"/>
  <c r="AJ25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2" i="9" l="1"/>
  <c r="T22" i="9" s="1"/>
  <c r="S22" i="9" l="1"/>
  <c r="P22" i="9"/>
  <c r="R22" i="9" l="1"/>
  <c r="Q22" i="9"/>
  <c r="N216" i="9" l="1"/>
  <c r="T216" i="9" l="1"/>
  <c r="Q216" i="9"/>
  <c r="S216" i="9"/>
  <c r="R216" i="9"/>
  <c r="N190" i="9"/>
  <c r="T190" i="9" l="1"/>
  <c r="R190" i="9"/>
  <c r="Q190" i="9"/>
  <c r="S190" i="9"/>
  <c r="AH310" i="9" l="1"/>
  <c r="AH287" i="9"/>
  <c r="N318" i="9" l="1"/>
  <c r="N317" i="9"/>
  <c r="N316" i="9"/>
  <c r="N305" i="9"/>
  <c r="N306" i="9"/>
  <c r="N304" i="9"/>
  <c r="N292" i="9"/>
  <c r="N293" i="9"/>
  <c r="N294" i="9"/>
  <c r="T316" i="9" l="1"/>
  <c r="T317" i="9"/>
  <c r="T318" i="9"/>
  <c r="T304" i="9"/>
  <c r="T306" i="9"/>
  <c r="T305" i="9"/>
  <c r="T294" i="9"/>
  <c r="T293" i="9"/>
  <c r="T292" i="9"/>
  <c r="AH304" i="9" l="1"/>
  <c r="AH293" i="9"/>
  <c r="AH318" i="9"/>
  <c r="AK293" i="9"/>
  <c r="AK304" i="9"/>
  <c r="AK318" i="9"/>
  <c r="AK294" i="9"/>
  <c r="AH294" i="9"/>
  <c r="AH105" i="9" l="1"/>
  <c r="AK62" i="9"/>
  <c r="AK56" i="9"/>
  <c r="AK86" i="9"/>
  <c r="AK68" i="9"/>
  <c r="S306" i="9"/>
  <c r="P306" i="9"/>
  <c r="S317" i="9"/>
  <c r="AH86" i="9"/>
  <c r="AH338" i="9"/>
  <c r="AK105" i="9"/>
  <c r="AK92" i="9"/>
  <c r="AH68" i="9"/>
  <c r="S294" i="9"/>
  <c r="P294" i="9"/>
  <c r="S304" i="9"/>
  <c r="AH134" i="9"/>
  <c r="AK338" i="9"/>
  <c r="AH278" i="9"/>
  <c r="AK99" i="9"/>
  <c r="AH92" i="9"/>
  <c r="AK278" i="9"/>
  <c r="AK75" i="9"/>
  <c r="AK39" i="9"/>
  <c r="AH39" i="9"/>
  <c r="AH99" i="9"/>
  <c r="AK158" i="9"/>
  <c r="S293" i="9"/>
  <c r="S305" i="9"/>
  <c r="P304" i="9"/>
  <c r="AH81" i="9"/>
  <c r="AH75" i="9"/>
  <c r="AH56" i="9"/>
  <c r="AK81" i="9"/>
  <c r="AK134" i="9"/>
  <c r="P316" i="9"/>
  <c r="AH158" i="9"/>
  <c r="P305" i="9"/>
  <c r="P317" i="9"/>
  <c r="S316" i="9"/>
  <c r="S318" i="9"/>
  <c r="S292" i="9"/>
  <c r="P318" i="9"/>
  <c r="P293" i="9"/>
  <c r="P292" i="9"/>
  <c r="AH62" i="9"/>
  <c r="Q292" i="9" l="1"/>
  <c r="R292" i="9"/>
  <c r="Q293" i="9"/>
  <c r="R293" i="9"/>
  <c r="R306" i="9"/>
  <c r="Q306" i="9"/>
  <c r="Q305" i="9"/>
  <c r="R305" i="9"/>
  <c r="R304" i="9"/>
  <c r="Q304" i="9"/>
  <c r="Q318" i="9"/>
  <c r="R318" i="9"/>
  <c r="R316" i="9"/>
  <c r="Q316" i="9"/>
  <c r="Q317" i="9"/>
  <c r="R317" i="9"/>
  <c r="Q294" i="9"/>
  <c r="R294" i="9"/>
  <c r="N29" i="9" l="1"/>
  <c r="T29" i="9" l="1"/>
  <c r="P29" i="9"/>
  <c r="S29" i="9"/>
  <c r="Q29" i="9" l="1"/>
  <c r="R29" i="9"/>
  <c r="N37" i="9" l="1"/>
  <c r="N36" i="9"/>
  <c r="N48" i="9" s="1"/>
  <c r="T37" i="9" l="1"/>
  <c r="R37" i="9"/>
  <c r="Q37" i="9"/>
  <c r="S37" i="9"/>
  <c r="T48" i="9"/>
  <c r="S48" i="9"/>
  <c r="T36" i="9"/>
  <c r="R36" i="9"/>
  <c r="R48" i="9" s="1"/>
  <c r="Q36" i="9"/>
  <c r="Q48" i="9" s="1"/>
  <c r="S36" i="9"/>
  <c r="AH296" i="9" l="1"/>
  <c r="AH195" i="9"/>
  <c r="AH206" i="9"/>
  <c r="AH171" i="9"/>
  <c r="AH284" i="9"/>
  <c r="AH266" i="9"/>
  <c r="AH271" i="9"/>
  <c r="AH242" i="9"/>
  <c r="AH237" i="9"/>
  <c r="AH116" i="9"/>
  <c r="AH225" i="9"/>
  <c r="AH260" i="9"/>
  <c r="AH308" i="9"/>
  <c r="AH223" i="9"/>
  <c r="AH230" i="9"/>
  <c r="AH303" i="9"/>
  <c r="AH151" i="9"/>
  <c r="AH243" i="9"/>
  <c r="AH129" i="9"/>
  <c r="AH212" i="9"/>
  <c r="AH152" i="9"/>
  <c r="AH297" i="9"/>
  <c r="AH254" i="9"/>
  <c r="AH164" i="9"/>
  <c r="AH123" i="9"/>
  <c r="AH199" i="9"/>
  <c r="AH153" i="9"/>
  <c r="AH188" i="9"/>
  <c r="AH175" i="9"/>
  <c r="AH247" i="9"/>
  <c r="AK129" i="9" l="1"/>
  <c r="AK308" i="9"/>
  <c r="AK175" i="9" l="1"/>
  <c r="AK225" i="9"/>
  <c r="AK242" i="9"/>
  <c r="AK151" i="9"/>
  <c r="AK297" i="9"/>
  <c r="AK171" i="9"/>
  <c r="AK284" i="9"/>
  <c r="AK243" i="9"/>
  <c r="AK230" i="9"/>
  <c r="AK237" i="9"/>
  <c r="AK199" i="9"/>
  <c r="AK152" i="9"/>
  <c r="AK266" i="9"/>
  <c r="AK254" i="9"/>
  <c r="AK195" i="9"/>
  <c r="AK123" i="9"/>
  <c r="AK260" i="9"/>
  <c r="AK188" i="9"/>
  <c r="AK212" i="9"/>
  <c r="AK296" i="9"/>
  <c r="AK303" i="9"/>
  <c r="AK223" i="9"/>
  <c r="AK153" i="9"/>
  <c r="AK271" i="9"/>
  <c r="AK116" i="9"/>
  <c r="AK164" i="9"/>
  <c r="AK247" i="9"/>
  <c r="AK206" i="9"/>
  <c r="BZ1" i="9" l="1"/>
  <c r="AH13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30" i="9"/>
  <c r="AH118" i="9"/>
  <c r="AH119"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240" i="9" l="1"/>
  <c r="BZ33" i="9"/>
  <c r="BZ34" i="9" s="1"/>
  <c r="BZ35" i="9" s="1"/>
  <c r="BZ36" i="9" s="1"/>
  <c r="BZ37" i="9" s="1"/>
  <c r="BZ38" i="9" s="1"/>
  <c r="BZ39" i="9" s="1"/>
  <c r="BZ40" i="9" s="1"/>
  <c r="BZ41" i="9" s="1"/>
  <c r="BZ42" i="9" s="1"/>
  <c r="BZ43" i="9" s="1"/>
  <c r="BZ44" i="9" s="1"/>
  <c r="BZ45" i="9" s="1"/>
  <c r="S240" i="9" l="1"/>
  <c r="T240" i="9"/>
  <c r="N166" i="9"/>
  <c r="T166" i="9" s="1"/>
  <c r="N167" i="9"/>
  <c r="R166" i="9"/>
  <c r="N145" i="9"/>
  <c r="N180" i="9"/>
  <c r="N192" i="9" s="1"/>
  <c r="N144" i="9"/>
  <c r="S144" i="9" s="1"/>
  <c r="Q166" i="9" l="1"/>
  <c r="S166" i="9"/>
  <c r="T167" i="9"/>
  <c r="R167" i="9"/>
  <c r="Q167" i="9"/>
  <c r="S167" i="9"/>
  <c r="N193" i="9"/>
  <c r="N157" i="9"/>
  <c r="Q145" i="9"/>
  <c r="Q157" i="9" s="1"/>
  <c r="T145" i="9"/>
  <c r="S145" i="9"/>
  <c r="R145" i="9"/>
  <c r="R157" i="9" s="1"/>
  <c r="T192" i="9"/>
  <c r="S192" i="9"/>
  <c r="T180" i="9"/>
  <c r="R180" i="9"/>
  <c r="R192" i="9" s="1"/>
  <c r="Q180" i="9"/>
  <c r="Q192" i="9" s="1"/>
  <c r="S180" i="9"/>
  <c r="T144" i="9"/>
  <c r="N156" i="9"/>
  <c r="Q144" i="9"/>
  <c r="Q156" i="9" s="1"/>
  <c r="R144" i="9"/>
  <c r="R156" i="9" s="1"/>
  <c r="S157" i="9" l="1"/>
  <c r="T157" i="9"/>
  <c r="T193" i="9"/>
  <c r="S193" i="9"/>
  <c r="T156" i="9"/>
  <c r="S156" i="9"/>
  <c r="AK144" i="9" l="1"/>
  <c r="AK145" i="9"/>
  <c r="N313" i="9" l="1"/>
  <c r="N253" i="9"/>
  <c r="N241" i="9"/>
  <c r="T253" i="9" l="1"/>
  <c r="S253" i="9"/>
  <c r="T241" i="9"/>
  <c r="S241" i="9"/>
  <c r="T313" i="9"/>
  <c r="S313" i="9"/>
  <c r="AH322" i="9" l="1"/>
  <c r="AH311" i="9"/>
  <c r="S148" i="9"/>
  <c r="AH333" i="9"/>
  <c r="AH315" i="9"/>
  <c r="AH332" i="9"/>
  <c r="AH331" i="9"/>
  <c r="AH340" i="9"/>
  <c r="AH321" i="9"/>
  <c r="AH357" i="9"/>
  <c r="P148" i="9"/>
  <c r="AH363" i="9"/>
  <c r="AH355" i="9"/>
  <c r="R148" i="9" l="1"/>
  <c r="Q148" i="9"/>
  <c r="P364" i="9" l="1"/>
  <c r="Q364" i="9" l="1"/>
  <c r="R364" i="9"/>
  <c r="AK340" i="9" l="1"/>
  <c r="AK321" i="9"/>
  <c r="AK331" i="9"/>
  <c r="AK333" i="9"/>
  <c r="AK332" i="9"/>
  <c r="AK288" i="9"/>
  <c r="AK289" i="9"/>
  <c r="AK315" i="9"/>
  <c r="N325" i="9" l="1"/>
  <c r="N361" i="9"/>
  <c r="N360" i="9"/>
  <c r="N324" i="9"/>
  <c r="N323" i="9"/>
  <c r="R322" i="9"/>
  <c r="Q322" i="9"/>
  <c r="N301" i="9"/>
  <c r="N229" i="9"/>
  <c r="N228" i="9"/>
  <c r="N277" i="9"/>
  <c r="N336" i="9" l="1"/>
  <c r="N348" i="9" s="1"/>
  <c r="T348" i="9" s="1"/>
  <c r="Q324" i="9"/>
  <c r="Q336" i="9" s="1"/>
  <c r="T361" i="9"/>
  <c r="Q361" i="9"/>
  <c r="Q373" i="9" s="1"/>
  <c r="R361" i="9"/>
  <c r="R373" i="9" s="1"/>
  <c r="N373" i="9"/>
  <c r="S361" i="9"/>
  <c r="T325" i="9"/>
  <c r="R325" i="9"/>
  <c r="R337" i="9" s="1"/>
  <c r="N337" i="9"/>
  <c r="Q325" i="9"/>
  <c r="Q337" i="9" s="1"/>
  <c r="S325" i="9"/>
  <c r="N372" i="9"/>
  <c r="S360" i="9"/>
  <c r="R360" i="9"/>
  <c r="R372" i="9" s="1"/>
  <c r="T360" i="9"/>
  <c r="Q360" i="9"/>
  <c r="Q372" i="9" s="1"/>
  <c r="T324" i="9"/>
  <c r="R324" i="9"/>
  <c r="R336" i="9" s="1"/>
  <c r="R348" i="9" s="1"/>
  <c r="S324" i="9"/>
  <c r="Q348" i="9"/>
  <c r="T323" i="9"/>
  <c r="R323" i="9"/>
  <c r="S323" i="9"/>
  <c r="Q323" i="9"/>
  <c r="T277" i="9"/>
  <c r="R277" i="9"/>
  <c r="Q277" i="9"/>
  <c r="S277" i="9"/>
  <c r="Q228" i="9"/>
  <c r="Q240" i="9" s="1"/>
  <c r="S228" i="9"/>
  <c r="R228" i="9"/>
  <c r="R240" i="9" s="1"/>
  <c r="T228" i="9"/>
  <c r="S229" i="9"/>
  <c r="T229" i="9"/>
  <c r="R229" i="9"/>
  <c r="R241" i="9" s="1"/>
  <c r="R253" i="9" s="1"/>
  <c r="Q229" i="9"/>
  <c r="Q241" i="9" s="1"/>
  <c r="Q253" i="9" s="1"/>
  <c r="T301" i="9"/>
  <c r="S301" i="9"/>
  <c r="S348" i="9" l="1"/>
  <c r="S336" i="9"/>
  <c r="T336" i="9"/>
  <c r="T373" i="9"/>
  <c r="S373" i="9"/>
  <c r="T337" i="9"/>
  <c r="S337" i="9"/>
  <c r="T372" i="9"/>
  <c r="S372" i="9"/>
  <c r="AK355" i="9" l="1"/>
  <c r="AK357" i="9" l="1"/>
  <c r="AK367" i="9"/>
  <c r="AK363" i="9"/>
  <c r="AK372" i="9"/>
  <c r="AK373" i="9"/>
  <c r="AK118" i="9"/>
  <c r="AK119" i="9"/>
  <c r="AK337" i="9"/>
  <c r="AK336" i="9"/>
  <c r="N143" i="9" l="1"/>
  <c r="N61" i="9"/>
  <c r="N60" i="9"/>
  <c r="T143" i="9" l="1"/>
  <c r="R143" i="9"/>
  <c r="Q143" i="9"/>
  <c r="S143" i="9"/>
  <c r="N73" i="9"/>
  <c r="T61" i="9"/>
  <c r="Q61" i="9"/>
  <c r="Q73" i="9" s="1"/>
  <c r="Q85" i="9" s="1"/>
  <c r="Q97" i="9" s="1"/>
  <c r="S61" i="9"/>
  <c r="R61" i="9"/>
  <c r="R73" i="9" s="1"/>
  <c r="R85" i="9" s="1"/>
  <c r="R97" i="9" s="1"/>
  <c r="R60" i="9"/>
  <c r="S60" i="9"/>
  <c r="T60" i="9"/>
  <c r="Q60" i="9"/>
  <c r="T73" i="9" l="1"/>
  <c r="S73"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7" i="9" l="1"/>
  <c r="AH23" i="9"/>
  <c r="BO110" i="9"/>
  <c r="AH365" i="9"/>
  <c r="AH343" i="9"/>
  <c r="AH362" i="9"/>
  <c r="AH341" i="9"/>
  <c r="AH364" i="9"/>
  <c r="AH366" i="9"/>
  <c r="AH330" i="9"/>
  <c r="AH317" i="9"/>
  <c r="AH139" i="9"/>
  <c r="AH50" i="9"/>
  <c r="BM87" i="9"/>
  <c r="AH66" i="9"/>
  <c r="AH319" i="9"/>
  <c r="AH245" i="9"/>
  <c r="AH127" i="9"/>
  <c r="AH187" i="9"/>
  <c r="AH77" i="9"/>
  <c r="AH272" i="9"/>
  <c r="AH137" i="9"/>
  <c r="AH354" i="9"/>
  <c r="BM67" i="9"/>
  <c r="AH189" i="9"/>
  <c r="AH54" i="9"/>
  <c r="AH269" i="9"/>
  <c r="AH345" i="9"/>
  <c r="AH124" i="9"/>
  <c r="AH368" i="9"/>
  <c r="AH273" i="9"/>
  <c r="AH256" i="9"/>
  <c r="AH219" i="9"/>
  <c r="AH352" i="9"/>
  <c r="AH115" i="9"/>
  <c r="AH261" i="9"/>
  <c r="AH174" i="9"/>
  <c r="AH18" i="9"/>
  <c r="AH163" i="9"/>
  <c r="AH147" i="9"/>
  <c r="AH329" i="9"/>
  <c r="AH208" i="9"/>
  <c r="AH339" i="9"/>
  <c r="AH211" i="9"/>
  <c r="BN81" i="9"/>
  <c r="AH279" i="9"/>
  <c r="AH148" i="9"/>
  <c r="AH40" i="9"/>
  <c r="AH259" i="9"/>
  <c r="AH183" i="9"/>
  <c r="AH236" i="9"/>
  <c r="AH207" i="9"/>
  <c r="AH283" i="9"/>
  <c r="AH255" i="9"/>
  <c r="BM84" i="9"/>
  <c r="AH21" i="9"/>
  <c r="BN114" i="9"/>
  <c r="AH196" i="9"/>
  <c r="AH235" i="9"/>
  <c r="AH291" i="9"/>
  <c r="AH213" i="9"/>
  <c r="AH64" i="9"/>
  <c r="AH150" i="9"/>
  <c r="BO67" i="9"/>
  <c r="AH135" i="9"/>
  <c r="AH177" i="9"/>
  <c r="AH122" i="9"/>
  <c r="AH198" i="9"/>
  <c r="AH117" i="9"/>
  <c r="AH89" i="9"/>
  <c r="AH314" i="9"/>
  <c r="AH328" i="9"/>
  <c r="AH125" i="9"/>
  <c r="AH69" i="9"/>
  <c r="AH45" i="9"/>
  <c r="AH79" i="9"/>
  <c r="AH172" i="9"/>
  <c r="BO84" i="9"/>
  <c r="AH327" i="9"/>
  <c r="AH159" i="9"/>
  <c r="AH246" i="9"/>
  <c r="AH15" i="9"/>
  <c r="AH8" i="9"/>
  <c r="BO85" i="9"/>
  <c r="AH42" i="9"/>
  <c r="AH351" i="9"/>
  <c r="AH295" i="9"/>
  <c r="AH6" i="9"/>
  <c r="AH2" i="9"/>
  <c r="BN82" i="9"/>
  <c r="BN85" i="9"/>
  <c r="AH305" i="9"/>
  <c r="AH28" i="9"/>
  <c r="BO114" i="9"/>
  <c r="AH170" i="9"/>
  <c r="AH326" i="9"/>
  <c r="AH210" i="9"/>
  <c r="AH80" i="9"/>
  <c r="AH100" i="9"/>
  <c r="BN83" i="9"/>
  <c r="AH316" i="9"/>
  <c r="AH292" i="9"/>
  <c r="BM83" i="9"/>
  <c r="BO86" i="9"/>
  <c r="AH285" i="9"/>
  <c r="AH194" i="9"/>
  <c r="AH281" i="9"/>
  <c r="AH176" i="9"/>
  <c r="AH57" i="9"/>
  <c r="AH38" i="9"/>
  <c r="AH270" i="9"/>
  <c r="BM128" i="9"/>
  <c r="AH63" i="9"/>
  <c r="AH101" i="9"/>
  <c r="BN128" i="9"/>
  <c r="AH16" i="9"/>
  <c r="AH140" i="9"/>
  <c r="BO128" i="9"/>
  <c r="AH111" i="9"/>
  <c r="AH98" i="9"/>
  <c r="AH7" i="9"/>
  <c r="AH249" i="9"/>
  <c r="AH224" i="9"/>
  <c r="AH88" i="9"/>
  <c r="BO82" i="9"/>
  <c r="AH234" i="9"/>
  <c r="BM114" i="9"/>
  <c r="BN67" i="9"/>
  <c r="BM86" i="9"/>
  <c r="AH29" i="9"/>
  <c r="AH161" i="9"/>
  <c r="AH5" i="9"/>
  <c r="AH320" i="9"/>
  <c r="BN86" i="9"/>
  <c r="AH67" i="9"/>
  <c r="AH218" i="9"/>
  <c r="AH149" i="9"/>
  <c r="AH33" i="9"/>
  <c r="AH267" i="9"/>
  <c r="AH31" i="9"/>
  <c r="AH282" i="9"/>
  <c r="BN84" i="9"/>
  <c r="AH200" i="9"/>
  <c r="BV2" i="9"/>
  <c r="AH14" i="9"/>
  <c r="AH233" i="9"/>
  <c r="AH104" i="9"/>
  <c r="AH93" i="9"/>
  <c r="AH165" i="9"/>
  <c r="AH220" i="9"/>
  <c r="AH309" i="9"/>
  <c r="BN87" i="9"/>
  <c r="AH356" i="9"/>
  <c r="AH290" i="9"/>
  <c r="BM81" i="9"/>
  <c r="AH182" i="9"/>
  <c r="AH87" i="9"/>
  <c r="BO87" i="9"/>
  <c r="BM85" i="9"/>
  <c r="AH185" i="9"/>
  <c r="AH146" i="9"/>
  <c r="BO81" i="9"/>
  <c r="AH44" i="9"/>
  <c r="AH306" i="9"/>
  <c r="AH4" i="9"/>
  <c r="AH369" i="9"/>
  <c r="AH91" i="9"/>
  <c r="AH302" i="9"/>
  <c r="AH222" i="9"/>
  <c r="AH19" i="9"/>
  <c r="AH102" i="9"/>
  <c r="AH231" i="9"/>
  <c r="BM82" i="9"/>
  <c r="AH257" i="9"/>
  <c r="AH3" i="9"/>
  <c r="AH248" i="9"/>
  <c r="AH74" i="9"/>
  <c r="AH9" i="9"/>
  <c r="AH244" i="9"/>
  <c r="AH110" i="9"/>
  <c r="AH128" i="9"/>
  <c r="AH78" i="9"/>
  <c r="BO83" i="9"/>
  <c r="AH141" i="9"/>
  <c r="AH307" i="9"/>
  <c r="AH350" i="9"/>
  <c r="AH344" i="9"/>
  <c r="AH26" i="9"/>
  <c r="AH32" i="9"/>
  <c r="AH201" i="9"/>
  <c r="AH20" i="9"/>
  <c r="AK149" i="9"/>
  <c r="AK19" i="9"/>
  <c r="AK26" i="9"/>
  <c r="AK32" i="9"/>
  <c r="AK15" i="9"/>
  <c r="AK36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4" i="9" l="1"/>
  <c r="BT5" i="9" s="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8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87" i="9" l="1"/>
  <c r="S187" i="9"/>
  <c r="P187" i="9"/>
  <c r="N355" i="9"/>
  <c r="N283" i="9"/>
  <c r="N331" i="9"/>
  <c r="N38" i="9"/>
  <c r="N271" i="9"/>
  <c r="N146" i="9"/>
  <c r="N199" i="9"/>
  <c r="N223" i="9"/>
  <c r="N367" i="9"/>
  <c r="N151" i="9"/>
  <c r="N62" i="9"/>
  <c r="N259" i="9"/>
  <c r="N200" i="9"/>
  <c r="N92" i="9"/>
  <c r="N116" i="9"/>
  <c r="N212" i="9"/>
  <c r="N224" i="9"/>
  <c r="N104" i="9"/>
  <c r="N20" i="9"/>
  <c r="N68" i="9"/>
  <c r="N8" i="9"/>
  <c r="N176" i="9"/>
  <c r="N164" i="9"/>
  <c r="N368" i="9"/>
  <c r="N272" i="9"/>
  <c r="N56" i="9"/>
  <c r="N32" i="9"/>
  <c r="N320" i="9"/>
  <c r="N236" i="9"/>
  <c r="N296" i="9"/>
  <c r="N152" i="9"/>
  <c r="N332" i="9"/>
  <c r="N80" i="9"/>
  <c r="N140" i="9"/>
  <c r="N356" i="9"/>
  <c r="N128" i="9"/>
  <c r="N344" i="9"/>
  <c r="N260" i="9"/>
  <c r="N308" i="9"/>
  <c r="N44" i="9"/>
  <c r="N248" i="9"/>
  <c r="N284" i="9"/>
  <c r="N188" i="9"/>
  <c r="N81" i="9"/>
  <c r="N105" i="9"/>
  <c r="N345" i="9"/>
  <c r="N141" i="9"/>
  <c r="N45" i="9"/>
  <c r="N69" i="9"/>
  <c r="N165" i="9"/>
  <c r="N357" i="9"/>
  <c r="N369" i="9"/>
  <c r="N273" i="9"/>
  <c r="N237" i="9"/>
  <c r="N321" i="9"/>
  <c r="N201" i="9"/>
  <c r="N213" i="9"/>
  <c r="N33" i="9"/>
  <c r="N309" i="9"/>
  <c r="N129" i="9"/>
  <c r="N153" i="9"/>
  <c r="N261" i="9"/>
  <c r="N117" i="9"/>
  <c r="N285" i="9"/>
  <c r="N189" i="9"/>
  <c r="N333" i="9"/>
  <c r="N225" i="9"/>
  <c r="N21" i="9"/>
  <c r="N249" i="9"/>
  <c r="N57" i="9"/>
  <c r="N93" i="9"/>
  <c r="N177" i="9"/>
  <c r="N297" i="9"/>
  <c r="N9" i="9"/>
  <c r="N364" i="9"/>
  <c r="N175" i="9"/>
  <c r="N339" i="9"/>
  <c r="N15" i="9"/>
  <c r="N123" i="9"/>
  <c r="N110" i="9"/>
  <c r="N79" i="9"/>
  <c r="N74" i="9"/>
  <c r="N87" i="9"/>
  <c r="N163" i="9"/>
  <c r="N303" i="9"/>
  <c r="N290" i="9"/>
  <c r="N218" i="9"/>
  <c r="N86" i="9"/>
  <c r="N39" i="9"/>
  <c r="N302" i="9"/>
  <c r="N26" i="9"/>
  <c r="N63" i="9"/>
  <c r="N319" i="9"/>
  <c r="N279" i="9"/>
  <c r="N127" i="9"/>
  <c r="N3" i="9"/>
  <c r="N194" i="9"/>
  <c r="N43" i="9"/>
  <c r="N247" i="9"/>
  <c r="N195" i="9"/>
  <c r="N103" i="9"/>
  <c r="N75" i="9"/>
  <c r="N206" i="9"/>
  <c r="N182" i="9"/>
  <c r="N183" i="9"/>
  <c r="N207" i="9"/>
  <c r="N115" i="9"/>
  <c r="N171" i="9"/>
  <c r="N55" i="9"/>
  <c r="N14" i="9"/>
  <c r="N19" i="9"/>
  <c r="N243" i="9"/>
  <c r="N362" i="9"/>
  <c r="N326" i="9"/>
  <c r="N242" i="9"/>
  <c r="N327" i="9"/>
  <c r="N363" i="9"/>
  <c r="N231" i="9"/>
  <c r="N139" i="9"/>
  <c r="N27" i="9"/>
  <c r="N254" i="9"/>
  <c r="N51" i="9"/>
  <c r="N343" i="9"/>
  <c r="N350" i="9"/>
  <c r="N351" i="9"/>
  <c r="N2" i="9"/>
  <c r="N147" i="9"/>
  <c r="N111" i="9"/>
  <c r="N50" i="9"/>
  <c r="N315" i="9"/>
  <c r="N67" i="9"/>
  <c r="N278" i="9"/>
  <c r="N31" i="9"/>
  <c r="N307" i="9"/>
  <c r="N314" i="9"/>
  <c r="N158" i="9"/>
  <c r="N134" i="9"/>
  <c r="N338" i="9"/>
  <c r="N98" i="9"/>
  <c r="N211" i="9"/>
  <c r="N91" i="9"/>
  <c r="N7" i="9"/>
  <c r="N230" i="9"/>
  <c r="N122" i="9"/>
  <c r="N255" i="9"/>
  <c r="N219" i="9"/>
  <c r="N235" i="9"/>
  <c r="N135" i="9"/>
  <c r="N99" i="9"/>
  <c r="N295" i="9"/>
  <c r="N159" i="9"/>
  <c r="N291" i="9"/>
  <c r="N170" i="9"/>
  <c r="N266" i="9"/>
  <c r="N267" i="9"/>
  <c r="Q187" i="9" l="1"/>
  <c r="R187" i="9"/>
  <c r="T283" i="9"/>
  <c r="S283" i="9"/>
  <c r="P283" i="9"/>
  <c r="P355" i="9"/>
  <c r="S355" i="9"/>
  <c r="T355" i="9"/>
  <c r="T38" i="9"/>
  <c r="S38" i="9"/>
  <c r="P38" i="9"/>
  <c r="T331" i="9"/>
  <c r="P331" i="9"/>
  <c r="S331" i="9"/>
  <c r="P151" i="9"/>
  <c r="S151" i="9"/>
  <c r="T151" i="9"/>
  <c r="P367" i="9"/>
  <c r="T367" i="9"/>
  <c r="S367" i="9"/>
  <c r="S223" i="9"/>
  <c r="P223" i="9"/>
  <c r="T223" i="9"/>
  <c r="T199" i="9"/>
  <c r="P199" i="9"/>
  <c r="S199" i="9"/>
  <c r="S259" i="9"/>
  <c r="P259" i="9"/>
  <c r="T259" i="9"/>
  <c r="T146" i="9"/>
  <c r="P146" i="9"/>
  <c r="S146" i="9"/>
  <c r="P62" i="9"/>
  <c r="T62" i="9"/>
  <c r="S62" i="9"/>
  <c r="T271" i="9"/>
  <c r="S271" i="9"/>
  <c r="P271" i="9"/>
  <c r="P230" i="9"/>
  <c r="S230" i="9"/>
  <c r="T230" i="9"/>
  <c r="P135" i="9"/>
  <c r="T135" i="9"/>
  <c r="S135" i="9"/>
  <c r="T231" i="9"/>
  <c r="S231" i="9"/>
  <c r="P231" i="9"/>
  <c r="S91" i="9"/>
  <c r="T91" i="9"/>
  <c r="P91" i="9"/>
  <c r="S343" i="9"/>
  <c r="T343" i="9"/>
  <c r="P343" i="9"/>
  <c r="S247" i="9"/>
  <c r="T247" i="9"/>
  <c r="P247" i="9"/>
  <c r="S291" i="9"/>
  <c r="T291" i="9"/>
  <c r="P291" i="9"/>
  <c r="P307" i="9"/>
  <c r="T307" i="9"/>
  <c r="S307" i="9"/>
  <c r="P159" i="9"/>
  <c r="S159" i="9"/>
  <c r="T159" i="9"/>
  <c r="S295" i="9"/>
  <c r="P295" i="9"/>
  <c r="T295" i="9"/>
  <c r="P122" i="9"/>
  <c r="S122" i="9"/>
  <c r="T122" i="9"/>
  <c r="S338" i="9"/>
  <c r="P338" i="9"/>
  <c r="T338" i="9"/>
  <c r="S278" i="9"/>
  <c r="P278" i="9"/>
  <c r="T278" i="9"/>
  <c r="S2" i="9"/>
  <c r="AT20" i="9"/>
  <c r="P2" i="9"/>
  <c r="T2" i="9"/>
  <c r="AT21" i="9"/>
  <c r="AT19" i="9"/>
  <c r="P27" i="9"/>
  <c r="T27" i="9"/>
  <c r="S27" i="9"/>
  <c r="P326" i="9"/>
  <c r="S326" i="9"/>
  <c r="T326" i="9"/>
  <c r="T171" i="9"/>
  <c r="S171" i="9"/>
  <c r="P171" i="9"/>
  <c r="S75" i="9"/>
  <c r="P75" i="9"/>
  <c r="T75" i="9"/>
  <c r="T3" i="9"/>
  <c r="P3" i="9"/>
  <c r="S3" i="9"/>
  <c r="P302" i="9"/>
  <c r="T302" i="9"/>
  <c r="S302" i="9"/>
  <c r="T163" i="9"/>
  <c r="S163" i="9"/>
  <c r="P163" i="9"/>
  <c r="T15" i="9"/>
  <c r="S15" i="9"/>
  <c r="P15" i="9"/>
  <c r="T177" i="9"/>
  <c r="P177" i="9"/>
  <c r="S177" i="9"/>
  <c r="T333" i="9"/>
  <c r="S333" i="9"/>
  <c r="P333" i="9"/>
  <c r="P129" i="9"/>
  <c r="S129" i="9"/>
  <c r="T129" i="9"/>
  <c r="P237" i="9"/>
  <c r="T237" i="9"/>
  <c r="S237" i="9"/>
  <c r="T45" i="9"/>
  <c r="S45" i="9"/>
  <c r="P45" i="9"/>
  <c r="T284" i="9"/>
  <c r="S284" i="9"/>
  <c r="P284" i="9"/>
  <c r="S128" i="9"/>
  <c r="T128" i="9"/>
  <c r="P128" i="9"/>
  <c r="P296" i="9"/>
  <c r="S296" i="9"/>
  <c r="T296" i="9"/>
  <c r="S368" i="9"/>
  <c r="P368" i="9"/>
  <c r="T368" i="9"/>
  <c r="P104" i="9"/>
  <c r="T104" i="9"/>
  <c r="S104" i="9"/>
  <c r="T134" i="9"/>
  <c r="S134" i="9"/>
  <c r="P134" i="9"/>
  <c r="T362" i="9"/>
  <c r="S362" i="9"/>
  <c r="P362" i="9"/>
  <c r="T115" i="9"/>
  <c r="P115" i="9"/>
  <c r="S115" i="9"/>
  <c r="S103" i="9"/>
  <c r="P103" i="9"/>
  <c r="T103" i="9"/>
  <c r="P127" i="9"/>
  <c r="S127" i="9"/>
  <c r="T127" i="9"/>
  <c r="S39" i="9"/>
  <c r="P39" i="9"/>
  <c r="T39" i="9"/>
  <c r="S87" i="9"/>
  <c r="P87" i="9"/>
  <c r="T87" i="9"/>
  <c r="T339" i="9"/>
  <c r="P339" i="9"/>
  <c r="S339" i="9"/>
  <c r="S93" i="9"/>
  <c r="T93" i="9"/>
  <c r="P93" i="9"/>
  <c r="T189" i="9"/>
  <c r="P189" i="9"/>
  <c r="S189" i="9"/>
  <c r="T309" i="9"/>
  <c r="S309" i="9"/>
  <c r="P309" i="9"/>
  <c r="P273" i="9"/>
  <c r="S273" i="9"/>
  <c r="T273" i="9"/>
  <c r="P141" i="9"/>
  <c r="T141" i="9"/>
  <c r="S141" i="9"/>
  <c r="S248" i="9"/>
  <c r="P248" i="9"/>
  <c r="T248" i="9"/>
  <c r="T356" i="9"/>
  <c r="P356" i="9"/>
  <c r="S356" i="9"/>
  <c r="P236" i="9"/>
  <c r="S236" i="9"/>
  <c r="T236" i="9"/>
  <c r="T164" i="9"/>
  <c r="S164" i="9"/>
  <c r="P164" i="9"/>
  <c r="P224" i="9"/>
  <c r="S224" i="9"/>
  <c r="T224" i="9"/>
  <c r="T351" i="9"/>
  <c r="S351" i="9"/>
  <c r="P351" i="9"/>
  <c r="T350" i="9"/>
  <c r="P350" i="9"/>
  <c r="S350" i="9"/>
  <c r="T207" i="9"/>
  <c r="P207" i="9"/>
  <c r="S207" i="9"/>
  <c r="P195" i="9"/>
  <c r="T195" i="9"/>
  <c r="S195" i="9"/>
  <c r="P279" i="9"/>
  <c r="S279" i="9"/>
  <c r="T279" i="9"/>
  <c r="S86" i="9"/>
  <c r="T86" i="9"/>
  <c r="P86" i="9"/>
  <c r="T74" i="9"/>
  <c r="P74" i="9"/>
  <c r="S74" i="9"/>
  <c r="P175" i="9"/>
  <c r="S175" i="9"/>
  <c r="T175" i="9"/>
  <c r="S57" i="9"/>
  <c r="T57" i="9"/>
  <c r="P57" i="9"/>
  <c r="T285" i="9"/>
  <c r="S285" i="9"/>
  <c r="P285" i="9"/>
  <c r="S33" i="9"/>
  <c r="P33" i="9"/>
  <c r="T33" i="9"/>
  <c r="S369" i="9"/>
  <c r="T369" i="9"/>
  <c r="P369" i="9"/>
  <c r="S345" i="9"/>
  <c r="T345" i="9"/>
  <c r="P345" i="9"/>
  <c r="T44" i="9"/>
  <c r="P44" i="9"/>
  <c r="S44" i="9"/>
  <c r="T140" i="9"/>
  <c r="P140" i="9"/>
  <c r="S140" i="9"/>
  <c r="T320" i="9"/>
  <c r="S320" i="9"/>
  <c r="P320" i="9"/>
  <c r="P176" i="9"/>
  <c r="S176" i="9"/>
  <c r="T176" i="9"/>
  <c r="S212" i="9"/>
  <c r="P212" i="9"/>
  <c r="T212" i="9"/>
  <c r="T267" i="9"/>
  <c r="S267" i="9"/>
  <c r="P267" i="9"/>
  <c r="S139" i="9"/>
  <c r="P139" i="9"/>
  <c r="T139" i="9"/>
  <c r="S315" i="9"/>
  <c r="T315" i="9"/>
  <c r="P315" i="9"/>
  <c r="S235" i="9"/>
  <c r="P235" i="9"/>
  <c r="T235" i="9"/>
  <c r="T363" i="9"/>
  <c r="P363" i="9"/>
  <c r="S363" i="9"/>
  <c r="P319" i="9"/>
  <c r="S319" i="9"/>
  <c r="T319" i="9"/>
  <c r="T364" i="9"/>
  <c r="S364" i="9"/>
  <c r="T249" i="9"/>
  <c r="P249" i="9"/>
  <c r="S249" i="9"/>
  <c r="T117" i="9"/>
  <c r="S117" i="9"/>
  <c r="P117" i="9"/>
  <c r="S213" i="9"/>
  <c r="P213" i="9"/>
  <c r="T213" i="9"/>
  <c r="T357" i="9"/>
  <c r="S357" i="9"/>
  <c r="P357" i="9"/>
  <c r="T105" i="9"/>
  <c r="P105" i="9"/>
  <c r="S105" i="9"/>
  <c r="T308" i="9"/>
  <c r="P308" i="9"/>
  <c r="S308" i="9"/>
  <c r="S80" i="9"/>
  <c r="P80" i="9"/>
  <c r="T80" i="9"/>
  <c r="S32" i="9"/>
  <c r="T32" i="9"/>
  <c r="P32" i="9"/>
  <c r="T8" i="9"/>
  <c r="P8" i="9"/>
  <c r="S8" i="9"/>
  <c r="T116" i="9"/>
  <c r="P116" i="9"/>
  <c r="S116" i="9"/>
  <c r="S67" i="9"/>
  <c r="P67" i="9"/>
  <c r="T67" i="9"/>
  <c r="P7" i="9"/>
  <c r="T7" i="9"/>
  <c r="S7" i="9"/>
  <c r="P243" i="9"/>
  <c r="S243" i="9"/>
  <c r="T243" i="9"/>
  <c r="S314" i="9"/>
  <c r="T314" i="9"/>
  <c r="P314" i="9"/>
  <c r="T183" i="9"/>
  <c r="S183" i="9"/>
  <c r="P183" i="9"/>
  <c r="T79" i="9"/>
  <c r="S79" i="9"/>
  <c r="P79" i="9"/>
  <c r="P211" i="9"/>
  <c r="S211" i="9"/>
  <c r="T211" i="9"/>
  <c r="S51" i="9"/>
  <c r="T51" i="9"/>
  <c r="P51" i="9"/>
  <c r="P327" i="9"/>
  <c r="T327" i="9"/>
  <c r="S327" i="9"/>
  <c r="S14" i="9"/>
  <c r="P14" i="9"/>
  <c r="T14" i="9"/>
  <c r="S182" i="9"/>
  <c r="P182" i="9"/>
  <c r="T182" i="9"/>
  <c r="T43" i="9"/>
  <c r="S43" i="9"/>
  <c r="P43" i="9"/>
  <c r="S63" i="9"/>
  <c r="T63" i="9"/>
  <c r="P63" i="9"/>
  <c r="P290" i="9"/>
  <c r="T290" i="9"/>
  <c r="S290" i="9"/>
  <c r="T110" i="9"/>
  <c r="S110" i="9"/>
  <c r="P110" i="9"/>
  <c r="P9" i="9"/>
  <c r="S9" i="9"/>
  <c r="T9" i="9"/>
  <c r="T21" i="9"/>
  <c r="P21" i="9"/>
  <c r="S21" i="9"/>
  <c r="T261" i="9"/>
  <c r="P261" i="9"/>
  <c r="S261" i="9"/>
  <c r="P201" i="9"/>
  <c r="T201" i="9"/>
  <c r="S201" i="9"/>
  <c r="S165" i="9"/>
  <c r="P165" i="9"/>
  <c r="T165" i="9"/>
  <c r="S81" i="9"/>
  <c r="T81" i="9"/>
  <c r="P81" i="9"/>
  <c r="T260" i="9"/>
  <c r="P260" i="9"/>
  <c r="S260" i="9"/>
  <c r="S332" i="9"/>
  <c r="P332" i="9"/>
  <c r="T332" i="9"/>
  <c r="P56" i="9"/>
  <c r="T56" i="9"/>
  <c r="S56" i="9"/>
  <c r="S68" i="9"/>
  <c r="P68" i="9"/>
  <c r="T68" i="9"/>
  <c r="S92" i="9"/>
  <c r="T92" i="9"/>
  <c r="P92" i="9"/>
  <c r="S99" i="9"/>
  <c r="P99" i="9"/>
  <c r="T99" i="9"/>
  <c r="S266" i="9"/>
  <c r="P266" i="9"/>
  <c r="T266" i="9"/>
  <c r="P158" i="9"/>
  <c r="S158" i="9"/>
  <c r="T158" i="9"/>
  <c r="T170" i="9"/>
  <c r="S170" i="9"/>
  <c r="P170" i="9"/>
  <c r="T50" i="9"/>
  <c r="P50" i="9"/>
  <c r="S50" i="9"/>
  <c r="S19" i="9"/>
  <c r="P19" i="9"/>
  <c r="T19" i="9"/>
  <c r="T218" i="9"/>
  <c r="S218" i="9"/>
  <c r="P218" i="9"/>
  <c r="P219" i="9"/>
  <c r="T219" i="9"/>
  <c r="S219" i="9"/>
  <c r="T111" i="9"/>
  <c r="P111" i="9"/>
  <c r="S111" i="9"/>
  <c r="T255" i="9"/>
  <c r="S255" i="9"/>
  <c r="P255" i="9"/>
  <c r="P98" i="9"/>
  <c r="S98" i="9"/>
  <c r="T98" i="9"/>
  <c r="P31" i="9"/>
  <c r="S31" i="9"/>
  <c r="T31" i="9"/>
  <c r="S147" i="9"/>
  <c r="P147" i="9"/>
  <c r="T147" i="9"/>
  <c r="P254" i="9"/>
  <c r="S254" i="9"/>
  <c r="T254" i="9"/>
  <c r="P242" i="9"/>
  <c r="S242" i="9"/>
  <c r="T242" i="9"/>
  <c r="T55" i="9"/>
  <c r="P55" i="9"/>
  <c r="S55" i="9"/>
  <c r="T206" i="9"/>
  <c r="S206" i="9"/>
  <c r="P206" i="9"/>
  <c r="T194" i="9"/>
  <c r="P194" i="9"/>
  <c r="S194" i="9"/>
  <c r="T26" i="9"/>
  <c r="S26" i="9"/>
  <c r="P26" i="9"/>
  <c r="P303" i="9"/>
  <c r="T303" i="9"/>
  <c r="S303" i="9"/>
  <c r="T123" i="9"/>
  <c r="P123" i="9"/>
  <c r="S123" i="9"/>
  <c r="T297" i="9"/>
  <c r="P297" i="9"/>
  <c r="S297" i="9"/>
  <c r="T225" i="9"/>
  <c r="S225" i="9"/>
  <c r="P225" i="9"/>
  <c r="T153" i="9"/>
  <c r="P153" i="9"/>
  <c r="S153" i="9"/>
  <c r="T321" i="9"/>
  <c r="S321" i="9"/>
  <c r="P321" i="9"/>
  <c r="P69" i="9"/>
  <c r="T69" i="9"/>
  <c r="S69" i="9"/>
  <c r="S188" i="9"/>
  <c r="T188" i="9"/>
  <c r="P188" i="9"/>
  <c r="T344" i="9"/>
  <c r="S344" i="9"/>
  <c r="P344" i="9"/>
  <c r="P152" i="9"/>
  <c r="T152" i="9"/>
  <c r="S152" i="9"/>
  <c r="S272" i="9"/>
  <c r="T272" i="9"/>
  <c r="P272" i="9"/>
  <c r="T20" i="9"/>
  <c r="P20" i="9"/>
  <c r="S20" i="9"/>
  <c r="T200" i="9"/>
  <c r="P200" i="9"/>
  <c r="S200" i="9"/>
  <c r="AV3" i="9" l="1"/>
  <c r="R355" i="9"/>
  <c r="Q355" i="9"/>
  <c r="AV4" i="9"/>
  <c r="R283" i="9"/>
  <c r="Q283" i="9"/>
  <c r="Q331" i="9"/>
  <c r="R331" i="9"/>
  <c r="R38" i="9"/>
  <c r="Q38" i="9"/>
  <c r="R271" i="9"/>
  <c r="Q271" i="9"/>
  <c r="Q146" i="9"/>
  <c r="R146" i="9"/>
  <c r="Q199" i="9"/>
  <c r="R199" i="9"/>
  <c r="AV14" i="9"/>
  <c r="AV15" i="9"/>
  <c r="R367" i="9"/>
  <c r="Q367" i="9"/>
  <c r="Q259" i="9"/>
  <c r="R259" i="9"/>
  <c r="Q223" i="9"/>
  <c r="R223" i="9"/>
  <c r="R62" i="9"/>
  <c r="Q62" i="9"/>
  <c r="Q151" i="9"/>
  <c r="R151" i="9"/>
  <c r="R176" i="9"/>
  <c r="Q176" i="9"/>
  <c r="Q141" i="9"/>
  <c r="R141" i="9"/>
  <c r="R127" i="9"/>
  <c r="Q127" i="9"/>
  <c r="R27" i="9"/>
  <c r="Q27" i="9"/>
  <c r="Q69" i="9"/>
  <c r="R69" i="9"/>
  <c r="Q254" i="9"/>
  <c r="R254" i="9"/>
  <c r="Q219" i="9"/>
  <c r="R219" i="9"/>
  <c r="R9" i="9"/>
  <c r="Q9" i="9"/>
  <c r="Q7" i="9"/>
  <c r="R7" i="9"/>
  <c r="Q320" i="9"/>
  <c r="R320" i="9"/>
  <c r="R285" i="9"/>
  <c r="Q285" i="9"/>
  <c r="Q362" i="9"/>
  <c r="R362" i="9"/>
  <c r="Q284" i="9"/>
  <c r="R284" i="9"/>
  <c r="R321" i="9"/>
  <c r="Q321" i="9"/>
  <c r="R206" i="9"/>
  <c r="Q206" i="9"/>
  <c r="Q218" i="9"/>
  <c r="R218" i="9"/>
  <c r="Q63" i="9"/>
  <c r="R63" i="9"/>
  <c r="R139" i="9"/>
  <c r="Q139" i="9"/>
  <c r="Q44" i="9"/>
  <c r="R44" i="9"/>
  <c r="Q350" i="9"/>
  <c r="R350" i="9"/>
  <c r="R189" i="9"/>
  <c r="Q189" i="9"/>
  <c r="R103" i="9"/>
  <c r="Q103" i="9"/>
  <c r="Q75" i="9"/>
  <c r="R75" i="9"/>
  <c r="Q152" i="9"/>
  <c r="R152" i="9"/>
  <c r="Q242" i="9"/>
  <c r="R242" i="9"/>
  <c r="Q98" i="9"/>
  <c r="R98" i="9"/>
  <c r="R158" i="9"/>
  <c r="Q158" i="9"/>
  <c r="Q201" i="9"/>
  <c r="R201" i="9"/>
  <c r="R327" i="9"/>
  <c r="Q327" i="9"/>
  <c r="R211" i="9"/>
  <c r="Q211" i="9"/>
  <c r="R243" i="9"/>
  <c r="Q243" i="9"/>
  <c r="Q315" i="9"/>
  <c r="R315" i="9"/>
  <c r="R267" i="9"/>
  <c r="Q267" i="9"/>
  <c r="R345" i="9"/>
  <c r="Q345" i="9"/>
  <c r="R57" i="9"/>
  <c r="Q57" i="9"/>
  <c r="Q351" i="9"/>
  <c r="R351" i="9"/>
  <c r="R164" i="9"/>
  <c r="Q164" i="9"/>
  <c r="Q309" i="9"/>
  <c r="R309" i="9"/>
  <c r="Q93" i="9"/>
  <c r="R93" i="9"/>
  <c r="R134" i="9"/>
  <c r="Q134" i="9"/>
  <c r="R128" i="9"/>
  <c r="Q128" i="9"/>
  <c r="R45" i="9"/>
  <c r="Q45" i="9"/>
  <c r="R163" i="9"/>
  <c r="Q163" i="9"/>
  <c r="Q171" i="9"/>
  <c r="R171" i="9"/>
  <c r="Q2" i="9"/>
  <c r="R2" i="9"/>
  <c r="R247" i="9"/>
  <c r="Q247" i="9"/>
  <c r="Q91" i="9"/>
  <c r="R91" i="9"/>
  <c r="Q338" i="9"/>
  <c r="R338" i="9"/>
  <c r="R295" i="9"/>
  <c r="Q295" i="9"/>
  <c r="R307" i="9"/>
  <c r="Q307" i="9"/>
  <c r="R135" i="9"/>
  <c r="Q135" i="9"/>
  <c r="AT17" i="9"/>
  <c r="AT18" i="9"/>
  <c r="Q291" i="9"/>
  <c r="R291" i="9"/>
  <c r="R343" i="9"/>
  <c r="Q343" i="9"/>
  <c r="R231" i="9"/>
  <c r="Q231" i="9"/>
  <c r="R278" i="9"/>
  <c r="Q278" i="9"/>
  <c r="Q272" i="9"/>
  <c r="R272" i="9"/>
  <c r="R344" i="9"/>
  <c r="Q344" i="9"/>
  <c r="Q255" i="9"/>
  <c r="R255" i="9"/>
  <c r="R170" i="9"/>
  <c r="Q170" i="9"/>
  <c r="Q92" i="9"/>
  <c r="R92" i="9"/>
  <c r="Q43" i="9"/>
  <c r="R43" i="9"/>
  <c r="Q51" i="9"/>
  <c r="R51" i="9"/>
  <c r="Q79" i="9"/>
  <c r="R79" i="9"/>
  <c r="Q314" i="9"/>
  <c r="R314" i="9"/>
  <c r="Q32" i="9"/>
  <c r="R32" i="9"/>
  <c r="Q357" i="9"/>
  <c r="R357" i="9"/>
  <c r="Q117" i="9"/>
  <c r="R117" i="9"/>
  <c r="R363" i="9"/>
  <c r="Q363" i="9"/>
  <c r="Q140" i="9"/>
  <c r="R140" i="9"/>
  <c r="R33" i="9"/>
  <c r="Q33" i="9"/>
  <c r="R74" i="9"/>
  <c r="Q74" i="9"/>
  <c r="Q207" i="9"/>
  <c r="R207" i="9"/>
  <c r="R356" i="9"/>
  <c r="Q356" i="9"/>
  <c r="Q87" i="9"/>
  <c r="R87" i="9"/>
  <c r="R115" i="9"/>
  <c r="Q115" i="9"/>
  <c r="Q368" i="9"/>
  <c r="R368" i="9"/>
  <c r="R177" i="9"/>
  <c r="Q177" i="9"/>
  <c r="Q3" i="9"/>
  <c r="R3" i="9"/>
  <c r="Q200" i="9"/>
  <c r="R200" i="9"/>
  <c r="R153" i="9"/>
  <c r="Q153" i="9"/>
  <c r="Q297" i="9"/>
  <c r="R297" i="9"/>
  <c r="R194" i="9"/>
  <c r="Q194" i="9"/>
  <c r="R55" i="9"/>
  <c r="Q55" i="9"/>
  <c r="Q19" i="9"/>
  <c r="R19" i="9"/>
  <c r="Q266" i="9"/>
  <c r="R266" i="9"/>
  <c r="Q260" i="9"/>
  <c r="R260" i="9"/>
  <c r="Q165" i="9"/>
  <c r="R165" i="9"/>
  <c r="Q261" i="9"/>
  <c r="R261" i="9"/>
  <c r="R14" i="9"/>
  <c r="Q14" i="9"/>
  <c r="R116" i="9"/>
  <c r="Q116" i="9"/>
  <c r="R308" i="9"/>
  <c r="Q308" i="9"/>
  <c r="Q279" i="9"/>
  <c r="R279" i="9"/>
  <c r="R129" i="9"/>
  <c r="Q129" i="9"/>
  <c r="Q303" i="9"/>
  <c r="R303" i="9"/>
  <c r="Q31" i="9"/>
  <c r="R31" i="9"/>
  <c r="Q56" i="9"/>
  <c r="R56" i="9"/>
  <c r="Q290" i="9"/>
  <c r="R290" i="9"/>
  <c r="R369" i="9"/>
  <c r="Q369" i="9"/>
  <c r="Q86" i="9"/>
  <c r="R86" i="9"/>
  <c r="Q333" i="9"/>
  <c r="R333" i="9"/>
  <c r="Q15" i="9"/>
  <c r="R15" i="9"/>
  <c r="Q188" i="9"/>
  <c r="R188" i="9"/>
  <c r="Q225" i="9"/>
  <c r="R225" i="9"/>
  <c r="Q26" i="9"/>
  <c r="R26" i="9"/>
  <c r="R81" i="9"/>
  <c r="Q81" i="9"/>
  <c r="Q110" i="9"/>
  <c r="R110" i="9"/>
  <c r="Q183" i="9"/>
  <c r="R183" i="9"/>
  <c r="Q235" i="9"/>
  <c r="R235" i="9"/>
  <c r="Q212" i="9"/>
  <c r="R212" i="9"/>
  <c r="Q248" i="9"/>
  <c r="R248" i="9"/>
  <c r="Q339" i="9"/>
  <c r="R339" i="9"/>
  <c r="R39" i="9"/>
  <c r="Q39" i="9"/>
  <c r="R20" i="9"/>
  <c r="Q20" i="9"/>
  <c r="Q123" i="9"/>
  <c r="R123" i="9"/>
  <c r="Q147" i="9"/>
  <c r="R147" i="9"/>
  <c r="R111" i="9"/>
  <c r="Q111" i="9"/>
  <c r="R50" i="9"/>
  <c r="Q50" i="9"/>
  <c r="Q99" i="9"/>
  <c r="R99" i="9"/>
  <c r="R68" i="9"/>
  <c r="Q68" i="9"/>
  <c r="Q332" i="9"/>
  <c r="R332" i="9"/>
  <c r="Q21" i="9"/>
  <c r="R21" i="9"/>
  <c r="R182" i="9"/>
  <c r="Q182" i="9"/>
  <c r="Q67" i="9"/>
  <c r="R67" i="9"/>
  <c r="R8" i="9"/>
  <c r="Q8" i="9"/>
  <c r="Q80" i="9"/>
  <c r="R80" i="9"/>
  <c r="Q105" i="9"/>
  <c r="R105" i="9"/>
  <c r="Q213" i="9"/>
  <c r="R213" i="9"/>
  <c r="Q249" i="9"/>
  <c r="R249" i="9"/>
  <c r="Q319" i="9"/>
  <c r="R319" i="9"/>
  <c r="Q175" i="9"/>
  <c r="R175" i="9"/>
  <c r="Q195" i="9"/>
  <c r="R195" i="9"/>
  <c r="Q224" i="9"/>
  <c r="R224" i="9"/>
  <c r="Q236" i="9"/>
  <c r="R236" i="9"/>
  <c r="Q273" i="9"/>
  <c r="R273" i="9"/>
  <c r="Q104" i="9"/>
  <c r="R104" i="9"/>
  <c r="Q296" i="9"/>
  <c r="R296" i="9"/>
  <c r="Q237" i="9"/>
  <c r="R237" i="9"/>
  <c r="R302" i="9"/>
  <c r="Q302" i="9"/>
  <c r="R326" i="9"/>
  <c r="Q326" i="9"/>
  <c r="AV2" i="9"/>
  <c r="R122" i="9"/>
  <c r="Q122" i="9"/>
  <c r="Q159" i="9"/>
  <c r="R159" i="9"/>
  <c r="Q230" i="9"/>
  <c r="R230" i="9"/>
  <c r="AA118" i="9"/>
  <c r="AN118" i="9" l="1"/>
  <c r="AK100" i="9" l="1"/>
  <c r="AK222" i="9"/>
  <c r="AK91" i="9"/>
  <c r="AK63" i="9"/>
  <c r="AK79" i="9"/>
  <c r="AK111" i="9"/>
  <c r="AK273" i="9"/>
  <c r="AK290" i="9"/>
  <c r="AK38" i="9"/>
  <c r="AK182" i="9"/>
  <c r="AK93" i="9"/>
  <c r="AK292" i="9"/>
  <c r="AK305" i="9"/>
  <c r="AK196" i="9"/>
  <c r="AK117" i="9"/>
  <c r="AK176" i="9"/>
  <c r="AK270" i="9"/>
  <c r="AK50" i="9"/>
  <c r="AK343" i="9"/>
  <c r="AK51" i="9"/>
  <c r="AK218" i="9"/>
  <c r="AK244" i="9"/>
  <c r="AK267" i="9" l="1"/>
  <c r="AK159" i="9"/>
  <c r="AK87" i="9"/>
  <c r="AK328" i="9"/>
  <c r="AK272" i="9"/>
  <c r="AK9" i="9"/>
  <c r="AK224" i="9"/>
  <c r="AK330" i="9"/>
  <c r="AK219" i="9"/>
  <c r="AK249" i="9"/>
  <c r="AK67" i="9"/>
  <c r="AK18" i="9"/>
  <c r="AK309" i="9"/>
  <c r="AK189" i="9"/>
  <c r="AK211" i="9"/>
  <c r="AK147" i="9"/>
  <c r="AK66" i="9"/>
  <c r="AK208" i="9"/>
  <c r="AK351" i="9"/>
  <c r="AK183" i="9"/>
  <c r="AK124" i="9"/>
  <c r="AK256" i="9"/>
  <c r="AK172" i="9"/>
  <c r="AK74" i="9"/>
  <c r="AK21" i="9"/>
  <c r="AK295" i="9"/>
  <c r="AK128" i="9"/>
  <c r="AK235" i="9"/>
  <c r="AK150" i="9"/>
  <c r="AK44" i="9"/>
  <c r="AK306" i="9"/>
  <c r="AK207" i="9"/>
  <c r="AK213" i="9"/>
  <c r="AK165" i="9"/>
  <c r="AK236" i="9"/>
  <c r="AK141" i="9"/>
  <c r="AK344" i="9"/>
  <c r="AK140" i="9"/>
  <c r="AK368" i="9"/>
  <c r="AK200" i="9"/>
  <c r="AK53" i="9"/>
  <c r="AK257" i="9"/>
  <c r="AK185" i="9"/>
  <c r="AK3" i="9"/>
  <c r="AK20" i="9"/>
  <c r="AK80" i="9"/>
  <c r="AK122" i="9"/>
  <c r="AK194" i="9"/>
  <c r="AK279" i="9"/>
  <c r="AK170" i="9"/>
  <c r="AK329" i="9"/>
  <c r="AK29" i="9"/>
  <c r="AK339" i="9"/>
  <c r="AK259" i="9"/>
  <c r="AK365" i="9"/>
  <c r="AK89" i="9"/>
  <c r="AK54" i="9"/>
  <c r="AK148" i="9"/>
  <c r="AK14" i="9"/>
  <c r="AK269" i="9"/>
  <c r="AK163" i="9"/>
  <c r="AK161" i="9"/>
  <c r="AK40" i="9"/>
  <c r="AK31" i="9"/>
  <c r="AK127" i="9"/>
  <c r="AK27" i="9"/>
  <c r="AK362" i="9"/>
  <c r="AK341" i="9"/>
  <c r="AK302" i="9"/>
  <c r="AK64" i="9"/>
  <c r="AK5" i="9"/>
  <c r="AK115" i="9"/>
  <c r="AK327" i="9"/>
  <c r="AK8" i="9"/>
  <c r="AK354" i="9"/>
  <c r="AK45" i="9"/>
  <c r="AK314" i="9"/>
  <c r="AK135" i="9"/>
  <c r="AK283" i="9"/>
  <c r="AK234" i="9"/>
  <c r="AK88" i="9"/>
  <c r="AK137" i="9"/>
  <c r="AK281" i="9"/>
  <c r="AK233" i="9"/>
  <c r="AK317" i="9"/>
  <c r="AK174" i="9"/>
  <c r="AK28" i="9"/>
  <c r="AK125" i="9"/>
  <c r="AK210" i="9"/>
  <c r="AK291" i="9"/>
  <c r="AK7" i="9"/>
  <c r="AK261" i="9"/>
  <c r="AK69" i="9"/>
  <c r="AK356" i="9"/>
  <c r="AK364" i="9"/>
  <c r="AK110" i="9"/>
  <c r="AK77" i="9"/>
  <c r="AK231" i="9"/>
  <c r="AK42" i="9"/>
  <c r="AK187" i="9"/>
  <c r="AK352" i="9"/>
  <c r="AK104" i="9"/>
  <c r="AK320" i="9"/>
  <c r="AK370" i="9"/>
  <c r="AK366" i="9"/>
  <c r="AK78" i="9"/>
  <c r="AK319" i="9"/>
  <c r="AK98" i="9"/>
  <c r="AK307" i="9"/>
  <c r="AK33" i="9"/>
  <c r="AK248" i="9"/>
  <c r="AK146" i="9"/>
  <c r="AK282" i="9"/>
  <c r="AK255" i="9"/>
  <c r="AK101" i="9"/>
  <c r="AK220" i="9"/>
  <c r="AK102" i="9"/>
  <c r="AK201" i="9"/>
  <c r="AK345" i="9"/>
  <c r="AK177" i="9"/>
  <c r="AK57" i="9"/>
  <c r="AK139" i="9"/>
  <c r="AK198" i="9"/>
  <c r="AK285" i="9"/>
  <c r="AK316" i="9"/>
  <c r="AK245" i="9"/>
  <c r="AK326" i="9"/>
  <c r="AK16" i="9"/>
  <c r="AK350" i="9"/>
  <c r="AK246" i="9"/>
  <c r="AK202" i="9"/>
  <c r="AK203" i="9"/>
  <c r="N262" i="9" l="1"/>
  <c r="N263" i="9"/>
  <c r="N250" i="9"/>
  <c r="N251" i="9"/>
  <c r="N238" i="9"/>
  <c r="N239" i="9"/>
  <c r="N226" i="9"/>
  <c r="N227" i="9"/>
  <c r="N215" i="9"/>
  <c r="N252" i="9"/>
  <c r="S252" i="9" s="1"/>
  <c r="N214" i="9"/>
  <c r="R252" i="9"/>
  <c r="Q252" i="9"/>
  <c r="N286" i="9"/>
  <c r="S286" i="9" s="1"/>
  <c r="N287" i="9"/>
  <c r="R286" i="9"/>
  <c r="N289" i="9"/>
  <c r="N181" i="9"/>
  <c r="N203" i="9"/>
  <c r="S263" i="9" l="1"/>
  <c r="Q263" i="9"/>
  <c r="R263" i="9"/>
  <c r="T263" i="9"/>
  <c r="T262" i="9"/>
  <c r="R262" i="9"/>
  <c r="Q262" i="9"/>
  <c r="S262" i="9"/>
  <c r="T250" i="9"/>
  <c r="R250" i="9"/>
  <c r="Q250" i="9"/>
  <c r="S250" i="9"/>
  <c r="T239" i="9"/>
  <c r="Q239" i="9"/>
  <c r="S239" i="9"/>
  <c r="R239" i="9"/>
  <c r="T238" i="9"/>
  <c r="Q238" i="9"/>
  <c r="R238" i="9"/>
  <c r="S238" i="9"/>
  <c r="T251" i="9"/>
  <c r="R251" i="9"/>
  <c r="Q251" i="9"/>
  <c r="S251" i="9"/>
  <c r="T226" i="9"/>
  <c r="R226" i="9"/>
  <c r="S226" i="9"/>
  <c r="Q226" i="9"/>
  <c r="T252" i="9"/>
  <c r="R227" i="9"/>
  <c r="S227" i="9"/>
  <c r="T227" i="9"/>
  <c r="Q227" i="9"/>
  <c r="T215" i="9"/>
  <c r="R215" i="9"/>
  <c r="Q215" i="9"/>
  <c r="S215" i="9"/>
  <c r="T214" i="9"/>
  <c r="AV5" i="9" s="1"/>
  <c r="R214" i="9"/>
  <c r="S214" i="9"/>
  <c r="Q214" i="9"/>
  <c r="AV9" i="9"/>
  <c r="AV10" i="9"/>
  <c r="AV7" i="9"/>
  <c r="AV8" i="9"/>
  <c r="T286" i="9"/>
  <c r="Q286" i="9"/>
  <c r="T287" i="9"/>
  <c r="AV12" i="9" s="1"/>
  <c r="R287" i="9"/>
  <c r="Q287" i="9"/>
  <c r="S287" i="9"/>
  <c r="T289" i="9"/>
  <c r="S289" i="9"/>
  <c r="Q289" i="9"/>
  <c r="Q301" i="9" s="1"/>
  <c r="Q313" i="9" s="1"/>
  <c r="R289" i="9"/>
  <c r="R301" i="9" s="1"/>
  <c r="R313" i="9" s="1"/>
  <c r="R181" i="9"/>
  <c r="R193" i="9" s="1"/>
  <c r="T181" i="9"/>
  <c r="Q181" i="9"/>
  <c r="Q193" i="9" s="1"/>
  <c r="S181" i="9"/>
  <c r="T203" i="9"/>
  <c r="Q203" i="9"/>
  <c r="R203" i="9"/>
  <c r="S203" i="9"/>
  <c r="AK346" i="9" l="1"/>
  <c r="AK347" i="9"/>
  <c r="AK262" i="9"/>
  <c r="AK263" i="9"/>
  <c r="AK227" i="9"/>
  <c r="AK226" i="9"/>
  <c r="N49" i="9" l="1"/>
  <c r="N72" i="9"/>
  <c r="Q72" i="9" s="1"/>
  <c r="Q84" i="9" s="1"/>
  <c r="Q96" i="9" s="1"/>
  <c r="N84" i="9"/>
  <c r="AA226" i="9"/>
  <c r="T49" i="9" l="1"/>
  <c r="AV6" i="9" s="1"/>
  <c r="S49" i="9"/>
  <c r="R49" i="9"/>
  <c r="Q49" i="9"/>
  <c r="R72" i="9"/>
  <c r="R84" i="9" s="1"/>
  <c r="R96" i="9" s="1"/>
  <c r="T72" i="9"/>
  <c r="S72" i="9"/>
  <c r="T84" i="9"/>
  <c r="AV11" i="9" s="1"/>
  <c r="S84" i="9"/>
  <c r="AN226" i="9"/>
  <c r="AA263" i="9" l="1"/>
  <c r="AN263" i="9" l="1"/>
  <c r="AK48" i="9" l="1"/>
  <c r="AK60" i="9"/>
  <c r="AK49" i="9"/>
  <c r="AK61" i="9"/>
  <c r="AK190" i="9"/>
  <c r="AK191" i="9"/>
  <c r="AK239" i="9"/>
  <c r="AK216" i="9"/>
  <c r="AK217" i="9"/>
  <c r="AK238" i="9"/>
  <c r="AK301" i="9"/>
  <c r="AK300" i="9"/>
  <c r="AK108" i="9"/>
  <c r="AK109" i="9"/>
  <c r="AA49" i="9" l="1"/>
  <c r="AA48" i="9"/>
  <c r="AK359" i="9" l="1"/>
  <c r="AK358" i="9"/>
  <c r="AK253" i="9"/>
  <c r="AK252" i="9"/>
  <c r="AK22" i="9"/>
  <c r="AK23" i="9"/>
  <c r="AK70" i="9"/>
  <c r="AK71" i="9"/>
  <c r="AK286" i="9"/>
  <c r="AK287" i="9"/>
  <c r="AK13" i="9"/>
  <c r="AK310" i="9"/>
  <c r="AK311" i="9"/>
  <c r="AK181" i="9"/>
  <c r="AK180" i="9"/>
  <c r="AK155" i="9"/>
  <c r="AK154" i="9"/>
  <c r="AK12" i="9"/>
  <c r="AK46" i="9"/>
  <c r="AK47" i="9"/>
  <c r="AA23" i="9" l="1"/>
  <c r="AA359" i="9"/>
  <c r="AA22" i="9"/>
  <c r="AA154" i="9"/>
  <c r="AA155" i="9"/>
  <c r="AN359" i="9" l="1"/>
  <c r="AN22" i="9"/>
  <c r="AN155" i="9"/>
  <c r="AN23" i="9"/>
  <c r="AN154" i="9"/>
  <c r="CB33" i="9" l="1"/>
  <c r="CB35" i="9"/>
  <c r="CB28" i="9"/>
  <c r="CB7" i="9"/>
  <c r="CB24" i="9"/>
  <c r="CB39" i="9" l="1"/>
  <c r="AK97" i="9"/>
  <c r="AK96" i="9"/>
  <c r="AK85" i="9"/>
  <c r="AK84" i="9"/>
  <c r="AK73" i="9"/>
  <c r="AK72" i="9"/>
  <c r="CB32" i="9"/>
  <c r="D70" i="11"/>
  <c r="AK37" i="9"/>
  <c r="AK24" i="9"/>
  <c r="AK36" i="9"/>
  <c r="CB23" i="9"/>
  <c r="AK25" i="9"/>
  <c r="AK274" i="9"/>
  <c r="AK83" i="9"/>
  <c r="AK82" i="9"/>
  <c r="AK229" i="9"/>
  <c r="AK241" i="9"/>
  <c r="AK228" i="9"/>
  <c r="AK240" i="9"/>
  <c r="CB4" i="9"/>
  <c r="D29" i="11"/>
  <c r="CB41" i="9"/>
  <c r="CB36" i="9"/>
  <c r="CB37" i="9"/>
  <c r="CB38" i="9"/>
  <c r="AK215" i="9"/>
  <c r="AK106" i="9"/>
  <c r="AK214" i="9"/>
  <c r="AK107" i="9"/>
  <c r="CB22" i="9"/>
  <c r="AK58" i="9"/>
  <c r="AK59" i="9"/>
  <c r="AK205" i="9"/>
  <c r="AK193" i="9"/>
  <c r="AK192" i="9"/>
  <c r="CB5" i="9"/>
  <c r="AK204" i="9"/>
  <c r="AK265" i="9"/>
  <c r="AK264" i="9"/>
  <c r="CB19" i="9"/>
  <c r="AK276" i="9"/>
  <c r="AK277" i="9"/>
  <c r="CB30" i="9"/>
  <c r="D63" i="11"/>
  <c r="CB8" i="9"/>
  <c r="CB44" i="9"/>
  <c r="AK168" i="9"/>
  <c r="AK156" i="9"/>
  <c r="CB2" i="9"/>
  <c r="CB42" i="9"/>
  <c r="D44" i="11"/>
  <c r="AK169" i="9"/>
  <c r="AK157" i="9"/>
  <c r="AK349" i="9"/>
  <c r="AK360" i="9"/>
  <c r="CB17" i="9"/>
  <c r="AK361" i="9"/>
  <c r="AK348" i="9"/>
  <c r="AK131" i="9"/>
  <c r="AK130" i="9"/>
  <c r="AK323" i="9"/>
  <c r="AK322" i="9"/>
  <c r="CB31" i="9"/>
  <c r="AK178" i="9"/>
  <c r="AK179" i="9"/>
  <c r="CB20" i="9"/>
  <c r="CB16" i="9"/>
  <c r="AK334" i="9"/>
  <c r="CB29" i="9"/>
  <c r="CB34" i="9"/>
  <c r="CB13" i="9"/>
  <c r="D5" i="11"/>
  <c r="CB6" i="9"/>
  <c r="AK35" i="9"/>
  <c r="AK34" i="9"/>
  <c r="CB12" i="9"/>
  <c r="AK10" i="9"/>
  <c r="AK11" i="9"/>
  <c r="CB9" i="9"/>
  <c r="AK335" i="9"/>
  <c r="CB14" i="9"/>
  <c r="CB26" i="9"/>
  <c r="AK120" i="9"/>
  <c r="AK132" i="9"/>
  <c r="AK133" i="9"/>
  <c r="AK121" i="9"/>
  <c r="CB40" i="9"/>
  <c r="AK143" i="9"/>
  <c r="AK142" i="9"/>
  <c r="CB11" i="9"/>
  <c r="CB43" i="9"/>
  <c r="CB27" i="9"/>
  <c r="AK275" i="9"/>
  <c r="AK166" i="9"/>
  <c r="CB10" i="9"/>
  <c r="D20" i="11"/>
  <c r="CB3" i="9"/>
  <c r="N322" i="9" s="1"/>
  <c r="CB45" i="9"/>
  <c r="AK324" i="9"/>
  <c r="AK312" i="9"/>
  <c r="AK313" i="9"/>
  <c r="CB18" i="9"/>
  <c r="AK325" i="9"/>
  <c r="AK167" i="9"/>
  <c r="CB25" i="9"/>
  <c r="AK298" i="9"/>
  <c r="AK299" i="9"/>
  <c r="CB15" i="9"/>
  <c r="AK251" i="9"/>
  <c r="AK250" i="9"/>
  <c r="CB21" i="9"/>
  <c r="D65" i="11" l="1"/>
  <c r="D27" i="11"/>
  <c r="D10" i="11"/>
  <c r="D19" i="11"/>
  <c r="D43" i="11"/>
  <c r="D32" i="11"/>
  <c r="D67" i="11"/>
  <c r="D58" i="11"/>
  <c r="D49" i="11"/>
  <c r="AD1" i="9" a="1"/>
  <c r="AD1" i="9" s="1"/>
  <c r="D51" i="11"/>
  <c r="D24" i="11"/>
  <c r="D2" i="11"/>
  <c r="D30" i="11"/>
  <c r="D11" i="11"/>
  <c r="D62" i="11"/>
  <c r="D16" i="11"/>
  <c r="D14" i="11"/>
  <c r="D56" i="11"/>
  <c r="D15" i="11"/>
  <c r="D42" i="11"/>
  <c r="D4" i="11"/>
  <c r="D12" i="11"/>
  <c r="D60" i="11"/>
  <c r="D52" i="11"/>
  <c r="D40" i="11"/>
  <c r="D38" i="11"/>
  <c r="D45" i="11"/>
  <c r="D48" i="11"/>
  <c r="D9" i="11"/>
  <c r="D64" i="11"/>
  <c r="D18" i="11"/>
  <c r="S322" i="9"/>
  <c r="T1" i="9" s="1" a="1"/>
  <c r="T1" i="9" s="1"/>
  <c r="T322" i="9"/>
  <c r="D26" i="11"/>
  <c r="AA251" i="9"/>
  <c r="AA106" i="9"/>
  <c r="AA107" i="9"/>
  <c r="AA190" i="9"/>
  <c r="AA133" i="9"/>
  <c r="AA132" i="9"/>
  <c r="AA142" i="9"/>
  <c r="AA169" i="9"/>
  <c r="AA168" i="9"/>
  <c r="AA298" i="9"/>
  <c r="AA143" i="9"/>
  <c r="AA191" i="9"/>
  <c r="AA262" i="9"/>
  <c r="AA71" i="9"/>
  <c r="AA205" i="9"/>
  <c r="AA70" i="9"/>
  <c r="AA179" i="9"/>
  <c r="AA204" i="9"/>
  <c r="AA178" i="9"/>
  <c r="AA371" i="9"/>
  <c r="AA370" i="9"/>
  <c r="AA358" i="9"/>
  <c r="AA240" i="9"/>
  <c r="AA241" i="9"/>
  <c r="AA119" i="9"/>
  <c r="AA250" i="9"/>
  <c r="AA323" i="9"/>
  <c r="AA286" i="9"/>
  <c r="AA287" i="9"/>
  <c r="AA59" i="9"/>
  <c r="AA58" i="9"/>
  <c r="AA334" i="9"/>
  <c r="AA322" i="9"/>
  <c r="AA335" i="9"/>
  <c r="AA299" i="9"/>
  <c r="AA227" i="9"/>
  <c r="AA215" i="9"/>
  <c r="AA214" i="9"/>
  <c r="AA85" i="9"/>
  <c r="AA37" i="9"/>
  <c r="AA372" i="9"/>
  <c r="AA95" i="9"/>
  <c r="AA36" i="9"/>
  <c r="AA361" i="9"/>
  <c r="AA94" i="9"/>
  <c r="AA373" i="9"/>
  <c r="AA360" i="9"/>
  <c r="AA84" i="9"/>
  <c r="AA324" i="9"/>
  <c r="AA120" i="9"/>
  <c r="AA289" i="9"/>
  <c r="AA121" i="9"/>
  <c r="AA288" i="9"/>
  <c r="AA325" i="9"/>
  <c r="AA313" i="9"/>
  <c r="AA300" i="9"/>
  <c r="AA296" i="9"/>
  <c r="AA283" i="9"/>
  <c r="AA220" i="9"/>
  <c r="AA350" i="9"/>
  <c r="AA113" i="9"/>
  <c r="AA318" i="9"/>
  <c r="AA238" i="9"/>
  <c r="AA184" i="9"/>
  <c r="AA186" i="9"/>
  <c r="AA206" i="9"/>
  <c r="AA343" i="9"/>
  <c r="AA41" i="9"/>
  <c r="AA182" i="9"/>
  <c r="AA180" i="9"/>
  <c r="AA12" i="9"/>
  <c r="AA291" i="9"/>
  <c r="AA342" i="9"/>
  <c r="AA330" i="9"/>
  <c r="AA26" i="9"/>
  <c r="AA252" i="9"/>
  <c r="AA352" i="9"/>
  <c r="AA243" i="9"/>
  <c r="AA20" i="9"/>
  <c r="AA150" i="9"/>
  <c r="AA347" i="9"/>
  <c r="AA91" i="9"/>
  <c r="AA156" i="9"/>
  <c r="AA326" i="9"/>
  <c r="AA56" i="9"/>
  <c r="AA317" i="9"/>
  <c r="AA235" i="9"/>
  <c r="AA129" i="9"/>
  <c r="AA38" i="9"/>
  <c r="AA175" i="9"/>
  <c r="AA213" i="9"/>
  <c r="AA209" i="9"/>
  <c r="AA194" i="9"/>
  <c r="AA47" i="9"/>
  <c r="AA44" i="9"/>
  <c r="AA160" i="9"/>
  <c r="AA198" i="9"/>
  <c r="AA201" i="9"/>
  <c r="AA345" i="9"/>
  <c r="AA158" i="9"/>
  <c r="AA217" i="9"/>
  <c r="AA73" i="9"/>
  <c r="AA301" i="9"/>
  <c r="AA13" i="9"/>
  <c r="AA6" i="9"/>
  <c r="AA92" i="9"/>
  <c r="AA316" i="9"/>
  <c r="AA72" i="9"/>
  <c r="AA88" i="9"/>
  <c r="AA314" i="9"/>
  <c r="AA189" i="9"/>
  <c r="AA268" i="9"/>
  <c r="AA245" i="9"/>
  <c r="AA357" i="9"/>
  <c r="AA15" i="9"/>
  <c r="AA135" i="9"/>
  <c r="AA14" i="9"/>
  <c r="AA148" i="9"/>
  <c r="AA101" i="9"/>
  <c r="AA45" i="9"/>
  <c r="AA170" i="9"/>
  <c r="AA4" i="9"/>
  <c r="AA309" i="9"/>
  <c r="AA297" i="9"/>
  <c r="AA145" i="9"/>
  <c r="AA172" i="9"/>
  <c r="AA52" i="9"/>
  <c r="AA110" i="9"/>
  <c r="AA54" i="9"/>
  <c r="AA293" i="9"/>
  <c r="AA188" i="9"/>
  <c r="AA28" i="9"/>
  <c r="AA60" i="9"/>
  <c r="AA256" i="9"/>
  <c r="AA146" i="9"/>
  <c r="AA271" i="9"/>
  <c r="AA64" i="9"/>
  <c r="AA340" i="9"/>
  <c r="AA11" i="9"/>
  <c r="AA69" i="9"/>
  <c r="AA83" i="9"/>
  <c r="AA62" i="9"/>
  <c r="AA336" i="9"/>
  <c r="AA331" i="9"/>
  <c r="AA111" i="9"/>
  <c r="AA27" i="9"/>
  <c r="AA116" i="9"/>
  <c r="AA349" i="9"/>
  <c r="AA171" i="9"/>
  <c r="AA55" i="9"/>
  <c r="AA165" i="9"/>
  <c r="AA192" i="9"/>
  <c r="AA200" i="9"/>
  <c r="AA74" i="9"/>
  <c r="AA32" i="9"/>
  <c r="AA230" i="9"/>
  <c r="AA196" i="9"/>
  <c r="AA75" i="9"/>
  <c r="AA18" i="9"/>
  <c r="AA265" i="9"/>
  <c r="AA177" i="9"/>
  <c r="AA195" i="9"/>
  <c r="AA203" i="9"/>
  <c r="AA114" i="9"/>
  <c r="AA295" i="9"/>
  <c r="AA25" i="9"/>
  <c r="AA328" i="9"/>
  <c r="AA140" i="9"/>
  <c r="AA67" i="9"/>
  <c r="AA368" i="9"/>
  <c r="AA100" i="9"/>
  <c r="AA24" i="9"/>
  <c r="AA183" i="9"/>
  <c r="AA304" i="9"/>
  <c r="AA102" i="9"/>
  <c r="AA344" i="9"/>
  <c r="AA222" i="9"/>
  <c r="AA218" i="9"/>
  <c r="AA7" i="9"/>
  <c r="AA275" i="9"/>
  <c r="AA276" i="9"/>
  <c r="AA354" i="9"/>
  <c r="AA29" i="9"/>
  <c r="AA34" i="9"/>
  <c r="AA208" i="9"/>
  <c r="AA246" i="9"/>
  <c r="AA131" i="9"/>
  <c r="AA162" i="9"/>
  <c r="AA185" i="9"/>
  <c r="AA332" i="9"/>
  <c r="AA355" i="9"/>
  <c r="AA282" i="9"/>
  <c r="AA86" i="9"/>
  <c r="AA321" i="9"/>
  <c r="AA5" i="9"/>
  <c r="AA348" i="9"/>
  <c r="AA96" i="9"/>
  <c r="AA221" i="9"/>
  <c r="AA164" i="9"/>
  <c r="AA292" i="9"/>
  <c r="AA356" i="9"/>
  <c r="AA202" i="9"/>
  <c r="AA153" i="9"/>
  <c r="AA303" i="9"/>
  <c r="AA43" i="9"/>
  <c r="AA16" i="9"/>
  <c r="AA247" i="9"/>
  <c r="AA68" i="9"/>
  <c r="AA312" i="9"/>
  <c r="AA174" i="9"/>
  <c r="AA10" i="9"/>
  <c r="AA125" i="9"/>
  <c r="AA163" i="9"/>
  <c r="AA115" i="9"/>
  <c r="AA76" i="9"/>
  <c r="AA53" i="9"/>
  <c r="AA280" i="9"/>
  <c r="AA167" i="9"/>
  <c r="AA30" i="9"/>
  <c r="AA302" i="9"/>
  <c r="AA9" i="9"/>
  <c r="AA284" i="9"/>
  <c r="AA207" i="9"/>
  <c r="AA319" i="9"/>
  <c r="AA80" i="9"/>
  <c r="AA225" i="9"/>
  <c r="AA33" i="9"/>
  <c r="AA351" i="9"/>
  <c r="AA274" i="9"/>
  <c r="AA108" i="9"/>
  <c r="AA278" i="9"/>
  <c r="AA112" i="9"/>
  <c r="AA65" i="9"/>
  <c r="AA39" i="9"/>
  <c r="AA228" i="9"/>
  <c r="AA248" i="9"/>
  <c r="AA353" i="9"/>
  <c r="AA339" i="9"/>
  <c r="AA234" i="9"/>
  <c r="AA78" i="9"/>
  <c r="AA362" i="9"/>
  <c r="AA98" i="9"/>
  <c r="AA81" i="9"/>
  <c r="AA212" i="9"/>
  <c r="AA181" i="9"/>
  <c r="AA173" i="9"/>
  <c r="AA35" i="9"/>
  <c r="AA46" i="9"/>
  <c r="AA40" i="9"/>
  <c r="AA2" i="9"/>
  <c r="AA197" i="9"/>
  <c r="AA338" i="9"/>
  <c r="AA232" i="9"/>
  <c r="AA79" i="9"/>
  <c r="AA152" i="9"/>
  <c r="AA138" i="9"/>
  <c r="AA257" i="9"/>
  <c r="AA242" i="9"/>
  <c r="AA327" i="9"/>
  <c r="AA272" i="9"/>
  <c r="AA159" i="9"/>
  <c r="AA237" i="9"/>
  <c r="AA229" i="9"/>
  <c r="AA63" i="9"/>
  <c r="AA367" i="9"/>
  <c r="AA341" i="9"/>
  <c r="AA109" i="9"/>
  <c r="AA17" i="9"/>
  <c r="AA127" i="9"/>
  <c r="AA126" i="9"/>
  <c r="AA264" i="9"/>
  <c r="AA239" i="9"/>
  <c r="AA315" i="9"/>
  <c r="AA151" i="9"/>
  <c r="AA279" i="9"/>
  <c r="AA329" i="9"/>
  <c r="AA137" i="9"/>
  <c r="AA97" i="9"/>
  <c r="AA157" i="9"/>
  <c r="AA3" i="9"/>
  <c r="AA51" i="9"/>
  <c r="AA267" i="9"/>
  <c r="AA161" i="9"/>
  <c r="AA176" i="9"/>
  <c r="AA285" i="9"/>
  <c r="AA187" i="9"/>
  <c r="AA261" i="9"/>
  <c r="AA366" i="9"/>
  <c r="AA364" i="9"/>
  <c r="AA141" i="9"/>
  <c r="AA144" i="9"/>
  <c r="AA254" i="9"/>
  <c r="AA224" i="9"/>
  <c r="AA260" i="9"/>
  <c r="AA61" i="9"/>
  <c r="AA93" i="9"/>
  <c r="AA290" i="9"/>
  <c r="AA87" i="9"/>
  <c r="AA270" i="9"/>
  <c r="AA166" i="9"/>
  <c r="AA210" i="9"/>
  <c r="AA369" i="9"/>
  <c r="AA365" i="9"/>
  <c r="AA104" i="9"/>
  <c r="AA277" i="9"/>
  <c r="AA211" i="9"/>
  <c r="AA147" i="9"/>
  <c r="AA249" i="9"/>
  <c r="AA253" i="9"/>
  <c r="AA66" i="9"/>
  <c r="AA42" i="9"/>
  <c r="AA320" i="9"/>
  <c r="AA216" i="9"/>
  <c r="AA21" i="9"/>
  <c r="AA259" i="9"/>
  <c r="AA139" i="9"/>
  <c r="AA219" i="9"/>
  <c r="AA306" i="9"/>
  <c r="AA311" i="9"/>
  <c r="AA90" i="9"/>
  <c r="AA57" i="9"/>
  <c r="AA149" i="9"/>
  <c r="AA308" i="9"/>
  <c r="AA136" i="9"/>
  <c r="AA236" i="9"/>
  <c r="AA305" i="9"/>
  <c r="AA233" i="9"/>
  <c r="AA307" i="9"/>
  <c r="AA99" i="9"/>
  <c r="AA19" i="9"/>
  <c r="AA193" i="9"/>
  <c r="AA82" i="9"/>
  <c r="AA294" i="9"/>
  <c r="AA89" i="9"/>
  <c r="AA31" i="9"/>
  <c r="AA128" i="9"/>
  <c r="AA273" i="9"/>
  <c r="AA130" i="9"/>
  <c r="AA231" i="9"/>
  <c r="AA50" i="9"/>
  <c r="AA269" i="9"/>
  <c r="AA77" i="9"/>
  <c r="AA124" i="9"/>
  <c r="AA310" i="9"/>
  <c r="AA117" i="9"/>
  <c r="AA258" i="9"/>
  <c r="AA223" i="9"/>
  <c r="AA8" i="9"/>
  <c r="AA266" i="9"/>
  <c r="AA122" i="9"/>
  <c r="AA255" i="9"/>
  <c r="AA134" i="9"/>
  <c r="AA123" i="9"/>
  <c r="AA346" i="9"/>
  <c r="AA337" i="9"/>
  <c r="AA333" i="9"/>
  <c r="AA105" i="9"/>
  <c r="AA363" i="9"/>
  <c r="AA199" i="9"/>
  <c r="AA244" i="9"/>
  <c r="AA103" i="9"/>
  <c r="AA281" i="9"/>
  <c r="AN227" i="9" l="1"/>
  <c r="AN119" i="9"/>
  <c r="AN311" i="9"/>
  <c r="AN289" i="9"/>
  <c r="AN288" i="9"/>
  <c r="AN253" i="9"/>
  <c r="AN252" i="9"/>
  <c r="AN358" i="9"/>
  <c r="AN310" i="9"/>
  <c r="AN202" i="9"/>
  <c r="AN203" i="9"/>
  <c r="AN346" i="9"/>
  <c r="AN262" i="9"/>
  <c r="AN372" i="9"/>
  <c r="AN373" i="9"/>
  <c r="AN48" i="9"/>
  <c r="AN49" i="9"/>
  <c r="AN71" i="9"/>
  <c r="AN286" i="9"/>
  <c r="AN287" i="9"/>
  <c r="AN180" i="9"/>
  <c r="AN181" i="9"/>
  <c r="AN145" i="9"/>
  <c r="AN144" i="9"/>
  <c r="AN70" i="9"/>
  <c r="AN347" i="9"/>
  <c r="AN239" i="9"/>
  <c r="AN238" i="9"/>
  <c r="AN191" i="9"/>
  <c r="AN190" i="9"/>
  <c r="AN94" i="9"/>
  <c r="AN95" i="9"/>
  <c r="AN47" i="9"/>
  <c r="AN46" i="9"/>
  <c r="AN371" i="9"/>
  <c r="AN370" i="9"/>
  <c r="AN216" i="9"/>
  <c r="AN217" i="9"/>
  <c r="AN108" i="9"/>
  <c r="AN109" i="9"/>
  <c r="AN61" i="9"/>
  <c r="AN60" i="9"/>
  <c r="AN13" i="9"/>
  <c r="AN12" i="9"/>
  <c r="AN337" i="9"/>
  <c r="AN336" i="9"/>
  <c r="AN300" i="9"/>
  <c r="AN301" i="9"/>
  <c r="AN17" i="9"/>
  <c r="AN76" i="9"/>
  <c r="AN65" i="9"/>
  <c r="AN178" i="9"/>
  <c r="AN5" i="9"/>
  <c r="AN231" i="9"/>
  <c r="AN143" i="9"/>
  <c r="AN9" i="9"/>
  <c r="AN72" i="9"/>
  <c r="AN161" i="9"/>
  <c r="AN168" i="9"/>
  <c r="AN308" i="9"/>
  <c r="AN66" i="9"/>
  <c r="AN147" i="9"/>
  <c r="AN324" i="9"/>
  <c r="AN323" i="9"/>
  <c r="AN107" i="9"/>
  <c r="AN318" i="9"/>
  <c r="AN299" i="9"/>
  <c r="AN185" i="9"/>
  <c r="AN25" i="9"/>
  <c r="AN321" i="9"/>
  <c r="AN4" i="9"/>
  <c r="AN153" i="9"/>
  <c r="AN271" i="9"/>
  <c r="AN282" i="9"/>
  <c r="AN125" i="9"/>
  <c r="AN259" i="9"/>
  <c r="AN117" i="9"/>
  <c r="AN37" i="9"/>
  <c r="AN42" i="9"/>
  <c r="AN55" i="9"/>
  <c r="AN246" i="9"/>
  <c r="AN85" i="9"/>
  <c r="AN313" i="9"/>
  <c r="AN132" i="9"/>
  <c r="AN183" i="9"/>
  <c r="AN250" i="9"/>
  <c r="AN10" i="9"/>
  <c r="AN303" i="9"/>
  <c r="AN150" i="9"/>
  <c r="AN314" i="9"/>
  <c r="AN50" i="9"/>
  <c r="AN307" i="9"/>
  <c r="AN45" i="9"/>
  <c r="AN206" i="9"/>
  <c r="AN305" i="9"/>
  <c r="AN187" i="9"/>
  <c r="AN363" i="9"/>
  <c r="AN53" i="9"/>
  <c r="AN86" i="9"/>
  <c r="AN31" i="9"/>
  <c r="AN234" i="9"/>
  <c r="AN2" i="9"/>
  <c r="AM2" i="9" s="1"/>
  <c r="AN102" i="9"/>
  <c r="AN360" i="9"/>
  <c r="AN106" i="9"/>
  <c r="AN205" i="9"/>
  <c r="AN152" i="9"/>
  <c r="AN129" i="9"/>
  <c r="AN204" i="9"/>
  <c r="AN345" i="9"/>
  <c r="AN248" i="9"/>
  <c r="AN14" i="9"/>
  <c r="AN267" i="9"/>
  <c r="AN245" i="9"/>
  <c r="AN199" i="9"/>
  <c r="AN333" i="9"/>
  <c r="AN30" i="9"/>
  <c r="AN39" i="9"/>
  <c r="AN293" i="9"/>
  <c r="AN162" i="9"/>
  <c r="AN92" i="9"/>
  <c r="AN325" i="9"/>
  <c r="AN366" i="9"/>
  <c r="AN62" i="9"/>
  <c r="AN196" i="9"/>
  <c r="AN315" i="9"/>
  <c r="AN368" i="9"/>
  <c r="AN284" i="9"/>
  <c r="AN63" i="9"/>
  <c r="AN84" i="9"/>
  <c r="AN309" i="9"/>
  <c r="AN294" i="9"/>
  <c r="AN36" i="9"/>
  <c r="AN179" i="9"/>
  <c r="AN198" i="9"/>
  <c r="AN126" i="9"/>
  <c r="AN279" i="9"/>
  <c r="AN242" i="9"/>
  <c r="AN186" i="9"/>
  <c r="AN193" i="9"/>
  <c r="AN304" i="9"/>
  <c r="AN348" i="9"/>
  <c r="AN165" i="9"/>
  <c r="AN56" i="9"/>
  <c r="AN188" i="9"/>
  <c r="AN354" i="9"/>
  <c r="AN194" i="9"/>
  <c r="AN291" i="9"/>
  <c r="AN26" i="9"/>
  <c r="AN28" i="9"/>
  <c r="AN201" i="9"/>
  <c r="AN326" i="9"/>
  <c r="AN182" i="9"/>
  <c r="AN105" i="9"/>
  <c r="AN104" i="9"/>
  <c r="AN68" i="9"/>
  <c r="AN229" i="9"/>
  <c r="AN249" i="9"/>
  <c r="AN328" i="9"/>
  <c r="AN134" i="9"/>
  <c r="AN277" i="9"/>
  <c r="AN230" i="9"/>
  <c r="AN364" i="9"/>
  <c r="AN166" i="9"/>
  <c r="AN195" i="9"/>
  <c r="AN151" i="9"/>
  <c r="AN54" i="9"/>
  <c r="AN334" i="9"/>
  <c r="AN356" i="9"/>
  <c r="AN96" i="9"/>
  <c r="AN128" i="9"/>
  <c r="AN101" i="9"/>
  <c r="AN135" i="9"/>
  <c r="AN149" i="9"/>
  <c r="AN58" i="9"/>
  <c r="AN100" i="9"/>
  <c r="AN75" i="9"/>
  <c r="AN338" i="9"/>
  <c r="AN276" i="9"/>
  <c r="AN285" i="9"/>
  <c r="AN35" i="9"/>
  <c r="AN322" i="9"/>
  <c r="AN11" i="9"/>
  <c r="AN142" i="9"/>
  <c r="AN335" i="9"/>
  <c r="AN329" i="9"/>
  <c r="AN247" i="9"/>
  <c r="AN214" i="9"/>
  <c r="AN254" i="9"/>
  <c r="AN97" i="9"/>
  <c r="AN73" i="9"/>
  <c r="AN7" i="9"/>
  <c r="AN34" i="9"/>
  <c r="AN339" i="9"/>
  <c r="AN223" i="9"/>
  <c r="AN353" i="9"/>
  <c r="AN316" i="9"/>
  <c r="AN218" i="9"/>
  <c r="AN81" i="9"/>
  <c r="AN89" i="9"/>
  <c r="AN228" i="9"/>
  <c r="AN6" i="9"/>
  <c r="AN59" i="9"/>
  <c r="AN69" i="9"/>
  <c r="AN177" i="9"/>
  <c r="AN240" i="9"/>
  <c r="AN215" i="9"/>
  <c r="AN355" i="9"/>
  <c r="AN136" i="9"/>
  <c r="AN133" i="9"/>
  <c r="AN164" i="9"/>
  <c r="AN111" i="9"/>
  <c r="AN27" i="9"/>
  <c r="AN20" i="9"/>
  <c r="AN163" i="9"/>
  <c r="AN349" i="9"/>
  <c r="AN18" i="9"/>
  <c r="AN156" i="9"/>
  <c r="AN15" i="9"/>
  <c r="AN251" i="9"/>
  <c r="AN67" i="9"/>
  <c r="AN341" i="9"/>
  <c r="AN306" i="9"/>
  <c r="AN80" i="9"/>
  <c r="AN38" i="9"/>
  <c r="AN352" i="9"/>
  <c r="AN225" i="9"/>
  <c r="AN159" i="9"/>
  <c r="AN332" i="9"/>
  <c r="AN256" i="9"/>
  <c r="AN16" i="9"/>
  <c r="AN138" i="9"/>
  <c r="AN210" i="9"/>
  <c r="AN44" i="9"/>
  <c r="AN122" i="9"/>
  <c r="AN137" i="9"/>
  <c r="AN90" i="9"/>
  <c r="AN208" i="9"/>
  <c r="AN174" i="9"/>
  <c r="AN21" i="9"/>
  <c r="AN233" i="9"/>
  <c r="AN342" i="9"/>
  <c r="AN79" i="9"/>
  <c r="AN74" i="9"/>
  <c r="AN87" i="9"/>
  <c r="AN172" i="9"/>
  <c r="AN207" i="9"/>
  <c r="AN167" i="9"/>
  <c r="AN57" i="9"/>
  <c r="AN295" i="9"/>
  <c r="AN273" i="9"/>
  <c r="AN362" i="9"/>
  <c r="AN319" i="9"/>
  <c r="AN40" i="9"/>
  <c r="AN236" i="9"/>
  <c r="AN269" i="9"/>
  <c r="AN241" i="9"/>
  <c r="AN52" i="9"/>
  <c r="AN340" i="9"/>
  <c r="AN115" i="9"/>
  <c r="AN265" i="9"/>
  <c r="AN77" i="9"/>
  <c r="AN158" i="9"/>
  <c r="AN275" i="9"/>
  <c r="AN140" i="9"/>
  <c r="AN175" i="9"/>
  <c r="AN312" i="9"/>
  <c r="AN3" i="9"/>
  <c r="AN281" i="9"/>
  <c r="AN41" i="9"/>
  <c r="AN272" i="9"/>
  <c r="AN290" i="9"/>
  <c r="AN32" i="9"/>
  <c r="AN369" i="9"/>
  <c r="AN83" i="9"/>
  <c r="AN19" i="9"/>
  <c r="AN200" i="9"/>
  <c r="AN29" i="9"/>
  <c r="AN114" i="9"/>
  <c r="AN302" i="9"/>
  <c r="AN357" i="9"/>
  <c r="AN127" i="9"/>
  <c r="AN113" i="9"/>
  <c r="AN260" i="9"/>
  <c r="AN33" i="9"/>
  <c r="AN120" i="9"/>
  <c r="AN268" i="9"/>
  <c r="AN192" i="9"/>
  <c r="AN116" i="9"/>
  <c r="AN148" i="9"/>
  <c r="AN99" i="9"/>
  <c r="AN270" i="9"/>
  <c r="AN139" i="9"/>
  <c r="AN78" i="9"/>
  <c r="AN197" i="9"/>
  <c r="AN257" i="9"/>
  <c r="AN232" i="9"/>
  <c r="AN184" i="9"/>
  <c r="AN123" i="9"/>
  <c r="AN278" i="9"/>
  <c r="AN124" i="9"/>
  <c r="AN222" i="9"/>
  <c r="AN361" i="9"/>
  <c r="AN297" i="9"/>
  <c r="AN258" i="9"/>
  <c r="AN367" i="9"/>
  <c r="AN298" i="9"/>
  <c r="AN173" i="9"/>
  <c r="AN343" i="9"/>
  <c r="AN219" i="9"/>
  <c r="AN51" i="9"/>
  <c r="AN243" i="9"/>
  <c r="AN235" i="9"/>
  <c r="AN320" i="9"/>
  <c r="AN121" i="9"/>
  <c r="AN131" i="9"/>
  <c r="AN280" i="9"/>
  <c r="AN110" i="9"/>
  <c r="AN8" i="9"/>
  <c r="AN261" i="9"/>
  <c r="AN244" i="9"/>
  <c r="AN292" i="9"/>
  <c r="AN331" i="9"/>
  <c r="AN274" i="9"/>
  <c r="AN296" i="9"/>
  <c r="AN327" i="9"/>
  <c r="AN93" i="9"/>
  <c r="AN146" i="9"/>
  <c r="AN350" i="9"/>
  <c r="AN266" i="9"/>
  <c r="AN43" i="9"/>
  <c r="AN130" i="9"/>
  <c r="AN344" i="9"/>
  <c r="AN88" i="9"/>
  <c r="AN237" i="9"/>
  <c r="AN212" i="9"/>
  <c r="AN264" i="9"/>
  <c r="AN330" i="9"/>
  <c r="AN189" i="9"/>
  <c r="AN351" i="9"/>
  <c r="AN317" i="9"/>
  <c r="AN365" i="9"/>
  <c r="AN176" i="9"/>
  <c r="AN103" i="9"/>
  <c r="AN169" i="9"/>
  <c r="AN141" i="9"/>
  <c r="AN171" i="9"/>
  <c r="AN91" i="9"/>
  <c r="AN221" i="9"/>
  <c r="AN255" i="9"/>
  <c r="AN170" i="9"/>
  <c r="AN112" i="9"/>
  <c r="AN82" i="9"/>
  <c r="AN283" i="9"/>
  <c r="AN24" i="9"/>
  <c r="AN160" i="9"/>
  <c r="AN209" i="9"/>
  <c r="AN220" i="9"/>
  <c r="AN157" i="9"/>
  <c r="AN213" i="9"/>
  <c r="AN211" i="9"/>
  <c r="AN98" i="9"/>
  <c r="AN64" i="9"/>
  <c r="AN224" i="9"/>
  <c r="AM3" i="9" l="1"/>
  <c r="AM4" i="9" s="1"/>
  <c r="AM5" i="9" s="1"/>
  <c r="AM6" i="9" s="1"/>
  <c r="AM7" i="9" s="1"/>
  <c r="AM8" i="9" s="1"/>
  <c r="AM9" i="9" s="1"/>
  <c r="AM10" i="9" s="1"/>
  <c r="AM11" i="9" s="1"/>
  <c r="AM12" i="9" l="1"/>
  <c r="AM13" i="9" s="1"/>
  <c r="AM14" i="9" s="1"/>
  <c r="AM15" i="9" l="1"/>
  <c r="AM16" i="9" s="1"/>
  <c r="AM17" i="9" s="1"/>
  <c r="AM18" i="9" s="1"/>
  <c r="AM19" i="9" s="1"/>
  <c r="AM20" i="9" s="1"/>
  <c r="AM21" i="9" s="1"/>
  <c r="AM22" i="9" s="1"/>
  <c r="AM23" i="9" s="1"/>
  <c r="AM24" i="9" s="1"/>
  <c r="AM25" i="9" s="1"/>
  <c r="AM26" i="9" s="1"/>
  <c r="AM27" i="9" s="1"/>
  <c r="AM28" i="9" s="1"/>
  <c r="AM29" i="9" s="1"/>
  <c r="AM30" i="9" s="1"/>
  <c r="AM31" i="9" s="1"/>
  <c r="AM32" i="9" s="1"/>
  <c r="AM33" i="9" s="1"/>
  <c r="AM34" i="9" s="1"/>
  <c r="AM35" i="9" s="1"/>
  <c r="AM36" i="9" s="1"/>
  <c r="AM37" i="9" s="1"/>
  <c r="AM38" i="9" s="1"/>
  <c r="AM39" i="9" s="1"/>
  <c r="AM40" i="9" s="1"/>
  <c r="AM41" i="9" s="1"/>
  <c r="AM42" i="9" s="1"/>
  <c r="AM43" i="9" s="1"/>
  <c r="AM44" i="9" s="1"/>
  <c r="AM45" i="9" s="1"/>
  <c r="AM46" i="9" s="1"/>
  <c r="AM47" i="9" s="1"/>
  <c r="AM48" i="9" s="1"/>
  <c r="AM49" i="9" s="1"/>
  <c r="AM50" i="9" s="1"/>
  <c r="AM51" i="9" s="1"/>
  <c r="AM52" i="9" s="1"/>
  <c r="AM53" i="9" s="1"/>
  <c r="AM54" i="9" s="1"/>
  <c r="AM55" i="9" s="1"/>
  <c r="AM56" i="9" s="1"/>
  <c r="AM57" i="9" s="1"/>
  <c r="AM58" i="9" s="1"/>
  <c r="AM59" i="9" s="1"/>
  <c r="AM60" i="9" s="1"/>
  <c r="AM61" i="9" s="1"/>
  <c r="AM62" i="9" s="1"/>
  <c r="AM63" i="9" s="1"/>
  <c r="AM64" i="9" s="1"/>
  <c r="AM65" i="9" s="1"/>
  <c r="AM66" i="9" s="1"/>
  <c r="AM67" i="9" s="1"/>
  <c r="AM68" i="9" s="1"/>
  <c r="AM69" i="9" s="1"/>
  <c r="AM70" i="9" s="1"/>
  <c r="AM71" i="9" s="1"/>
  <c r="AM72" i="9" s="1"/>
  <c r="AM73" i="9" s="1"/>
  <c r="AM74" i="9" s="1"/>
  <c r="AM75" i="9" s="1"/>
  <c r="AM76" i="9" s="1"/>
  <c r="AM77" i="9" s="1"/>
  <c r="AM78" i="9" s="1"/>
  <c r="AM79" i="9" s="1"/>
  <c r="AM80" i="9" s="1"/>
  <c r="AM81" i="9" s="1"/>
  <c r="AM82" i="9" s="1"/>
  <c r="AM83" i="9" s="1"/>
  <c r="AM84" i="9" s="1"/>
  <c r="AM85" i="9" s="1"/>
  <c r="AM86" i="9" s="1"/>
  <c r="AM87" i="9" s="1"/>
  <c r="AM88" i="9" s="1"/>
  <c r="AM89" i="9" s="1"/>
  <c r="AM90" i="9" s="1"/>
  <c r="AM91" i="9" s="1"/>
  <c r="AM92" i="9" s="1"/>
  <c r="AM93" i="9" s="1"/>
  <c r="AM94" i="9" s="1"/>
  <c r="AM95" i="9" s="1"/>
  <c r="AM96" i="9" s="1"/>
  <c r="AM97" i="9" s="1"/>
  <c r="AM98" i="9" s="1"/>
  <c r="AM99" i="9" s="1"/>
  <c r="AM100" i="9" s="1"/>
  <c r="AM101" i="9" s="1"/>
  <c r="AM102" i="9" s="1"/>
  <c r="AM103" i="9" s="1"/>
  <c r="AM104" i="9" s="1"/>
  <c r="AM105" i="9" s="1"/>
  <c r="AM106" i="9" s="1"/>
  <c r="AM107" i="9" s="1"/>
  <c r="AM108" i="9" s="1"/>
  <c r="AM109" i="9" s="1"/>
  <c r="AM110" i="9" s="1"/>
  <c r="AM111" i="9" s="1"/>
  <c r="AM112" i="9" s="1"/>
  <c r="AM113" i="9" s="1"/>
  <c r="AM114" i="9" s="1"/>
  <c r="AM115" i="9" s="1"/>
  <c r="AM116" i="9" s="1"/>
  <c r="AM117" i="9" s="1"/>
  <c r="AM118" i="9" s="1"/>
  <c r="AM119" i="9" s="1"/>
  <c r="AM120" i="9" s="1"/>
  <c r="AM121" i="9" s="1"/>
  <c r="AM122" i="9" s="1"/>
  <c r="AM123" i="9" s="1"/>
  <c r="AM124" i="9" s="1"/>
  <c r="AM125" i="9" s="1"/>
  <c r="AM126" i="9" s="1"/>
  <c r="AM127" i="9" s="1"/>
  <c r="AM128" i="9" s="1"/>
  <c r="AM129" i="9" s="1"/>
  <c r="AM130" i="9" s="1"/>
  <c r="AM131" i="9" s="1"/>
  <c r="AM132" i="9" s="1"/>
  <c r="AM133" i="9" s="1"/>
  <c r="AM134" i="9" s="1"/>
  <c r="AM135" i="9" s="1"/>
  <c r="AM136" i="9" s="1"/>
  <c r="AM137" i="9" s="1"/>
  <c r="AM138" i="9" s="1"/>
  <c r="AM139" i="9" s="1"/>
  <c r="AM140" i="9" s="1"/>
  <c r="AM141" i="9" s="1"/>
  <c r="AM142" i="9" s="1"/>
  <c r="AM143" i="9" s="1"/>
  <c r="AM144" i="9" s="1"/>
  <c r="AM145" i="9" s="1"/>
  <c r="AM146" i="9" s="1"/>
  <c r="AM147" i="9" s="1"/>
  <c r="AM148" i="9" s="1"/>
  <c r="AM149" i="9" s="1"/>
  <c r="AM150" i="9" s="1"/>
  <c r="AM151" i="9" s="1"/>
  <c r="AM152" i="9" s="1"/>
  <c r="AM153" i="9" s="1"/>
  <c r="AM154" i="9" s="1"/>
  <c r="AM155" i="9" s="1"/>
  <c r="AM156" i="9" s="1"/>
  <c r="AM157" i="9" s="1"/>
  <c r="AM158" i="9" s="1"/>
  <c r="AM159" i="9" s="1"/>
  <c r="AM160" i="9" s="1"/>
  <c r="AM161" i="9" s="1"/>
  <c r="AM162" i="9" s="1"/>
  <c r="AM163" i="9" s="1"/>
  <c r="AM164" i="9" s="1"/>
  <c r="AM165" i="9" s="1"/>
  <c r="AM166" i="9" s="1"/>
  <c r="AM167" i="9" s="1"/>
  <c r="AM168" i="9" s="1"/>
  <c r="AM169" i="9" s="1"/>
  <c r="AM170" i="9" s="1"/>
  <c r="AM171" i="9" s="1"/>
  <c r="AM172" i="9" s="1"/>
  <c r="AM173" i="9" s="1"/>
  <c r="AM174" i="9" s="1"/>
  <c r="AM175" i="9" s="1"/>
  <c r="AM176" i="9" s="1"/>
  <c r="AM177" i="9" s="1"/>
  <c r="AM178" i="9" s="1"/>
  <c r="AM179" i="9" s="1"/>
  <c r="AM180" i="9" s="1"/>
  <c r="AM181" i="9" s="1"/>
  <c r="AM182" i="9" s="1"/>
  <c r="AM183" i="9" s="1"/>
  <c r="AM184" i="9" s="1"/>
  <c r="AM185" i="9" s="1"/>
  <c r="AM186" i="9" s="1"/>
  <c r="AM187" i="9" s="1"/>
  <c r="AM188" i="9" s="1"/>
  <c r="AM189" i="9" s="1"/>
  <c r="AM190" i="9" s="1"/>
  <c r="AM191" i="9" s="1"/>
  <c r="AM192" i="9" s="1"/>
  <c r="AM193" i="9" s="1"/>
  <c r="AM194" i="9" s="1"/>
  <c r="AM195" i="9" s="1"/>
  <c r="AM196" i="9" s="1"/>
  <c r="AM197" i="9" s="1"/>
  <c r="AM198" i="9" s="1"/>
  <c r="AM199" i="9" s="1"/>
  <c r="AM200" i="9" s="1"/>
  <c r="AM201" i="9" s="1"/>
  <c r="AM202" i="9" s="1"/>
  <c r="AM203" i="9" s="1"/>
  <c r="AM204" i="9" s="1"/>
  <c r="AM205" i="9" s="1"/>
  <c r="AM206" i="9" s="1"/>
  <c r="AM207" i="9" s="1"/>
  <c r="AM208" i="9" s="1"/>
  <c r="AM209" i="9" s="1"/>
  <c r="AM210" i="9" s="1"/>
  <c r="AM211" i="9" s="1"/>
  <c r="AM212" i="9" s="1"/>
  <c r="AM213" i="9" s="1"/>
  <c r="AM214" i="9" s="1"/>
  <c r="AM215" i="9" s="1"/>
  <c r="AM216" i="9" s="1"/>
  <c r="AM217" i="9" s="1"/>
  <c r="AM218" i="9" s="1"/>
  <c r="AM219" i="9" s="1"/>
  <c r="AM220" i="9" s="1"/>
  <c r="AM221" i="9" s="1"/>
  <c r="AM222" i="9" s="1"/>
  <c r="AM223" i="9" s="1"/>
  <c r="AM224" i="9" s="1"/>
  <c r="AM225" i="9" s="1"/>
  <c r="AM226" i="9" s="1"/>
  <c r="AM227" i="9" s="1"/>
  <c r="AM228" i="9" s="1"/>
  <c r="AM229" i="9" s="1"/>
  <c r="AM230" i="9" s="1"/>
  <c r="AM231" i="9" s="1"/>
  <c r="AM232" i="9" s="1"/>
  <c r="AM233" i="9" s="1"/>
  <c r="AM234" i="9" s="1"/>
  <c r="AM235" i="9" s="1"/>
  <c r="AM236" i="9" s="1"/>
  <c r="AM237" i="9" s="1"/>
  <c r="AM238" i="9" s="1"/>
  <c r="AM239" i="9" s="1"/>
  <c r="AM240" i="9" s="1"/>
  <c r="AM241" i="9" s="1"/>
  <c r="AM242" i="9" s="1"/>
  <c r="AM243" i="9" s="1"/>
  <c r="AM244" i="9" s="1"/>
  <c r="AM245" i="9" s="1"/>
  <c r="AM246" i="9" s="1"/>
  <c r="AM247" i="9" s="1"/>
  <c r="AM248" i="9" s="1"/>
  <c r="AM249" i="9" s="1"/>
  <c r="AM250" i="9" s="1"/>
  <c r="AM251" i="9" s="1"/>
  <c r="AM252" i="9" s="1"/>
  <c r="AM253" i="9" s="1"/>
  <c r="AM254" i="9" s="1"/>
  <c r="AM255" i="9" s="1"/>
  <c r="AM256" i="9" s="1"/>
  <c r="AM257" i="9" s="1"/>
  <c r="AM258" i="9" s="1"/>
  <c r="AM259" i="9" s="1"/>
  <c r="AM260" i="9" s="1"/>
  <c r="AM261" i="9" s="1"/>
  <c r="AM262" i="9" s="1"/>
  <c r="AM263" i="9" s="1"/>
  <c r="AM264" i="9" s="1"/>
  <c r="AM265" i="9" s="1"/>
  <c r="AM266" i="9" s="1"/>
  <c r="AM267" i="9" s="1"/>
  <c r="AM268" i="9" s="1"/>
  <c r="AM269" i="9" s="1"/>
  <c r="AM270" i="9" s="1"/>
  <c r="AM271" i="9" s="1"/>
  <c r="AM272" i="9" s="1"/>
  <c r="AM273" i="9" s="1"/>
  <c r="AM274" i="9" s="1"/>
  <c r="AM275" i="9" s="1"/>
  <c r="AM276" i="9" s="1"/>
  <c r="AM277" i="9" s="1"/>
  <c r="AM278" i="9" s="1"/>
  <c r="AM279" i="9" s="1"/>
  <c r="AM280" i="9" s="1"/>
  <c r="AM281" i="9" s="1"/>
  <c r="AM282" i="9" s="1"/>
  <c r="AM283" i="9" s="1"/>
  <c r="AM284" i="9" s="1"/>
  <c r="AM285" i="9" s="1"/>
  <c r="AM286" i="9" s="1"/>
  <c r="AM287" i="9" s="1"/>
  <c r="AM288" i="9" s="1"/>
  <c r="AM289" i="9" s="1"/>
  <c r="AM290" i="9" s="1"/>
  <c r="AM291" i="9" s="1"/>
  <c r="AM292" i="9" s="1"/>
  <c r="AM293" i="9" s="1"/>
  <c r="AM294" i="9" s="1"/>
  <c r="AM295" i="9" s="1"/>
  <c r="AM296" i="9" s="1"/>
  <c r="AM297" i="9" s="1"/>
  <c r="AM298" i="9" s="1"/>
  <c r="AM299" i="9" s="1"/>
  <c r="AM300" i="9" s="1"/>
  <c r="AM301" i="9" s="1"/>
  <c r="AM302" i="9" s="1"/>
  <c r="AM303" i="9" s="1"/>
  <c r="AM304" i="9" s="1"/>
  <c r="AM305" i="9" s="1"/>
  <c r="AM306" i="9" s="1"/>
  <c r="AM307" i="9" s="1"/>
  <c r="AM308" i="9" s="1"/>
  <c r="AM309" i="9" s="1"/>
  <c r="AM310" i="9" s="1"/>
  <c r="AM311" i="9" s="1"/>
  <c r="AM312" i="9" s="1"/>
  <c r="AM313" i="9" s="1"/>
  <c r="AM314" i="9" s="1"/>
  <c r="AM315" i="9" s="1"/>
  <c r="AM316" i="9" s="1"/>
  <c r="AM317" i="9" s="1"/>
  <c r="AM318" i="9" s="1"/>
  <c r="AM319" i="9" s="1"/>
  <c r="AM320" i="9" s="1"/>
  <c r="AM321" i="9" s="1"/>
  <c r="AM322" i="9" s="1"/>
  <c r="AM323" i="9" s="1"/>
  <c r="AM324" i="9" s="1"/>
  <c r="AM325" i="9" s="1"/>
  <c r="AM326" i="9" s="1"/>
  <c r="AM327" i="9" s="1"/>
  <c r="AM328" i="9" s="1"/>
  <c r="AM329" i="9" s="1"/>
  <c r="AM330" i="9" s="1"/>
  <c r="AM331" i="9" s="1"/>
  <c r="AM332" i="9" s="1"/>
  <c r="AM333" i="9" s="1"/>
  <c r="AM334" i="9" s="1"/>
  <c r="AM335" i="9" s="1"/>
  <c r="AM336" i="9" s="1"/>
  <c r="AM337" i="9" s="1"/>
  <c r="AM338" i="9" s="1"/>
  <c r="AM339" i="9" s="1"/>
  <c r="AM340" i="9" s="1"/>
  <c r="AM341" i="9" s="1"/>
  <c r="AM342" i="9" s="1"/>
  <c r="AM343" i="9" s="1"/>
  <c r="AM344" i="9" s="1"/>
  <c r="AM345" i="9" s="1"/>
  <c r="AM346" i="9" s="1"/>
  <c r="AM347" i="9" s="1"/>
  <c r="AM348" i="9" s="1"/>
  <c r="AM349" i="9" s="1"/>
  <c r="AM350" i="9" s="1"/>
  <c r="AM351" i="9" s="1"/>
  <c r="AM352" i="9" s="1"/>
  <c r="AM353" i="9" s="1"/>
  <c r="AM354" i="9" s="1"/>
  <c r="AM355" i="9" s="1"/>
  <c r="AM356" i="9" s="1"/>
  <c r="AM357" i="9" s="1"/>
  <c r="AM358" i="9" s="1"/>
  <c r="AM359" i="9" s="1"/>
  <c r="AM360" i="9" s="1"/>
  <c r="AM361" i="9" s="1"/>
  <c r="AM362" i="9" s="1"/>
  <c r="AM363" i="9" s="1"/>
  <c r="AM364" i="9" s="1"/>
  <c r="AM365" i="9" s="1"/>
  <c r="AM366" i="9" s="1"/>
  <c r="AM367" i="9" s="1"/>
  <c r="AM368" i="9" s="1"/>
  <c r="AM369" i="9" s="1"/>
  <c r="AM370" i="9" s="1"/>
  <c r="AM371" i="9" s="1"/>
  <c r="AM372" i="9" s="1"/>
  <c r="AM373" i="9" s="1"/>
  <c r="BE2" i="9" l="1"/>
  <c r="BE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<sst xmlns="http://schemas.openxmlformats.org/spreadsheetml/2006/main" count="1954" uniqueCount="497">
  <si>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</si>
  <si>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</si>
  <si>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</si>
  <si>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</si>
  <si>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</si>
  <si>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</si>
  <si>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</si>
  <si>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</si>
  <si>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</si>
  <si>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</si>
  <si>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</si>
  <si>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</si>
  <si>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</si>
  <si>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</si>
  <si>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</si>
  <si>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</si>
  <si>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</si>
  <si>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</si>
  <si>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</si>
  <si>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</si>
  <si>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</si>
  <si>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</si>
  <si>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</si>
  <si>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</si>
  <si>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</si>
  <si>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</si>
  <si>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</si>
  <si>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</si>
  <si>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</si>
  <si>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</si>
  <si>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</si>
  <si>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</si>
  <si>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</si>
  <si>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</si>
  <si>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</si>
  <si>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</si>
  <si>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</si>
  <si>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</si>
  <si>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</si>
  <si>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</si>
  <si>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</si>
  <si>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</si>
  <si>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</si>
  <si>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</si>
  <si>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</si>
  <si>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</si>
  <si>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</si>
  <si>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</si>
  <si>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</si>
  <si>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</si>
  <si>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</si>
  <si>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</si>
  <si>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</si>
  <si>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</si>
  <si>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</si>
  <si>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</si>
  <si>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</si>
  <si>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</si>
  <si>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</si>
  <si>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</si>
  <si>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</si>
  <si>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</si>
  <si>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</si>
  <si>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</si>
  <si>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</si>
  <si>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</si>
  <si>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</si>
  <si>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</si>
  <si>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</si>
  <si>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</si>
  <si>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</si>
  <si>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</si>
  <si>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</si>
  <si>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</si>
  <si>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</si>
  <si>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</si>
  <si>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</si>
  <si>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</si>
  <si>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</si>
  <si>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</si>
  <si>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</si>
  <si>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</si>
  <si>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</si>
  <si>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</si>
  <si>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</si>
  <si>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</si>
  <si>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</si>
  <si>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</si>
  <si>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</si>
  <si>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</si>
  <si>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</si>
  <si>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</si>
  <si>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</si>
  <si>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</si>
  <si>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</si>
  <si>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</si>
  <si>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</si>
  <si>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</si>
  <si>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</si>
  <si>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</si>
  <si>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</si>
  <si>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</si>
  <si>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</si>
  <si>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</si>
  <si>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</si>
  <si>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</si>
  <si>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</si>
  <si>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</si>
  <si>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</si>
  <si>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</si>
  <si>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</si>
  <si>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</si>
  <si>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</si>
  <si>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</si>
  <si>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</si>
  <si>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</si>
  <si>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</si>
  <si>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</si>
  <si>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</si>
  <si>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</si>
  <si>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</si>
  <si>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</si>
  <si>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</si>
  <si>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</si>
  <si>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</si>
  <si>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</si>
  <si>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</si>
  <si>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</si>
  <si>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</si>
  <si>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</si>
  <si>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</si>
  <si>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</si>
  <si>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</si>
  <si>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</si>
  <si>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</si>
  <si>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</si>
  <si>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</si>
  <si>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</si>
  <si>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</si>
  <si>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</si>
  <si>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</si>
  <si>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</si>
  <si>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</si>
  <si>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</si>
  <si>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</si>
  <si>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</si>
  <si>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</si>
  <si>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</si>
  <si>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</si>
  <si>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</si>
  <si>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</si>
  <si>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</si>
  <si>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</si>
  <si>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</si>
  <si>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</si>
  <si>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</si>
  <si>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</si>
  <si>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</si>
  <si>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</si>
  <si>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</si>
  <si>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</si>
  <si>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</si>
  <si>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</si>
  <si>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</si>
  <si>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</si>
  <si>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</si>
  <si>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</si>
  <si>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</si>
  <si>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</si>
  <si>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</si>
  <si>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</si>
  <si>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</si>
  <si>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</si>
  <si>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</si>
  <si>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</si>
  <si>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</si>
  <si>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</si>
  <si>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</si>
  <si>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</si>
  <si>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</si>
  <si>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</si>
  <si>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</si>
  <si>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</si>
  <si>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</si>
  <si>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</si>
  <si>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</si>
  <si>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</si>
  <si>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</si>
  <si>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</si>
  <si>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</si>
  <si>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</si>
  <si>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</si>
  <si>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</si>
  <si>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</si>
  <si>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</si>
  <si>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</si>
  <si>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</si>
  <si>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</si>
  <si>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</si>
  <si>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</si>
  <si>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</si>
  <si>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</si>
  <si>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</si>
  <si>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</si>
  <si>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</si>
  <si>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</si>
  <si>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</si>
  <si>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</si>
  <si>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</si>
  <si>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</si>
  <si>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</si>
  <si>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</si>
  <si>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</si>
  <si>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</si>
  <si>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</si>
  <si>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</si>
  <si>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</si>
  <si>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</si>
  <si>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</si>
  <si>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</si>
  <si>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</si>
  <si>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</si>
  <si>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</si>
  <si>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</si>
  <si>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</si>
  <si>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</si>
  <si>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</si>
  <si>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</si>
  <si>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</si>
  <si>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</si>
  <si>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</si>
  <si>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</si>
  <si>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</si>
  <si>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</si>
  <si>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</si>
  <si>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</si>
  <si>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</si>
  <si>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</si>
  <si>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</si>
  <si>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</si>
  <si>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</si>
  <si>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</si>
  <si>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</si>
  <si>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</si>
  <si>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</si>
  <si>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</si>
  <si>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</si>
  <si>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</si>
  <si>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</si>
  <si>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</si>
  <si>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</si>
  <si>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</si>
  <si>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</si>
  <si>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</si>
  <si>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</si>
  <si>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</si>
  <si>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</si>
  <si>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</si>
  <si>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</si>
  <si>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</si>
  <si>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</si>
  <si>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</si>
  <si>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</si>
  <si>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</si>
  <si>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</si>
  <si>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</si>
  <si>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</si>
  <si>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</si>
  <si>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</si>
  <si>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</si>
  <si>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</si>
  <si>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</si>
  <si>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</si>
  <si>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</si>
  <si>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</si>
  <si>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</si>
  <si>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</si>
  <si>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</si>
  <si>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</si>
  <si>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</si>
  <si>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</si>
  <si>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</si>
  <si>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</si>
  <si>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</si>
  <si>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</si>
  <si>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</si>
  <si>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</si>
  <si>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</si>
  <si>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</si>
  <si>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</si>
  <si>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</si>
  <si>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</si>
  <si>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</si>
  <si>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</si>
  <si>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</si>
  <si>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</si>
  <si>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</si>
  <si>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</si>
  <si>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</si>
  <si>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</si>
  <si>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</si>
  <si>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</si>
  <si>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</si>
  <si>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</si>
  <si>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</si>
  <si>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</si>
  <si>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</si>
  <si>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</si>
  <si>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</si>
  <si>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</si>
  <si>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</si>
  <si>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</si>
  <si>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</si>
  <si>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</si>
  <si>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</si>
  <si>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</si>
  <si>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</si>
  <si>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</si>
  <si>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</si>
  <si>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</si>
  <si>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</si>
  <si>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</si>
  <si>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</si>
  <si>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</si>
  <si>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</si>
  <si>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</si>
  <si>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</si>
  <si>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</si>
  <si>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</si>
  <si>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</si>
  <si>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</si>
  <si>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</si>
  <si>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</si>
  <si>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</si>
  <si>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</si>
  <si>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</si>
  <si>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</si>
  <si>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</si>
  <si>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</si>
  <si>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</si>
  <si>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</si>
  <si>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</si>
  <si>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</si>
  <si>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</si>
  <si>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</si>
  <si>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</si>
  <si>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</si>
  <si>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</si>
  <si>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</si>
  <si>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</si>
  <si>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</si>
  <si>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</si>
  <si>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</si>
  <si>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</si>
  <si>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</si>
  <si>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</si>
  <si>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</si>
  <si>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</si>
  <si>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</si>
  <si>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</si>
  <si>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</si>
  <si>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</si>
  <si>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</si>
  <si>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</si>
  <si>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</si>
  <si>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</si>
  <si>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</si>
  <si>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</si>
  <si>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</si>
  <si>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</si>
  <si>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</si>
  <si>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</si>
  <si>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</si>
  <si>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</si>
  <si>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</si>
  <si>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</si>
  <si>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</si>
  <si>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</si>
  <si>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</si>
  <si>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</si>
  <si>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</si>
  <si>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</si>
  <si>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</si>
  <si>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</si>
  <si>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</si>
  <si>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</si>
  <si>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</si>
  <si>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</si>
  <si>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</si>
  <si>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</si>
  <si>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</si>
  <si>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</si>
  <si>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</si>
  <si>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</si>
  <si>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</si>
  <si>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</si>
  <si>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</si>
  <si>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</si>
  <si>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</si>
  <si>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</si>
  <si>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DI</t>
    <phoneticPr fontId="1" type="noConversion"/>
  </si>
  <si>
    <t>Equip8101</t>
    <phoneticPr fontId="1" type="noConversion"/>
  </si>
  <si>
    <t>DI</t>
    <phoneticPr fontId="1" type="noConversion"/>
  </si>
  <si>
    <t>Actor0104m</t>
    <phoneticPr fontId="1" type="noConversion"/>
  </si>
  <si>
    <t>Actor2015m</t>
    <phoneticPr fontId="1" type="noConversion"/>
  </si>
  <si>
    <t>Equip0101</t>
    <phoneticPr fontId="1" type="noConversion"/>
  </si>
  <si>
    <t>Equip8102</t>
    <phoneticPr fontId="1" type="noConversion"/>
  </si>
  <si>
    <t>Equip3101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</si>
  <si>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</si>
  <si>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</si>
  <si>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</si>
  <si>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</si>
  <si>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</si>
  <si>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Equip0101</t>
    <phoneticPr fontId="1" type="noConversion"/>
  </si>
  <si>
    <t>Equip8102</t>
    <phoneticPr fontId="1" type="noConversion"/>
  </si>
  <si>
    <t>Equip5301</t>
    <phoneticPr fontId="1" type="noConversion"/>
  </si>
  <si>
    <t>Equip6201</t>
    <phoneticPr fontId="1" type="noConversion"/>
  </si>
  <si>
    <t>Equip7202</t>
    <phoneticPr fontId="1" type="noConversion"/>
  </si>
  <si>
    <t>Actor1002m</t>
    <phoneticPr fontId="1" type="noConversion"/>
  </si>
  <si>
    <t>Equip2101</t>
    <phoneticPr fontId="1" type="noConversion"/>
  </si>
  <si>
    <t>Actor3212m</t>
    <phoneticPr fontId="1" type="noConversion"/>
  </si>
  <si>
    <t>Equip2202</t>
    <phoneticPr fontId="1" type="noConversion"/>
  </si>
  <si>
    <t>Equip5201</t>
    <phoneticPr fontId="1" type="noConversion"/>
  </si>
  <si>
    <t>지정 캐릭터 LBP2</t>
    <phoneticPr fontId="1" type="noConversion"/>
  </si>
  <si>
    <t>지정 캐릭터 LBP3</t>
    <phoneticPr fontId="1" type="noConversion"/>
  </si>
  <si>
    <t>Equip4102</t>
    <phoneticPr fontId="1" type="noConversion"/>
  </si>
  <si>
    <t>지정 캐릭터 LBP5</t>
  </si>
  <si>
    <t>지정 캐릭터 LBP6</t>
  </si>
  <si>
    <t>Equip3402</t>
    <phoneticPr fontId="1" type="noConversion"/>
  </si>
  <si>
    <t>Equip0201</t>
    <phoneticPr fontId="1" type="noConversion"/>
  </si>
  <si>
    <t>Equip3301</t>
    <phoneticPr fontId="1" type="noConversion"/>
  </si>
  <si>
    <t>Equip4202</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</si>
  <si>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</si>
  <si>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</si>
  <si>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</si>
  <si>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</si>
  <si>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</si>
  <si>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Equip6301</t>
    <phoneticPr fontId="1" type="noConversion"/>
  </si>
  <si>
    <t>Equip6002</t>
    <phoneticPr fontId="1" type="noConversion"/>
  </si>
  <si>
    <t>Equip7102</t>
    <phoneticPr fontId="1" type="noConversion"/>
  </si>
  <si>
    <t>Equip7302</t>
    <phoneticPr fontId="1" type="noConversion"/>
  </si>
  <si>
    <t>Equip5101</t>
    <phoneticPr fontId="1" type="noConversion"/>
  </si>
  <si>
    <t>Actor0236m</t>
  </si>
  <si>
    <t>Actor2235m</t>
  </si>
  <si>
    <t>Actor0236m</t>
    <phoneticPr fontId="1" type="noConversion"/>
  </si>
  <si>
    <t>Equip8301</t>
    <phoneticPr fontId="1" type="noConversion"/>
  </si>
  <si>
    <t>Equip0403</t>
  </si>
  <si>
    <t>Equip2102</t>
    <phoneticPr fontId="1" type="noConversion"/>
  </si>
  <si>
    <t>Equip7101</t>
    <phoneticPr fontId="1" type="noConversion"/>
  </si>
  <si>
    <t>Actor3022m</t>
    <phoneticPr fontId="1" type="noConversion"/>
  </si>
  <si>
    <t>Actor1039m</t>
    <phoneticPr fontId="1" type="noConversion"/>
  </si>
  <si>
    <t>Actor0113</t>
    <phoneticPr fontId="1" type="noConversion"/>
  </si>
  <si>
    <t>Equip4101</t>
    <phoneticPr fontId="1" type="noConversion"/>
  </si>
  <si>
    <t>Actor2120</t>
    <phoneticPr fontId="1" type="noConversion"/>
  </si>
  <si>
    <t>Equip5401</t>
    <phoneticPr fontId="1" type="noConversion"/>
  </si>
  <si>
    <t>Equip8002</t>
    <phoneticPr fontId="1" type="noConversion"/>
  </si>
  <si>
    <t>Equip3302</t>
    <phoneticPr fontId="1" type="noConversion"/>
  </si>
  <si>
    <t>Equip4301</t>
    <phoneticPr fontId="1" type="noConversion"/>
  </si>
  <si>
    <t>Equip4201</t>
    <phoneticPr fontId="1" type="noConversion"/>
  </si>
  <si>
    <t>Equip2001</t>
  </si>
  <si>
    <t>Equip5202</t>
    <phoneticPr fontId="1" type="noConversion"/>
  </si>
  <si>
    <t>Actor2235m</t>
    <phoneticPr fontId="1" type="noConversion"/>
  </si>
  <si>
    <t>Actor1109</t>
    <phoneticPr fontId="1" type="noConversion"/>
  </si>
  <si>
    <t>Equip0403</t>
    <phoneticPr fontId="1" type="noConversion"/>
  </si>
  <si>
    <t>Equip4401</t>
    <phoneticPr fontId="1" type="noConversion"/>
  </si>
  <si>
    <t>Actor0104</t>
    <phoneticPr fontId="1" type="noConversion"/>
  </si>
  <si>
    <t>Equip3202</t>
    <phoneticPr fontId="1" type="noConversion"/>
  </si>
  <si>
    <t>Equip7201</t>
    <phoneticPr fontId="1" type="noConversion"/>
  </si>
  <si>
    <t>Equip0001</t>
    <phoneticPr fontId="1" type="noConversion"/>
  </si>
  <si>
    <t>Equip5001</t>
    <phoneticPr fontId="1" type="noConversion"/>
  </si>
  <si>
    <t>Equip4002</t>
    <phoneticPr fontId="1" type="noConversion"/>
  </si>
  <si>
    <t>Equip1403</t>
    <phoneticPr fontId="1" type="noConversion"/>
  </si>
  <si>
    <t>Actor0125</t>
    <phoneticPr fontId="1" type="noConversion"/>
  </si>
  <si>
    <t>Actor1108</t>
    <phoneticPr fontId="1" type="noConversion"/>
  </si>
  <si>
    <t>Actor2128</t>
    <phoneticPr fontId="1" type="noConversion"/>
  </si>
  <si>
    <t>Actor3117</t>
    <phoneticPr fontId="1" type="noConversion"/>
  </si>
  <si>
    <t>Equip2403</t>
    <phoneticPr fontId="1" type="noConversion"/>
  </si>
  <si>
    <t>Equip2301</t>
    <phoneticPr fontId="1" type="noConversion"/>
  </si>
  <si>
    <t>Equip6001</t>
    <phoneticPr fontId="1" type="noConversion"/>
  </si>
  <si>
    <t>Equip1202</t>
    <phoneticPr fontId="1" type="noConversion"/>
  </si>
  <si>
    <t>Actor0233m</t>
    <phoneticPr fontId="1" type="noConversion"/>
  </si>
  <si>
    <t>Actor3114</t>
    <phoneticPr fontId="1" type="noConversion"/>
  </si>
  <si>
    <t>Actor1141</t>
    <phoneticPr fontId="1" type="noConversion"/>
  </si>
  <si>
    <t>Equip0202</t>
    <phoneticPr fontId="1" type="noConversion"/>
  </si>
  <si>
    <t>Equip1102</t>
    <phoneticPr fontId="1" type="noConversion"/>
  </si>
  <si>
    <t>Equip4302</t>
    <phoneticPr fontId="1" type="noConversion"/>
  </si>
  <si>
    <t>Equip6202</t>
    <phoneticPr fontId="1" type="noConversion"/>
  </si>
  <si>
    <t>Equip3403</t>
    <phoneticPr fontId="1" type="noConversion"/>
  </si>
  <si>
    <t>Equip0301</t>
    <phoneticPr fontId="1" type="noConversion"/>
  </si>
  <si>
    <t>Equip7002</t>
    <phoneticPr fontId="1" type="noConversion"/>
  </si>
  <si>
    <t>Equip2401</t>
    <phoneticPr fontId="1" type="noConversion"/>
  </si>
  <si>
    <t>Actor0233m</t>
  </si>
  <si>
    <t>Actor1216</t>
    <phoneticPr fontId="1" type="noConversion"/>
  </si>
  <si>
    <t>Actor2238</t>
    <phoneticPr fontId="1" type="noConversion"/>
  </si>
  <si>
    <t>Actor1039</t>
    <phoneticPr fontId="1" type="noConversion"/>
  </si>
  <si>
    <t>Actor0037</t>
    <phoneticPr fontId="1" type="noConversion"/>
  </si>
  <si>
    <t>Actor2015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</si>
</sst>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7.6383215568101805</v>
          </cell>
          <cell r="W2">
            <v>10.648426208261686</v>
          </cell>
          <cell r="X2">
            <v>11.46</v>
          </cell>
          <cell r="Y2">
            <v>15.97</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6.7800852180352154</v>
          </cell>
          <cell r="W3">
            <v>11.906814086484195</v>
          </cell>
          <cell r="X3">
            <v>10.17</v>
          </cell>
          <cell r="Y3">
            <v>17.86</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7.8429945906367182</v>
          </cell>
          <cell r="W4">
            <v>11.011346860508164</v>
          </cell>
          <cell r="X4">
            <v>17.22</v>
          </cell>
          <cell r="Y4">
            <v>24.18</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7.1613657290965547</v>
          </cell>
          <cell r="W5">
            <v>11.862683407951391</v>
          </cell>
          <cell r="X5">
            <v>15.73</v>
          </cell>
          <cell r="Y5">
            <v>26.05</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7.4503290445707222</v>
          </cell>
          <cell r="W6">
            <v>10.607339179801407</v>
          </cell>
          <cell r="X6">
            <v>26.35</v>
          </cell>
          <cell r="Y6">
            <v>37.520000000000003</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6.9547633717298609</v>
          </cell>
          <cell r="W7">
            <v>11.219786428754306</v>
          </cell>
          <cell r="X7">
            <v>24.6</v>
          </cell>
          <cell r="Y7">
            <v>39.68</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7.9501930982284943</v>
          </cell>
          <cell r="W8">
            <v>10.851752281430693</v>
          </cell>
          <cell r="X8">
            <v>54.8</v>
          </cell>
          <cell r="Y8">
            <v>74.8</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6.8082160305200778</v>
          </cell>
          <cell r="W9">
            <v>11.17800790923569</v>
          </cell>
          <cell r="X9">
            <v>46.93</v>
          </cell>
          <cell r="Y9">
            <v>77.040000000000006</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7.9414836440981169</v>
          </cell>
          <cell r="W10">
            <v>10.358486829216396</v>
          </cell>
          <cell r="X10">
            <v>117.33</v>
          </cell>
          <cell r="Y10">
            <v>153.04</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7.2267282601508507</v>
          </cell>
          <cell r="W11">
            <v>11.379138824207299</v>
          </cell>
          <cell r="X11">
            <v>106.77</v>
          </cell>
          <cell r="Y11">
            <v>168.12</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7.7693206413549705</v>
          </cell>
          <cell r="W12">
            <v>11.000821055622914</v>
          </cell>
          <cell r="X12">
            <v>149.6</v>
          </cell>
          <cell r="Y12">
            <v>211.82</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7.2340606279880584</v>
          </cell>
          <cell r="W13">
            <v>11.420932329601079</v>
          </cell>
          <cell r="X13">
            <v>139.29</v>
          </cell>
          <cell r="Y13">
            <v>219.91</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7.6901921633769508</v>
          </cell>
          <cell r="W14">
            <v>10.874056464877178</v>
          </cell>
          <cell r="X14">
            <v>192.99</v>
          </cell>
          <cell r="Y14">
            <v>272.89</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7.6030076347919104</v>
          </cell>
          <cell r="W15">
            <v>10.572386720821537</v>
          </cell>
          <cell r="X15">
            <v>11.4</v>
          </cell>
          <cell r="Y15">
            <v>15.86</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7.2771939178061089</v>
          </cell>
          <cell r="W16">
            <v>11.672849025582646</v>
          </cell>
          <cell r="X16">
            <v>10.92</v>
          </cell>
          <cell r="Y16">
            <v>17.510000000000002</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7.6943648208738846</v>
          </cell>
          <cell r="W17">
            <v>10.725077540000854</v>
          </cell>
          <cell r="X17">
            <v>16.899999999999999</v>
          </cell>
          <cell r="Y17">
            <v>23.55</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7.2479551445242585</v>
          </cell>
          <cell r="W18">
            <v>11.394607168766724</v>
          </cell>
          <cell r="X18">
            <v>15.92</v>
          </cell>
          <cell r="Y18">
            <v>25.02</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7.6765530417768195</v>
          </cell>
          <cell r="W19">
            <v>10.708021907931286</v>
          </cell>
          <cell r="X19">
            <v>27.15</v>
          </cell>
          <cell r="Y19">
            <v>37.869999999999997</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7.3027642500266907</v>
          </cell>
          <cell r="W20">
            <v>11.784794515551901</v>
          </cell>
          <cell r="X20">
            <v>25.83</v>
          </cell>
          <cell r="Y20">
            <v>41.68</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7.9943006113250847</v>
          </cell>
          <cell r="W21">
            <v>11.058816489291061</v>
          </cell>
          <cell r="X21">
            <v>55.1</v>
          </cell>
          <cell r="Y21">
            <v>76.22</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6.9274540391955464</v>
          </cell>
          <cell r="W22">
            <v>11.655553594257807</v>
          </cell>
          <cell r="X22">
            <v>47.75</v>
          </cell>
          <cell r="Y22">
            <v>80.34</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7.7326956996604679</v>
          </cell>
          <cell r="W23">
            <v>10.474455988371652</v>
          </cell>
          <cell r="X23">
            <v>114.25</v>
          </cell>
          <cell r="Y23">
            <v>154.76</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7.3980197684416265</v>
          </cell>
          <cell r="W24">
            <v>11.720983154763882</v>
          </cell>
          <cell r="X24">
            <v>109.3</v>
          </cell>
          <cell r="Y24">
            <v>173.17</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7.9919748212800164</v>
          </cell>
          <cell r="W25">
            <v>10.928744202841932</v>
          </cell>
          <cell r="X25">
            <v>153.88999999999999</v>
          </cell>
          <cell r="Y25">
            <v>210.44</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7.3805047930076135</v>
          </cell>
          <cell r="W26">
            <v>11.3158426989415</v>
          </cell>
          <cell r="X26">
            <v>142.11000000000001</v>
          </cell>
          <cell r="Y26">
            <v>217.89</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7.9541459175086624</v>
          </cell>
          <cell r="W27">
            <v>11.049158452605607</v>
          </cell>
          <cell r="X27">
            <v>199.61</v>
          </cell>
          <cell r="Y27">
            <v>277.27999999999997</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7.7413910462454218</v>
          </cell>
          <cell r="W28">
            <v>11.05040133706739</v>
          </cell>
          <cell r="X28">
            <v>11.61</v>
          </cell>
          <cell r="Y28">
            <v>16.579999999999998</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6.7717935781468732</v>
          </cell>
          <cell r="W29">
            <v>11.574505005482138</v>
          </cell>
          <cell r="X29">
            <v>10.16</v>
          </cell>
          <cell r="Y29">
            <v>17.36</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7.5280357944775442</v>
          </cell>
          <cell r="W30">
            <v>10.638058378069609</v>
          </cell>
          <cell r="X30">
            <v>16.53</v>
          </cell>
          <cell r="Y30">
            <v>23.36</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7.1426995336779724</v>
          </cell>
          <cell r="W31">
            <v>11.125796406916395</v>
          </cell>
          <cell r="X31">
            <v>15.69</v>
          </cell>
          <cell r="Y31">
            <v>24.43</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7.8536978573943577</v>
          </cell>
          <cell r="W32">
            <v>10.940482085089613</v>
          </cell>
          <cell r="X32">
            <v>27.78</v>
          </cell>
          <cell r="Y32">
            <v>38.700000000000003</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7.1851554125788351</v>
          </cell>
          <cell r="W33">
            <v>11.231345877437796</v>
          </cell>
          <cell r="X33">
            <v>25.41</v>
          </cell>
          <cell r="Y33">
            <v>39.72</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8.2006265494205817</v>
          </cell>
          <cell r="W34">
            <v>10.479994740855375</v>
          </cell>
          <cell r="X34">
            <v>56.52</v>
          </cell>
          <cell r="Y34">
            <v>72.23</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6.6338905881813144</v>
          </cell>
          <cell r="W35">
            <v>11.792255132052588</v>
          </cell>
          <cell r="X35">
            <v>45.72</v>
          </cell>
          <cell r="Y35">
            <v>81.28</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8.136941874532857</v>
          </cell>
          <cell r="W36">
            <v>10.403367946168157</v>
          </cell>
          <cell r="X36">
            <v>120.22</v>
          </cell>
          <cell r="Y36">
            <v>153.71</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7.344610069388672</v>
          </cell>
          <cell r="W37">
            <v>11.190552739853484</v>
          </cell>
          <cell r="X37">
            <v>108.51</v>
          </cell>
          <cell r="Y37">
            <v>165.34</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8.0483202790042476</v>
          </cell>
          <cell r="W38">
            <v>10.87225889903406</v>
          </cell>
          <cell r="X38">
            <v>154.97</v>
          </cell>
          <cell r="Y38">
            <v>209.35</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7.1355581125544187</v>
          </cell>
          <cell r="W39">
            <v>11.210622971012494</v>
          </cell>
          <cell r="X39">
            <v>137.4</v>
          </cell>
          <cell r="Y39">
            <v>215.86</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7.5604533026375407</v>
          </cell>
          <cell r="W40">
            <v>10.690758462891226</v>
          </cell>
          <cell r="X40">
            <v>189.73</v>
          </cell>
          <cell r="Y40">
            <v>268.29000000000002</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8.1617121241033388</v>
          </cell>
          <cell r="W41">
            <v>11.043807014333835</v>
          </cell>
          <cell r="X41">
            <v>12.24</v>
          </cell>
          <cell r="Y41">
            <v>16.57</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6.9397261061171696</v>
          </cell>
          <cell r="W42">
            <v>11.672589016794987</v>
          </cell>
          <cell r="X42">
            <v>10.41</v>
          </cell>
          <cell r="Y42">
            <v>17.510000000000002</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8.0095382680600551</v>
          </cell>
          <cell r="W43">
            <v>10.454356910915862</v>
          </cell>
          <cell r="X43">
            <v>17.59</v>
          </cell>
          <cell r="Y43">
            <v>22.96</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7.0139960626601798</v>
          </cell>
          <cell r="W44">
            <v>11.862649891028278</v>
          </cell>
          <cell r="X44">
            <v>15.4</v>
          </cell>
          <cell r="Y44">
            <v>26.05</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7.4900556631577127</v>
          </cell>
          <cell r="W45">
            <v>10.360472596992938</v>
          </cell>
          <cell r="X45">
            <v>26.49</v>
          </cell>
          <cell r="Y45">
            <v>36.64</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6.9857058833635861</v>
          </cell>
          <cell r="W46">
            <v>11.258967156001752</v>
          </cell>
          <cell r="X46">
            <v>24.71</v>
          </cell>
          <cell r="Y46">
            <v>39.82</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7.5408339477892108</v>
          </cell>
          <cell r="W47">
            <v>10.890497235251559</v>
          </cell>
          <cell r="X47">
            <v>51.97</v>
          </cell>
          <cell r="Y47">
            <v>75.06</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6.6466466066850813</v>
          </cell>
          <cell r="W48">
            <v>11.428457932916563</v>
          </cell>
          <cell r="X48">
            <v>45.81</v>
          </cell>
          <cell r="Y48">
            <v>78.77</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8.0848873631256151</v>
          </cell>
          <cell r="W49">
            <v>10.70719457845272</v>
          </cell>
          <cell r="X49">
            <v>119.45</v>
          </cell>
          <cell r="Y49">
            <v>158.19</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6.6285078278734462</v>
          </cell>
          <cell r="W50">
            <v>11.127633550565696</v>
          </cell>
          <cell r="X50">
            <v>97.93</v>
          </cell>
          <cell r="Y50">
            <v>164.41</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7.9060105967848786</v>
          </cell>
          <cell r="W51">
            <v>10.863857131913763</v>
          </cell>
          <cell r="X51">
            <v>152.22999999999999</v>
          </cell>
          <cell r="Y51">
            <v>209.19</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6.7234195409276261</v>
          </cell>
          <cell r="W52">
            <v>11.565595860634428</v>
          </cell>
          <cell r="X52">
            <v>129.46</v>
          </cell>
          <cell r="Y52">
            <v>222.7</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7.6954635048594584</v>
          </cell>
          <cell r="W53">
            <v>10.499874677130439</v>
          </cell>
          <cell r="X53">
            <v>193.12</v>
          </cell>
          <cell r="Y53">
            <v>263.5</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7.7505043964799079</v>
          </cell>
          <cell r="W54">
            <v>10.675640304825217</v>
          </cell>
          <cell r="X54">
            <v>11.63</v>
          </cell>
          <cell r="Y54">
            <v>16.010000000000002</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6.9652689304020097</v>
          </cell>
          <cell r="W55">
            <v>11.308782964927037</v>
          </cell>
          <cell r="X55">
            <v>10.45</v>
          </cell>
          <cell r="Y55">
            <v>16.96</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7.4892498270029471</v>
          </cell>
          <cell r="W56">
            <v>10.961772377289723</v>
          </cell>
          <cell r="X56">
            <v>16.45</v>
          </cell>
          <cell r="Y56">
            <v>24.07</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7.3827502566962417</v>
          </cell>
          <cell r="W57">
            <v>11.249808381115722</v>
          </cell>
          <cell r="X57">
            <v>16.21</v>
          </cell>
          <cell r="Y57">
            <v>24.71</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7.4799650858489333</v>
          </cell>
          <cell r="W58">
            <v>10.355320504570015</v>
          </cell>
          <cell r="X58">
            <v>26.46</v>
          </cell>
          <cell r="Y58">
            <v>36.630000000000003</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6.7106251924771927</v>
          </cell>
          <cell r="W59">
            <v>11.4818542680314</v>
          </cell>
          <cell r="X59">
            <v>23.73</v>
          </cell>
          <cell r="Y59">
            <v>40.61</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8.0515006637353004</v>
          </cell>
          <cell r="W60">
            <v>11.088187387933788</v>
          </cell>
          <cell r="X60">
            <v>55.49</v>
          </cell>
          <cell r="Y60">
            <v>76.42</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7.2843701664365685</v>
          </cell>
          <cell r="W61">
            <v>11.826572344864701</v>
          </cell>
          <cell r="X61">
            <v>50.21</v>
          </cell>
          <cell r="Y61">
            <v>81.510000000000005</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8.064645742043389</v>
          </cell>
          <cell r="W62">
            <v>10.630738771063825</v>
          </cell>
          <cell r="X62">
            <v>119.15</v>
          </cell>
          <cell r="Y62">
            <v>157.06</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7.4048219270659654</v>
          </cell>
          <cell r="W63">
            <v>11.655120260599714</v>
          </cell>
          <cell r="X63">
            <v>109.4</v>
          </cell>
          <cell r="Y63">
            <v>172.2</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7.7920541338965306</v>
          </cell>
          <cell r="W64">
            <v>10.924581984340126</v>
          </cell>
          <cell r="X64">
            <v>150.04</v>
          </cell>
          <cell r="Y64">
            <v>210.36</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6.9003147682035939</v>
          </cell>
          <cell r="W65">
            <v>11.545886979575547</v>
          </cell>
          <cell r="X65">
            <v>132.87</v>
          </cell>
          <cell r="Y65">
            <v>222.32</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7.9855715712053801</v>
          </cell>
          <cell r="W66">
            <v>10.524667048157092</v>
          </cell>
          <cell r="X66">
            <v>200.4</v>
          </cell>
          <cell r="Y66">
            <v>264.12</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7.9911206534705475</v>
          </cell>
          <cell r="W68">
            <v>10.454611900612656</v>
          </cell>
          <cell r="X68">
            <v>11.99</v>
          </cell>
          <cell r="Y68">
            <v>15.68</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7.0245820644649219</v>
          </cell>
          <cell r="W69">
            <v>11.164206192815612</v>
          </cell>
          <cell r="X69">
            <v>10.54</v>
          </cell>
          <cell r="Y69">
            <v>16.75</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7.4319258542848345</v>
          </cell>
          <cell r="W70">
            <v>11.01929069294007</v>
          </cell>
          <cell r="X70">
            <v>16.32</v>
          </cell>
          <cell r="Y70">
            <v>24.2</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6.7177688334323911</v>
          </cell>
          <cell r="W71">
            <v>11.289222898323628</v>
          </cell>
          <cell r="X71">
            <v>14.75</v>
          </cell>
          <cell r="Y71">
            <v>24.79</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8.1342062363638252</v>
          </cell>
          <cell r="W72">
            <v>10.969184300302366</v>
          </cell>
          <cell r="X72">
            <v>28.77</v>
          </cell>
          <cell r="Y72">
            <v>38.799999999999997</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6.6379437133416728</v>
          </cell>
          <cell r="W73">
            <v>11.730946228433115</v>
          </cell>
          <cell r="X73">
            <v>23.48</v>
          </cell>
          <cell r="Y73">
            <v>41.49</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7.7216960008947426</v>
          </cell>
          <cell r="W74">
            <v>10.809624769636063</v>
          </cell>
          <cell r="X74">
            <v>53.22</v>
          </cell>
          <cell r="Y74">
            <v>74.5</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6.6678675075545364</v>
          </cell>
          <cell r="W75">
            <v>11.226268595782702</v>
          </cell>
          <cell r="X75">
            <v>45.96</v>
          </cell>
          <cell r="Y75">
            <v>77.38</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7.6890375578911137</v>
          </cell>
          <cell r="W76">
            <v>10.352334489011572</v>
          </cell>
          <cell r="X76">
            <v>113.6</v>
          </cell>
          <cell r="Y76">
            <v>152.94999999999999</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6.8090620360954182</v>
          </cell>
          <cell r="W77">
            <v>11.355989912237574</v>
          </cell>
          <cell r="X77">
            <v>100.6</v>
          </cell>
          <cell r="Y77">
            <v>167.78</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7.927183619613082</v>
          </cell>
          <cell r="W78">
            <v>10.772915674263182</v>
          </cell>
          <cell r="X78">
            <v>152.63999999999999</v>
          </cell>
          <cell r="Y78">
            <v>207.44</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6.6122989532252969</v>
          </cell>
          <cell r="W79">
            <v>11.625484194565416</v>
          </cell>
          <cell r="X79">
            <v>127.32</v>
          </cell>
          <cell r="Y79">
            <v>223.85</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8.0203979541698676</v>
          </cell>
          <cell r="W80">
            <v>10.677062395901546</v>
          </cell>
          <cell r="X80">
            <v>201.27</v>
          </cell>
          <cell r="Y80">
            <v>267.94</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8.129014465136045</v>
          </cell>
          <cell r="W88">
            <v>10.804469895979977</v>
          </cell>
          <cell r="X88">
            <v>12.19</v>
          </cell>
          <cell r="Y88">
            <v>16.21</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7.3539013862648712</v>
          </cell>
          <cell r="W89">
            <v>11.642565538654415</v>
          </cell>
          <cell r="X89">
            <v>11.03</v>
          </cell>
          <cell r="Y89">
            <v>17.46</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7.5348682927716979</v>
          </cell>
          <cell r="W90">
            <v>10.489206109516312</v>
          </cell>
          <cell r="X90">
            <v>16.55</v>
          </cell>
          <cell r="Y90">
            <v>23.04</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6.9618465539924941</v>
          </cell>
          <cell r="W91">
            <v>11.599785048930242</v>
          </cell>
          <cell r="X91">
            <v>15.29</v>
          </cell>
          <cell r="Y91">
            <v>25.47</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8.0888984881349071</v>
          </cell>
          <cell r="W92">
            <v>10.477784900980446</v>
          </cell>
          <cell r="X92">
            <v>28.61</v>
          </cell>
          <cell r="Y92">
            <v>37.06</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6.966377242782591</v>
          </cell>
          <cell r="W93">
            <v>11.787639656146986</v>
          </cell>
          <cell r="X93">
            <v>24.64</v>
          </cell>
          <cell r="Y93">
            <v>41.69</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7.9201433776326757</v>
          </cell>
          <cell r="W94">
            <v>10.805690022937316</v>
          </cell>
          <cell r="X94">
            <v>54.59</v>
          </cell>
          <cell r="Y94">
            <v>74.48</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7.1691802226319297</v>
          </cell>
          <cell r="W95">
            <v>11.64194910761155</v>
          </cell>
          <cell r="X95">
            <v>49.41</v>
          </cell>
          <cell r="Y95">
            <v>80.239999999999995</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7.6960752701558821</v>
          </cell>
          <cell r="W96">
            <v>10.956652223999251</v>
          </cell>
          <cell r="X96">
            <v>113.71</v>
          </cell>
          <cell r="Y96">
            <v>161.88</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7.0761189272121099</v>
          </cell>
          <cell r="W97">
            <v>11.896659834128863</v>
          </cell>
          <cell r="X97">
            <v>104.55</v>
          </cell>
          <cell r="Y97">
            <v>175.77</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7.9626516594669274</v>
          </cell>
          <cell r="W98">
            <v>10.425021583215038</v>
          </cell>
          <cell r="X98">
            <v>153.32</v>
          </cell>
          <cell r="Y98">
            <v>200.74</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7.1209400522997814</v>
          </cell>
          <cell r="W99">
            <v>11.41493201782934</v>
          </cell>
          <cell r="X99">
            <v>137.12</v>
          </cell>
          <cell r="Y99">
            <v>219.8</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7.5685499655305266</v>
          </cell>
          <cell r="W100">
            <v>10.75339948443087</v>
          </cell>
          <cell r="X100">
            <v>189.93</v>
          </cell>
          <cell r="Y100">
            <v>269.86</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7.8597659308355201</v>
          </cell>
          <cell r="W101">
            <v>10.396416687341702</v>
          </cell>
          <cell r="X101">
            <v>11.79</v>
          </cell>
          <cell r="Y101">
            <v>15.59</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7.2399125124031967</v>
          </cell>
          <cell r="W102">
            <v>11.451685189333261</v>
          </cell>
          <cell r="X102">
            <v>10.86</v>
          </cell>
          <cell r="Y102">
            <v>17.18</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7.9613959738125937</v>
          </cell>
          <cell r="W103">
            <v>10.385868116496802</v>
          </cell>
          <cell r="X103">
            <v>17.48</v>
          </cell>
          <cell r="Y103">
            <v>22.81</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7.1693875421975219</v>
          </cell>
          <cell r="W104">
            <v>11.414105070562503</v>
          </cell>
          <cell r="X104">
            <v>15.75</v>
          </cell>
          <cell r="Y104">
            <v>25.07</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7.8476599925765615</v>
          </cell>
          <cell r="W105">
            <v>11.084013921363661</v>
          </cell>
          <cell r="X105">
            <v>27.76</v>
          </cell>
          <cell r="Y105">
            <v>39.200000000000003</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6.9871789873236718</v>
          </cell>
          <cell r="W106">
            <v>11.209336899880192</v>
          </cell>
          <cell r="X106">
            <v>24.71</v>
          </cell>
          <cell r="Y106">
            <v>39.65</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8.1162976786527761</v>
          </cell>
          <cell r="W107">
            <v>10.50764000952927</v>
          </cell>
          <cell r="X107">
            <v>55.94</v>
          </cell>
          <cell r="Y107">
            <v>72.42</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6.8681208389591832</v>
          </cell>
          <cell r="W108">
            <v>11.314476368110443</v>
          </cell>
          <cell r="X108">
            <v>47.34</v>
          </cell>
          <cell r="Y108">
            <v>77.98</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7.6074782854415055</v>
          </cell>
          <cell r="W109">
            <v>10.752279858115815</v>
          </cell>
          <cell r="X109">
            <v>112.4</v>
          </cell>
          <cell r="Y109">
            <v>158.86000000000001</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7.218829962814608</v>
          </cell>
          <cell r="W110">
            <v>11.72354638122223</v>
          </cell>
          <cell r="X110">
            <v>106.66</v>
          </cell>
          <cell r="Y110">
            <v>173.21</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8.0521116013961116</v>
          </cell>
          <cell r="W111">
            <v>11.037486293386314</v>
          </cell>
          <cell r="X111">
            <v>155.05000000000001</v>
          </cell>
          <cell r="Y111">
            <v>212.53</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7.2787474814594946</v>
          </cell>
          <cell r="W112">
            <v>11.817968717560349</v>
          </cell>
          <cell r="X112">
            <v>140.16</v>
          </cell>
          <cell r="Y112">
            <v>227.56</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8.0810883601041148</v>
          </cell>
          <cell r="W113">
            <v>10.67473105496075</v>
          </cell>
          <cell r="X113">
            <v>202.8</v>
          </cell>
          <cell r="Y113">
            <v>267.88</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8.157068839290746</v>
          </cell>
          <cell r="W115">
            <v>11.014188652465466</v>
          </cell>
          <cell r="X115">
            <v>12.24</v>
          </cell>
          <cell r="Y115">
            <v>16.52</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7.195734926823862</v>
          </cell>
          <cell r="W116">
            <v>11.536482058180443</v>
          </cell>
          <cell r="X116">
            <v>10.79</v>
          </cell>
          <cell r="Y116">
            <v>17.3</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8.1728575137770783</v>
          </cell>
          <cell r="W117">
            <v>11.017510924832827</v>
          </cell>
          <cell r="X117">
            <v>17.95</v>
          </cell>
          <cell r="Y117">
            <v>24.2</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6.852742996886616</v>
          </cell>
          <cell r="W118">
            <v>11.902170314607551</v>
          </cell>
          <cell r="X118">
            <v>15.05</v>
          </cell>
          <cell r="Y118">
            <v>26.14</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8.0918311302836603</v>
          </cell>
          <cell r="W119">
            <v>10.409459060279524</v>
          </cell>
          <cell r="X119">
            <v>28.62</v>
          </cell>
          <cell r="Y119">
            <v>36.82</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7.3505864901308158</v>
          </cell>
          <cell r="W120">
            <v>11.187084135730988</v>
          </cell>
          <cell r="X120">
            <v>26</v>
          </cell>
          <cell r="Y120">
            <v>39.57</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8.1314419015261379</v>
          </cell>
          <cell r="W121">
            <v>10.960650137133085</v>
          </cell>
          <cell r="X121">
            <v>56.05</v>
          </cell>
          <cell r="Y121">
            <v>75.55</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6.8751945384800717</v>
          </cell>
          <cell r="W122">
            <v>11.337054461919237</v>
          </cell>
          <cell r="X122">
            <v>47.39</v>
          </cell>
          <cell r="Y122">
            <v>78.14</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8.1652094417065371</v>
          </cell>
          <cell r="W123">
            <v>10.429161661619919</v>
          </cell>
          <cell r="X123">
            <v>120.64</v>
          </cell>
          <cell r="Y123">
            <v>154.09</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6.8997601919366796</v>
          </cell>
          <cell r="W124">
            <v>11.681855034849274</v>
          </cell>
          <cell r="X124">
            <v>101.94</v>
          </cell>
          <cell r="Y124">
            <v>172.59</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7.7004448897719273</v>
          </cell>
          <cell r="W125">
            <v>10.504555392097082</v>
          </cell>
          <cell r="X125">
            <v>148.27000000000001</v>
          </cell>
          <cell r="Y125">
            <v>202.27</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7.2448795953450276</v>
          </cell>
          <cell r="W126">
            <v>11.659812290447867</v>
          </cell>
          <cell r="X126">
            <v>139.5</v>
          </cell>
          <cell r="Y126">
            <v>224.51</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7.7012811994166235</v>
          </cell>
          <cell r="W127">
            <v>10.887812686519636</v>
          </cell>
          <cell r="X127">
            <v>193.26</v>
          </cell>
          <cell r="Y127">
            <v>273.23</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0.50209111608528556</v>
      </c>
      <c r="C2">
        <f t="shared" ref="C2:C32" ca="1" si="0">RAND()</f>
        <v>0.42346905683633851</v>
      </c>
      <c r="D2" t="str">
        <f ca="1">VLOOKUP($B2
+IF(D1="DI",1,
IF(D1="EN",2,
IF(D1="GO",3,0))),$AC:$AD,MATCH($AD$1,$AC$1:$AD$1,0),1)</f>
        <v>EN</v>
      </c>
      <c r="E2">
        <f ca="1">ROUNDDOWN(VLOOKUP(D2,$P:$W,MATCH($U$1,$P$1:$W$1,0),0)+C2*(VLOOKUP(D2,$P:$W,MATCH($V$1,$P$1:$W$1,0),0)-VLOOKUP(D2,$P:$W,MATCH($U$1,$P$1:$W$1,0),0)+10^ABS(VLOOKUP(D2,$P:$W,MATCH($W$1,$P$1:$W$1,0),0))),VLOOKUP(D2,$P:$W,MATCH($W$1,$P$1:$W$1,0),0))</f>
        <v>7</v>
      </c>
      <c r="F2" t="s">
        <v>127</v>
      </c>
      <c r="G2">
        <v>7</v>
      </c>
      <c r="H2" t="s">
        <v>125</v>
      </c>
      <c r="I2">
        <v>2700</v>
      </c>
      <c r="J2" t="str">
        <f>IF(H2="GO",
  IF(I2&lt;100,"골드이상",""),
IF(H2="DI",
  IF(I2&gt;29,"다이아너무많음",
  IF(I2&gt;9,"다이아다소많음","")),""))</f>
        <v/>
      </c>
      <c r="K2" t="str">
        <f ca="1">IF(ROW()=2,L2,OFFSET(K2,-1,0)&amp;","&amp;L2)</f>
        <v>{"dy":1,"cd":"GO","cn":2700}</v>
      </c>
      <c r="L2" t="str">
        <f>"{"""&amp;A$1&amp;""":"&amp;A2
&amp;","""&amp;H$1&amp;""":"""&amp;H2&amp;""""
&amp;","""&amp;I$1&amp;""":"&amp;I2&amp;"}"</f>
        <v>{"dy":1,"cd":"GO","cn":2700}</v>
      </c>
      <c r="N2" t="str">
        <f ca="1">"["&amp;
IF(LEFT(OFFSET(K1,COUNTA(K:K)-1,0),1)=",",SUBSTITUTE(OFFSET(K1,COUNTA(K:K)-1,0),",","",1),OFFSET(K1,COUNTA(K:K)-1,0))
&amp;"]"</f>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dy":26,"cd":"EN","cn":9},{"dy":27,"cd":"DI","cn":4},{"dy":28,"cd":"GO","cn":3400},{"dy":29,"cd":"EN","cn":9},{"dy":30,"cd":"GO","cn":1000},{"dy":31,"cd":"EN","cn":6}]</v>
      </c>
      <c r="P2" t="s">
        <v>97</v>
      </c>
      <c r="Q2">
        <f ca="1">COUNTIF(D:D,P2)</f>
        <v>15</v>
      </c>
      <c r="R2">
        <f>COUNTIF(H:H,P2)</f>
        <v>13</v>
      </c>
      <c r="S2">
        <f>SUMIF(H:H,P2,I:I)</f>
        <v>99</v>
      </c>
      <c r="T2">
        <f>S2/R2</f>
        <v>7.615384615384615</v>
      </c>
      <c r="U2">
        <v>6</v>
      </c>
      <c r="V2">
        <v>9</v>
      </c>
      <c r="W2">
        <v>0</v>
      </c>
      <c r="Y2">
        <v>1</v>
      </c>
      <c r="Z2">
        <v>0</v>
      </c>
      <c r="AA2">
        <v>14</v>
      </c>
      <c r="AB2">
        <f>AA2/SUMIF(Z:Z,Z2,AA:AA)</f>
        <v>0.46666666666666667</v>
      </c>
      <c r="AC2">
        <v>0</v>
      </c>
      <c r="AD2" t="s">
        <v>126</v>
      </c>
    </row>
    <row r="3" spans="1:30">
      <c r="A3">
        <v>2</v>
      </c>
      <c r="B3">
        <f t="shared" ref="B3:B32" ca="1" si="1">RAND()</f>
        <v>0.27865061108378664</v>
      </c>
      <c r="C3">
        <f t="shared" ca="1" si="0"/>
        <v>0.27859813002602873</v>
      </c>
      <c r="D3" t="str">
        <f t="shared" ref="D3:D32" ca="1" si="2">VLOOKUP($B3
+IF(D2="DI",1,
IF(D2="EN",2,
IF(D2="GO",3,0))),$AC:$AD,MATCH($AD$1,$AC$1:$AD$1,0),1)</f>
        <v>GO</v>
      </c>
      <c r="E3">
        <f t="shared" ref="E3:E32" ca="1" si="3">ROUNDDOWN(VLOOKUP(D3,$P:$W,MATCH($U$1,$P$1:$W$1,0),0)+C3*(VLOOKUP(D3,$P:$W,MATCH($V$1,$P$1:$W$1,0),0)-VLOOKUP(D3,$P:$W,MATCH($U$1,$P$1:$W$1,0),0)+10^ABS(VLOOKUP(D3,$P:$W,MATCH($W$1,$P$1:$W$1,0),0))),VLOOKUP(D3,$P:$W,MATCH($W$1,$P$1:$W$1,0),0))</f>
        <v>1300</v>
      </c>
      <c r="F3" t="s">
        <v>125</v>
      </c>
      <c r="G3">
        <v>800</v>
      </c>
      <c r="H3" t="s">
        <v>127</v>
      </c>
      <c r="I3">
        <v>7</v>
      </c>
      <c r="J3" t="str">
        <f t="shared" ref="J3:J32" si="4">IF(H3="GO",
  IF(I3&lt;100,"골드이상",""),
IF(H3="DI",
  IF(I3&gt;29,"다이아너무많음",
  IF(I3&gt;9,"다이아다소많음","")),""))</f>
        <v/>
      </c>
      <c r="K3" t="str">
        <f t="shared" ref="K3:K32" ca="1" si="5">IF(ROW()=2,L3,OFFSET(K3,-1,0)&amp;","&amp;L3)</f>
        <v>{"dy":1,"cd":"GO","cn":2700},{"dy":2,"cd":"EN","cn":7}</v>
      </c>
      <c r="L3" t="str">
        <f t="shared" ref="L3:L32" si="6">"{"""&amp;A$1&amp;""":"&amp;A3
&amp;","""&amp;H$1&amp;""":"""&amp;H3&amp;""""
&amp;","""&amp;I$1&amp;""":"&amp;I3&amp;"}"</f>
        <v>{"dy":2,"cd":"EN","cn":7}</v>
      </c>
      <c r="P3" t="s">
        <v>68</v>
      </c>
      <c r="Q3">
        <f t="shared" ref="Q3:Q4" ca="1" si="7">COUNTIF(D:D,P3)</f>
        <v>13</v>
      </c>
      <c r="R3">
        <f t="shared" ref="R3:R4" si="8">COUNTIF(H:H,P3)</f>
        <v>13</v>
      </c>
      <c r="S3">
        <f t="shared" ref="S3:S4" si="9">SUMIF(H:H,P3,I:I)</f>
        <v>28100</v>
      </c>
      <c r="T3">
        <f>S3/R3</f>
        <v>2161.5384615384614</v>
      </c>
      <c r="U3">
        <v>500</v>
      </c>
      <c r="V3">
        <v>3500</v>
      </c>
      <c r="W3">
        <v>-2</v>
      </c>
      <c r="Y3">
        <v>2</v>
      </c>
      <c r="Z3">
        <v>0</v>
      </c>
      <c r="AA3">
        <v>14</v>
      </c>
      <c r="AB3">
        <f t="shared" ref="AB3:AB10" si="10">AA3/SUMIF(Z:Z,Z3,AA:AA)</f>
        <v>0.46666666666666667</v>
      </c>
      <c r="AC3">
        <f>AC2+AB2</f>
        <v>0.46666666666666667</v>
      </c>
      <c r="AD3" t="s">
        <v>128</v>
      </c>
    </row>
    <row r="4" spans="1:30">
      <c r="A4">
        <v>3</v>
      </c>
      <c r="B4">
        <f t="shared" ca="1" si="1"/>
        <v>1.5180480772029825E-2</v>
      </c>
      <c r="C4">
        <f t="shared" ca="1" si="0"/>
        <v>0.48582529374236938</v>
      </c>
      <c r="D4" t="str">
        <f t="shared" ca="1" si="2"/>
        <v>EN</v>
      </c>
      <c r="E4">
        <f t="shared" ca="1" si="3"/>
        <v>7</v>
      </c>
      <c r="F4" t="s">
        <v>127</v>
      </c>
      <c r="G4">
        <v>12</v>
      </c>
      <c r="H4" t="s">
        <v>125</v>
      </c>
      <c r="I4">
        <v>2400</v>
      </c>
      <c r="J4" t="str">
        <f t="shared" si="4"/>
        <v/>
      </c>
      <c r="K4" t="str">
        <f t="shared" ca="1" si="5"/>
        <v>{"dy":1,"cd":"GO","cn":2700},{"dy":2,"cd":"EN","cn":7},{"dy":3,"cd":"GO","cn":2400}</v>
      </c>
      <c r="L4" t="str">
        <f t="shared" si="6"/>
        <v>{"dy":3,"cd":"GO","cn":2400}</v>
      </c>
      <c r="P4" t="s">
        <v>98</v>
      </c>
      <c r="Q4">
        <f t="shared" ca="1" si="7"/>
        <v>3</v>
      </c>
      <c r="R4">
        <f t="shared" si="8"/>
        <v>5</v>
      </c>
      <c r="S4">
        <f t="shared" si="9"/>
        <v>24</v>
      </c>
      <c r="T4">
        <f>S4/R4</f>
        <v>4.8</v>
      </c>
      <c r="U4">
        <v>3</v>
      </c>
      <c r="V4">
        <v>6</v>
      </c>
      <c r="W4">
        <v>0</v>
      </c>
      <c r="Y4">
        <v>3</v>
      </c>
      <c r="Z4">
        <v>0</v>
      </c>
      <c r="AA4">
        <v>2</v>
      </c>
      <c r="AB4">
        <f t="shared" si="10"/>
        <v>6.6666666666666666E-2</v>
      </c>
      <c r="AC4">
        <f>AC3+AB3</f>
        <v>0.93333333333333335</v>
      </c>
      <c r="AD4" t="s">
        <v>130</v>
      </c>
    </row>
    <row r="5" spans="1:30">
      <c r="A5">
        <v>4</v>
      </c>
      <c r="B5">
        <f t="shared" ca="1" si="1"/>
        <v>0.98805400043755676</v>
      </c>
      <c r="C5">
        <f t="shared" ca="1" si="0"/>
        <v>0.10487672189453445</v>
      </c>
      <c r="D5" t="str">
        <f t="shared" ca="1" si="2"/>
        <v>DI</v>
      </c>
      <c r="E5">
        <f t="shared" ca="1" si="3"/>
        <v>3</v>
      </c>
      <c r="F5" t="s">
        <v>125</v>
      </c>
      <c r="G5">
        <v>1000</v>
      </c>
      <c r="H5" t="s">
        <v>127</v>
      </c>
      <c r="I5">
        <v>8</v>
      </c>
      <c r="J5" t="str">
        <f t="shared" si="4"/>
        <v/>
      </c>
      <c r="K5" t="str">
        <f t="shared" ca="1" si="5"/>
        <v>{"dy":1,"cd":"GO","cn":2700},{"dy":2,"cd":"EN","cn":7},{"dy":3,"cd":"GO","cn":2400},{"dy":4,"cd":"EN","cn":8}</v>
      </c>
      <c r="L5" t="str">
        <f t="shared" si="6"/>
        <v>{"dy":4,"cd":"EN","cn":8}</v>
      </c>
      <c r="Y5">
        <v>1</v>
      </c>
      <c r="Z5">
        <v>1</v>
      </c>
      <c r="AA5">
        <f>VLOOKUP($Y5,$Y:$AD,MATCH(AA$1,$Y$1:$AD$1,0),0)</f>
        <v>14</v>
      </c>
      <c r="AB5">
        <f t="shared" si="10"/>
        <v>0.5</v>
      </c>
      <c r="AC5">
        <f>AC4+AB4</f>
        <v>1</v>
      </c>
      <c r="AD5" t="str">
        <f>VLOOKUP($Y5,$Y:$AD,MATCH(AD$1,$Y$1:$AD$1,0),0)</f>
        <v>GO</v>
      </c>
    </row>
    <row r="6" spans="1:30">
      <c r="A6">
        <v>5</v>
      </c>
      <c r="B6">
        <f t="shared" ca="1" si="1"/>
        <v>0.79238968045419422</v>
      </c>
      <c r="C6">
        <f t="shared" ca="1" si="0"/>
        <v>0.26197186867665034</v>
      </c>
      <c r="D6" t="str">
        <f t="shared" ca="1" si="2"/>
        <v>EN</v>
      </c>
      <c r="E6">
        <f t="shared" ca="1" si="3"/>
        <v>7</v>
      </c>
      <c r="F6" t="s">
        <v>127</v>
      </c>
      <c r="G6">
        <v>5</v>
      </c>
      <c r="H6" t="s">
        <v>125</v>
      </c>
      <c r="I6">
        <v>2200</v>
      </c>
      <c r="J6" t="str">
        <f t="shared" si="4"/>
        <v/>
      </c>
      <c r="K6" t="str">
        <f t="shared" ca="1" si="5"/>
        <v>{"dy":1,"cd":"GO","cn":2700},{"dy":2,"cd":"EN","cn":7},{"dy":3,"cd":"GO","cn":2400},{"dy":4,"cd":"EN","cn":8},{"dy":5,"cd":"GO","cn":2200}</v>
      </c>
      <c r="L6" t="str">
        <f t="shared" si="6"/>
        <v>{"dy":5,"cd":"GO","cn":2200}</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0.30817471932273788</v>
      </c>
      <c r="C7">
        <f t="shared" ca="1" si="0"/>
        <v>0.84011155870460641</v>
      </c>
      <c r="D7" t="str">
        <f t="shared" ca="1" si="2"/>
        <v>GO</v>
      </c>
      <c r="E7">
        <f t="shared" ca="1" si="3"/>
        <v>3100</v>
      </c>
      <c r="F7" t="s">
        <v>125</v>
      </c>
      <c r="G7">
        <v>900</v>
      </c>
      <c r="H7" t="s">
        <v>129</v>
      </c>
      <c r="I7">
        <v>6</v>
      </c>
      <c r="J7" t="str">
        <f t="shared" si="4"/>
        <v/>
      </c>
      <c r="K7" t="str">
        <f t="shared" ca="1" si="5"/>
        <v>{"dy":1,"cd":"GO","cn":2700},{"dy":2,"cd":"EN","cn":7},{"dy":3,"cd":"GO","cn":2400},{"dy":4,"cd":"EN","cn":8},{"dy":5,"cd":"GO","cn":2200},{"dy":6,"cd":"DI","cn":6}</v>
      </c>
      <c r="L7" t="str">
        <f t="shared" si="6"/>
        <v>{"dy":6,"cd":"DI","cn":6}</v>
      </c>
      <c r="Y7">
        <v>1</v>
      </c>
      <c r="Z7">
        <v>2</v>
      </c>
      <c r="AA7">
        <f t="shared" si="11"/>
        <v>14</v>
      </c>
      <c r="AB7">
        <f t="shared" si="10"/>
        <v>0.875</v>
      </c>
      <c r="AC7">
        <f t="shared" si="12"/>
        <v>2</v>
      </c>
      <c r="AD7" t="str">
        <f t="shared" si="13"/>
        <v>GO</v>
      </c>
    </row>
    <row r="8" spans="1:30">
      <c r="A8">
        <v>7</v>
      </c>
      <c r="B8">
        <f t="shared" ca="1" si="1"/>
        <v>0.82497442035047674</v>
      </c>
      <c r="C8">
        <f t="shared" ca="1" si="0"/>
        <v>0.58557317759638772</v>
      </c>
      <c r="D8" t="str">
        <f t="shared" ca="1" si="2"/>
        <v>EN</v>
      </c>
      <c r="E8">
        <f t="shared" ca="1" si="3"/>
        <v>8</v>
      </c>
      <c r="F8" t="s">
        <v>127</v>
      </c>
      <c r="G8">
        <v>6</v>
      </c>
      <c r="H8" t="s">
        <v>127</v>
      </c>
      <c r="I8">
        <v>9</v>
      </c>
      <c r="J8" t="str">
        <f t="shared" si="4"/>
        <v/>
      </c>
      <c r="K8" t="str">
        <f t="shared" ca="1" si="5"/>
        <v>{"dy":1,"cd":"GO","cn":2700},{"dy":2,"cd":"EN","cn":7},{"dy":3,"cd":"GO","cn":2400},{"dy":4,"cd":"EN","cn":8},{"dy":5,"cd":"GO","cn":2200},{"dy":6,"cd":"DI","cn":6},{"dy":7,"cd":"EN","cn":9}</v>
      </c>
      <c r="L8" t="str">
        <f t="shared" si="6"/>
        <v>{"dy":7,"cd":"EN","cn":9}</v>
      </c>
      <c r="Y8">
        <v>3</v>
      </c>
      <c r="Z8">
        <v>2</v>
      </c>
      <c r="AA8">
        <f t="shared" si="11"/>
        <v>2</v>
      </c>
      <c r="AB8">
        <f t="shared" si="10"/>
        <v>0.125</v>
      </c>
      <c r="AC8">
        <f t="shared" si="12"/>
        <v>2.875</v>
      </c>
      <c r="AD8" t="str">
        <f t="shared" si="13"/>
        <v>DI</v>
      </c>
    </row>
    <row r="9" spans="1:30">
      <c r="A9">
        <v>8</v>
      </c>
      <c r="B9">
        <f t="shared" ca="1" si="1"/>
        <v>2.5743491151418274E-2</v>
      </c>
      <c r="C9">
        <f t="shared" ca="1" si="0"/>
        <v>0.35559661448264723</v>
      </c>
      <c r="D9" t="str">
        <f t="shared" ca="1" si="2"/>
        <v>GO</v>
      </c>
      <c r="E9">
        <f t="shared" ca="1" si="3"/>
        <v>1600</v>
      </c>
      <c r="F9" t="s">
        <v>129</v>
      </c>
      <c r="G9">
        <v>3</v>
      </c>
      <c r="H9" t="s">
        <v>125</v>
      </c>
      <c r="I9">
        <v>900</v>
      </c>
      <c r="J9" t="str">
        <f t="shared" si="4"/>
        <v/>
      </c>
      <c r="K9" t="str">
        <f t="shared" ca="1" si="5"/>
        <v>{"dy":1,"cd":"GO","cn":2700},{"dy":2,"cd":"EN","cn":7},{"dy":3,"cd":"GO","cn":2400},{"dy":4,"cd":"EN","cn":8},{"dy":5,"cd":"GO","cn":2200},{"dy":6,"cd":"DI","cn":6},{"dy":7,"cd":"EN","cn":9},{"dy":8,"cd":"GO","cn":900}</v>
      </c>
      <c r="L9" t="str">
        <f t="shared" si="6"/>
        <v>{"dy":8,"cd":"GO","cn":900}</v>
      </c>
      <c r="Y9">
        <v>2</v>
      </c>
      <c r="Z9">
        <v>3</v>
      </c>
      <c r="AA9">
        <f t="shared" si="11"/>
        <v>14</v>
      </c>
      <c r="AB9">
        <f t="shared" si="10"/>
        <v>0.875</v>
      </c>
      <c r="AC9">
        <f t="shared" si="12"/>
        <v>3</v>
      </c>
      <c r="AD9" t="str">
        <f t="shared" si="13"/>
        <v>EN</v>
      </c>
    </row>
    <row r="10" spans="1:30">
      <c r="A10">
        <v>9</v>
      </c>
      <c r="B10">
        <f t="shared" ca="1" si="1"/>
        <v>3.7391514752505017E-4</v>
      </c>
      <c r="C10">
        <f t="shared" ca="1" si="0"/>
        <v>0.45742669654404022</v>
      </c>
      <c r="D10" t="str">
        <f t="shared" ca="1" si="2"/>
        <v>EN</v>
      </c>
      <c r="E10">
        <f t="shared" ca="1" si="3"/>
        <v>7</v>
      </c>
      <c r="F10" t="s">
        <v>125</v>
      </c>
      <c r="G10">
        <v>700</v>
      </c>
      <c r="H10" t="s">
        <v>127</v>
      </c>
      <c r="I10">
        <v>6</v>
      </c>
      <c r="J10" t="str">
        <f t="shared" si="4"/>
        <v/>
      </c>
      <c r="K10" t="str">
        <f t="shared" ca="1" si="5"/>
        <v>{"dy":1,"cd":"GO","cn":2700},{"dy":2,"cd":"EN","cn":7},{"dy":3,"cd":"GO","cn":2400},{"dy":4,"cd":"EN","cn":8},{"dy":5,"cd":"GO","cn":2200},{"dy":6,"cd":"DI","cn":6},{"dy":7,"cd":"EN","cn":9},{"dy":8,"cd":"GO","cn":900},{"dy":9,"cd":"EN","cn":6}</v>
      </c>
      <c r="L10" t="str">
        <f t="shared" si="6"/>
        <v>{"dy":9,"cd":"EN","cn":6}</v>
      </c>
      <c r="Y10">
        <v>3</v>
      </c>
      <c r="Z10">
        <v>3</v>
      </c>
      <c r="AA10">
        <f t="shared" si="11"/>
        <v>2</v>
      </c>
      <c r="AB10">
        <f t="shared" si="10"/>
        <v>0.125</v>
      </c>
      <c r="AC10">
        <f t="shared" si="12"/>
        <v>3.875</v>
      </c>
      <c r="AD10" t="str">
        <f t="shared" si="13"/>
        <v>DI</v>
      </c>
    </row>
    <row r="11" spans="1:30">
      <c r="A11">
        <v>10</v>
      </c>
      <c r="B11">
        <f t="shared" ca="1" si="1"/>
        <v>8.7339754993602359E-2</v>
      </c>
      <c r="C11">
        <f t="shared" ca="1" si="0"/>
        <v>0.80843502178382665</v>
      </c>
      <c r="D11" t="str">
        <f t="shared" ca="1" si="2"/>
        <v>GO</v>
      </c>
      <c r="E11">
        <f t="shared" ca="1" si="3"/>
        <v>3000</v>
      </c>
      <c r="F11" t="s">
        <v>127</v>
      </c>
      <c r="G11">
        <v>10</v>
      </c>
      <c r="H11" t="s">
        <v>125</v>
      </c>
      <c r="I11">
        <v>3100</v>
      </c>
      <c r="J11" t="str">
        <f t="shared" si="4"/>
        <v/>
      </c>
      <c r="K11" t="str">
        <f t="shared" ca="1" si="5"/>
        <v>{"dy":1,"cd":"GO","cn":2700},{"dy":2,"cd":"EN","cn":7},{"dy":3,"cd":"GO","cn":2400},{"dy":4,"cd":"EN","cn":8},{"dy":5,"cd":"GO","cn":2200},{"dy":6,"cd":"DI","cn":6},{"dy":7,"cd":"EN","cn":9},{"dy":8,"cd":"GO","cn":900},{"dy":9,"cd":"EN","cn":6},{"dy":10,"cd":"GO","cn":3100}</v>
      </c>
      <c r="L11" t="str">
        <f t="shared" si="6"/>
        <v>{"dy":10,"cd":"GO","cn":3100}</v>
      </c>
    </row>
    <row r="12" spans="1:30">
      <c r="A12">
        <v>11</v>
      </c>
      <c r="B12">
        <f t="shared" ca="1" si="1"/>
        <v>0.71972624738199853</v>
      </c>
      <c r="C12">
        <f t="shared" ca="1" si="0"/>
        <v>8.6070841501024953E-2</v>
      </c>
      <c r="D12" t="str">
        <f t="shared" ca="1" si="2"/>
        <v>EN</v>
      </c>
      <c r="E12">
        <f t="shared" ca="1" si="3"/>
        <v>6</v>
      </c>
      <c r="F12" t="s">
        <v>125</v>
      </c>
      <c r="G12">
        <v>1300</v>
      </c>
      <c r="H12" t="s">
        <v>129</v>
      </c>
      <c r="I12">
        <v>5</v>
      </c>
      <c r="J12" t="str">
        <f t="shared" si="4"/>
        <v/>
      </c>
      <c r="K12" t="str">
        <f t="shared" ca="1" si="5"/>
        <v>{"dy":1,"cd":"GO","cn":2700},{"dy":2,"cd":"EN","cn":7},{"dy":3,"cd":"GO","cn":2400},{"dy":4,"cd":"EN","cn":8},{"dy":5,"cd":"GO","cn":2200},{"dy":6,"cd":"DI","cn":6},{"dy":7,"cd":"EN","cn":9},{"dy":8,"cd":"GO","cn":900},{"dy":9,"cd":"EN","cn":6},{"dy":10,"cd":"GO","cn":3100},{"dy":11,"cd":"DI","cn":5}</v>
      </c>
      <c r="L12" t="str">
        <f t="shared" si="6"/>
        <v>{"dy":11,"cd":"DI","cn":5}</v>
      </c>
    </row>
    <row r="13" spans="1:30">
      <c r="A13">
        <v>12</v>
      </c>
      <c r="B13">
        <f t="shared" ca="1" si="1"/>
        <v>0.50894960964107816</v>
      </c>
      <c r="C13">
        <f t="shared" ca="1" si="0"/>
        <v>0.2124869782666764</v>
      </c>
      <c r="D13" t="str">
        <f t="shared" ca="1" si="2"/>
        <v>GO</v>
      </c>
      <c r="E13">
        <f t="shared" ca="1" si="3"/>
        <v>1100</v>
      </c>
      <c r="F13" t="s">
        <v>127</v>
      </c>
      <c r="G13">
        <v>6</v>
      </c>
      <c r="H13" t="s">
        <v>127</v>
      </c>
      <c r="I13">
        <v>7</v>
      </c>
      <c r="J13" t="str">
        <f t="shared" si="4"/>
        <v/>
      </c>
      <c r="K13" t="str">
        <f t="shared" ca="1" si="5"/>
        <v>{"dy":1,"cd":"GO","cn":2700},{"dy":2,"cd":"EN","cn":7},{"dy":3,"cd":"GO","cn":2400},{"dy":4,"cd":"EN","cn":8},{"dy":5,"cd":"GO","cn":2200},{"dy":6,"cd":"DI","cn":6},{"dy":7,"cd":"EN","cn":9},{"dy":8,"cd":"GO","cn":900},{"dy":9,"cd":"EN","cn":6},{"dy":10,"cd":"GO","cn":3100},{"dy":11,"cd":"DI","cn":5},{"dy":12,"cd":"EN","cn":7}</v>
      </c>
      <c r="L13" t="str">
        <f t="shared" si="6"/>
        <v>{"dy":12,"cd":"EN","cn":7}</v>
      </c>
    </row>
    <row r="14" spans="1:30">
      <c r="A14">
        <v>13</v>
      </c>
      <c r="B14">
        <f t="shared" ca="1" si="1"/>
        <v>0.94227697974684366</v>
      </c>
      <c r="C14">
        <f t="shared" ca="1" si="0"/>
        <v>0.2186459174887363</v>
      </c>
      <c r="D14" t="str">
        <f t="shared" ca="1" si="2"/>
        <v>DI</v>
      </c>
      <c r="E14">
        <f t="shared" ca="1" si="3"/>
        <v>3</v>
      </c>
      <c r="F14" t="s">
        <v>125</v>
      </c>
      <c r="G14">
        <v>1200</v>
      </c>
      <c r="H14" t="s">
        <v>125</v>
      </c>
      <c r="I14">
        <v>3300</v>
      </c>
      <c r="J14" t="str">
        <f t="shared" si="4"/>
        <v/>
      </c>
      <c r="K14" t="str">
        <f t="shared" ca="1" si="5"/>
        <v>{"dy":1,"cd":"GO","cn":2700},{"dy":2,"cd":"EN","cn":7},{"dy":3,"cd":"GO","cn":2400},{"dy":4,"cd":"EN","cn":8},{"dy":5,"cd":"GO","cn":2200},{"dy":6,"cd":"DI","cn":6},{"dy":7,"cd":"EN","cn":9},{"dy":8,"cd":"GO","cn":900},{"dy":9,"cd":"EN","cn":6},{"dy":10,"cd":"GO","cn":3100},{"dy":11,"cd":"DI","cn":5},{"dy":12,"cd":"EN","cn":7},{"dy":13,"cd":"GO","cn":3300}</v>
      </c>
      <c r="L14" t="str">
        <f t="shared" si="6"/>
        <v>{"dy":13,"cd":"GO","cn":3300}</v>
      </c>
    </row>
    <row r="15" spans="1:30">
      <c r="A15">
        <v>14</v>
      </c>
      <c r="B15">
        <f t="shared" ca="1" si="1"/>
        <v>0.57640449810388927</v>
      </c>
      <c r="C15">
        <f t="shared" ca="1" si="0"/>
        <v>0.75761149004481543</v>
      </c>
      <c r="D15" t="str">
        <f t="shared" ca="1" si="2"/>
        <v>EN</v>
      </c>
      <c r="E15">
        <f t="shared" ca="1" si="3"/>
        <v>9</v>
      </c>
      <c r="F15" t="s">
        <v>127</v>
      </c>
      <c r="G15">
        <v>10</v>
      </c>
      <c r="H15" t="s">
        <v>127</v>
      </c>
      <c r="I15">
        <v>8</v>
      </c>
      <c r="J15" t="str">
        <f t="shared" si="4"/>
        <v/>
      </c>
      <c r="K15" t="str">
        <f t="shared" ca="1" si="5"/>
        <v>{"dy":1,"cd":"GO","cn":2700},{"dy":2,"cd":"EN","cn":7},{"dy":3,"cd":"GO","cn":2400},{"dy":4,"cd":"EN","cn":8},{"dy":5,"cd":"GO","cn":2200},{"dy":6,"cd":"DI","cn":6},{"dy":7,"cd":"EN","cn":9},{"dy":8,"cd":"GO","cn":900},{"dy":9,"cd":"EN","cn":6},{"dy":10,"cd":"GO","cn":3100},{"dy":11,"cd":"DI","cn":5},{"dy":12,"cd":"EN","cn":7},{"dy":13,"cd":"GO","cn":3300},{"dy":14,"cd":"EN","cn":8}</v>
      </c>
      <c r="L15" t="str">
        <f t="shared" si="6"/>
        <v>{"dy":14,"cd":"EN","cn":8}</v>
      </c>
    </row>
    <row r="16" spans="1:30">
      <c r="A16">
        <v>15</v>
      </c>
      <c r="B16">
        <f t="shared" ca="1" si="1"/>
        <v>0.57299962393289394</v>
      </c>
      <c r="C16">
        <f t="shared" ca="1" si="0"/>
        <v>0.78601408258154981</v>
      </c>
      <c r="D16" t="str">
        <f t="shared" ca="1" si="2"/>
        <v>GO</v>
      </c>
      <c r="E16">
        <f t="shared" ca="1" si="3"/>
        <v>2900</v>
      </c>
      <c r="F16" t="s">
        <v>125</v>
      </c>
      <c r="G16">
        <v>1000</v>
      </c>
      <c r="H16" t="s">
        <v>125</v>
      </c>
      <c r="I16">
        <v>3000</v>
      </c>
      <c r="J16" t="str">
        <f t="shared" si="4"/>
        <v/>
      </c>
      <c r="K16" t="str">
        <f t="shared" ca="1" si="5"/>
        <v>{"dy":1,"cd":"GO","cn":2700},{"dy":2,"cd":"EN","cn":7},{"dy":3,"cd":"GO","cn":2400},{"dy":4,"cd":"EN","cn":8},{"dy":5,"cd":"GO","cn":2200},{"dy":6,"cd":"DI","cn":6},{"dy":7,"cd":"EN","cn":9},{"dy":8,"cd":"GO","cn":900},{"dy":9,"cd":"EN","cn":6},{"dy":10,"cd":"GO","cn":3100},{"dy":11,"cd":"DI","cn":5},{"dy":12,"cd":"EN","cn":7},{"dy":13,"cd":"GO","cn":3300},{"dy":14,"cd":"EN","cn":8},{"dy":15,"cd":"GO","cn":3000}</v>
      </c>
      <c r="L16" t="str">
        <f t="shared" si="6"/>
        <v>{"dy":15,"cd":"GO","cn":3000}</v>
      </c>
    </row>
    <row r="17" spans="1:12">
      <c r="A17">
        <v>16</v>
      </c>
      <c r="B17">
        <f t="shared" ca="1" si="1"/>
        <v>0.50183047383946633</v>
      </c>
      <c r="C17">
        <f t="shared" ca="1" si="0"/>
        <v>0.81922510876639465</v>
      </c>
      <c r="D17" t="str">
        <f t="shared" ca="1" si="2"/>
        <v>EN</v>
      </c>
      <c r="E17">
        <f t="shared" ca="1" si="3"/>
        <v>9</v>
      </c>
      <c r="F17" t="s">
        <v>127</v>
      </c>
      <c r="G17">
        <v>8</v>
      </c>
      <c r="H17" t="s">
        <v>127</v>
      </c>
      <c r="I17">
        <v>9</v>
      </c>
      <c r="J17" t="str">
        <f t="shared" si="4"/>
        <v/>
      </c>
      <c r="K17" t="str">
        <f t="shared" ca="1" si="5"/>
        <v>{"dy":1,"cd":"GO","cn":2700},{"dy":2,"cd":"EN","cn":7},{"dy":3,"cd":"GO","cn":2400},{"dy":4,"cd":"EN","cn":8},{"dy":5,"cd":"GO","cn":2200},{"dy":6,"cd":"DI","cn":6},{"dy":7,"cd":"EN","cn":9},{"dy":8,"cd":"GO","cn":900},{"dy":9,"cd":"EN","cn":6},{"dy":10,"cd":"GO","cn":3100},{"dy":11,"cd":"DI","cn":5},{"dy":12,"cd":"EN","cn":7},{"dy":13,"cd":"GO","cn":3300},{"dy":14,"cd":"EN","cn":8},{"dy":15,"cd":"GO","cn":3000},{"dy":16,"cd":"EN","cn":9}</v>
      </c>
      <c r="L17" t="str">
        <f t="shared" si="6"/>
        <v>{"dy":16,"cd":"EN","cn":9}</v>
      </c>
    </row>
    <row r="18" spans="1:12">
      <c r="A18">
        <v>17</v>
      </c>
      <c r="B18">
        <f t="shared" ca="1" si="1"/>
        <v>4.513418955568238E-2</v>
      </c>
      <c r="C18">
        <f t="shared" ca="1" si="0"/>
        <v>0.68682115362157514</v>
      </c>
      <c r="D18" t="str">
        <f t="shared" ca="1" si="2"/>
        <v>GO</v>
      </c>
      <c r="E18">
        <f t="shared" ca="1" si="3"/>
        <v>2600</v>
      </c>
      <c r="F18" t="s">
        <v>125</v>
      </c>
      <c r="G18">
        <v>800</v>
      </c>
      <c r="H18" t="s">
        <v>98</v>
      </c>
      <c r="I18">
        <v>6</v>
      </c>
      <c r="J18" t="str">
        <f t="shared" si="4"/>
        <v/>
      </c>
      <c r="K18" t="str">
        <f t="shared" ca="1" si="5"/>
        <v>{"dy":1,"cd":"GO","cn":2700},{"dy":2,"cd":"EN","cn":7},{"dy":3,"cd":"GO","cn":2400},{"dy":4,"cd":"EN","cn":8},{"dy":5,"cd":"GO","cn":2200},{"dy":6,"cd":"DI","cn":6},{"dy":7,"cd":"EN","cn":9},{"dy":8,"cd":"GO","cn":900},{"dy":9,"cd":"EN","cn":6},{"dy":10,"cd":"GO","cn":3100},{"dy":11,"cd":"DI","cn":5},{"dy":12,"cd":"EN","cn":7},{"dy":13,"cd":"GO","cn":3300},{"dy":14,"cd":"EN","cn":8},{"dy":15,"cd":"GO","cn":3000},{"dy":16,"cd":"EN","cn":9},{"dy":17,"cd":"DI","cn":6}</v>
      </c>
      <c r="L18" t="str">
        <f t="shared" si="6"/>
        <v>{"dy":17,"cd":"DI","cn":6}</v>
      </c>
    </row>
    <row r="19" spans="1:12">
      <c r="A19">
        <v>18</v>
      </c>
      <c r="B19">
        <f t="shared" ca="1" si="1"/>
        <v>0.78125484455456495</v>
      </c>
      <c r="C19">
        <f t="shared" ca="1" si="0"/>
        <v>0.96897238023407495</v>
      </c>
      <c r="D19" t="str">
        <f t="shared" ca="1" si="2"/>
        <v>EN</v>
      </c>
      <c r="E19">
        <f t="shared" ca="1" si="3"/>
        <v>9</v>
      </c>
      <c r="F19" t="s">
        <v>127</v>
      </c>
      <c r="G19">
        <v>6</v>
      </c>
      <c r="H19" t="s">
        <v>125</v>
      </c>
      <c r="I19">
        <v>800</v>
      </c>
      <c r="J19" t="str">
        <f t="shared" si="4"/>
        <v/>
      </c>
      <c r="K19" t="str">
        <f t="shared" ca="1" si="5"/>
        <v>{"dy":1,"cd":"GO","cn":2700},{"dy":2,"cd":"EN","cn":7},{"dy":3,"cd":"GO","cn":2400},{"dy":4,"cd":"EN","cn":8},{"dy":5,"cd":"GO","cn":2200},{"dy":6,"cd":"DI","cn":6},{"dy":7,"cd":"EN","cn":9},{"dy":8,"cd":"GO","cn":900},{"dy":9,"cd":"EN","cn":6},{"dy":10,"cd":"GO","cn":3100},{"dy":11,"cd":"DI","cn":5},{"dy":12,"cd":"EN","cn":7},{"dy":13,"cd":"GO","cn":3300},{"dy":14,"cd":"EN","cn":8},{"dy":15,"cd":"GO","cn":3000},{"dy":16,"cd":"EN","cn":9},{"dy":17,"cd":"DI","cn":6},{"dy":18,"cd":"GO","cn":800}</v>
      </c>
      <c r="L19" t="str">
        <f t="shared" si="6"/>
        <v>{"dy":18,"cd":"GO","cn":800}</v>
      </c>
    </row>
    <row r="20" spans="1:12">
      <c r="A20">
        <v>19</v>
      </c>
      <c r="B20">
        <f t="shared" ca="1" si="1"/>
        <v>0.16823612331588156</v>
      </c>
      <c r="C20">
        <f t="shared" ca="1" si="0"/>
        <v>0.53683178803171883</v>
      </c>
      <c r="D20" t="str">
        <f t="shared" ca="1" si="2"/>
        <v>GO</v>
      </c>
      <c r="E20">
        <f t="shared" ca="1" si="3"/>
        <v>2100</v>
      </c>
      <c r="F20" t="s">
        <v>125</v>
      </c>
      <c r="G20">
        <v>900</v>
      </c>
      <c r="H20" t="s">
        <v>127</v>
      </c>
      <c r="I20">
        <v>6</v>
      </c>
      <c r="J20" t="str">
        <f t="shared" si="4"/>
        <v/>
      </c>
      <c r="K20" t="str">
        <f t="shared" ca="1" si="5"/>
        <v>{"dy":1,"cd":"GO","cn":2700},{"dy":2,"cd":"EN","cn":7},{"dy":3,"cd":"GO","cn":2400},{"dy":4,"cd":"EN","cn":8},{"dy":5,"cd":"GO","cn":2200},{"dy":6,"cd":"DI","cn":6},{"dy":7,"cd":"EN","cn":9},{"dy":8,"cd":"GO","cn":900},{"dy":9,"cd":"EN","cn":6},{"dy":10,"cd":"GO","cn":3100},{"dy":11,"cd":"DI","cn":5},{"dy":12,"cd":"EN","cn":7},{"dy":13,"cd":"GO","cn":3300},{"dy":14,"cd":"EN","cn":8},{"dy":15,"cd":"GO","cn":3000},{"dy":16,"cd":"EN","cn":9},{"dy":17,"cd":"DI","cn":6},{"dy":18,"cd":"GO","cn":800},{"dy":19,"cd":"EN","cn":6}</v>
      </c>
      <c r="L20" t="str">
        <f t="shared" si="6"/>
        <v>{"dy":19,"cd":"EN","cn":6}</v>
      </c>
    </row>
    <row r="21" spans="1:12">
      <c r="A21">
        <v>20</v>
      </c>
      <c r="B21">
        <f t="shared" ca="1" si="1"/>
        <v>0.19565769880923745</v>
      </c>
      <c r="C21">
        <f t="shared" ca="1" si="0"/>
        <v>0.60496200792063082</v>
      </c>
      <c r="D21" t="str">
        <f t="shared" ca="1" si="2"/>
        <v>EN</v>
      </c>
      <c r="E21">
        <f t="shared" ca="1" si="3"/>
        <v>8</v>
      </c>
      <c r="F21" t="s">
        <v>127</v>
      </c>
      <c r="G21">
        <v>7</v>
      </c>
      <c r="H21" t="s">
        <v>125</v>
      </c>
      <c r="I21">
        <v>2900</v>
      </c>
      <c r="J21" t="str">
        <f t="shared" si="4"/>
        <v/>
      </c>
      <c r="K21" t="str">
        <f t="shared" ca="1" si="5"/>
        <v>{"dy":1,"cd":"GO","cn":2700},{"dy":2,"cd":"EN","cn":7},{"dy":3,"cd":"GO","cn":2400},{"dy":4,"cd":"EN","cn":8},{"dy":5,"cd":"GO","cn":2200},{"dy":6,"cd":"DI","cn":6},{"dy":7,"cd":"EN","cn":9},{"dy":8,"cd":"GO","cn":900},{"dy":9,"cd":"EN","cn":6},{"dy":10,"cd":"GO","cn":3100},{"dy":11,"cd":"DI","cn":5},{"dy":12,"cd":"EN","cn":7},{"dy":13,"cd":"GO","cn":3300},{"dy":14,"cd":"EN","cn":8},{"dy":15,"cd":"GO","cn":3000},{"dy":16,"cd":"EN","cn":9},{"dy":17,"cd":"DI","cn":6},{"dy":18,"cd":"GO","cn":800},{"dy":19,"cd":"EN","cn":6},{"dy":20,"cd":"GO","cn":2900}</v>
      </c>
      <c r="L21" t="str">
        <f t="shared" si="6"/>
        <v>{"dy":20,"cd":"GO","cn":2900}</v>
      </c>
    </row>
    <row r="22" spans="1:12">
      <c r="A22">
        <v>21</v>
      </c>
      <c r="B22">
        <f t="shared" ca="1" si="1"/>
        <v>0.26870161269950577</v>
      </c>
      <c r="C22">
        <f t="shared" ca="1" si="0"/>
        <v>0.87978670537310777</v>
      </c>
      <c r="D22" t="str">
        <f t="shared" ca="1" si="2"/>
        <v>GO</v>
      </c>
      <c r="E22">
        <f t="shared" ca="1" si="3"/>
        <v>3200</v>
      </c>
      <c r="F22" t="s">
        <v>129</v>
      </c>
      <c r="G22">
        <v>4</v>
      </c>
      <c r="H22" t="s">
        <v>129</v>
      </c>
      <c r="I22">
        <v>3</v>
      </c>
      <c r="J22" t="str">
        <f t="shared" si="4"/>
        <v/>
      </c>
      <c r="K22" t="str">
        <f t="shared" ca="1" si="5"/>
        <v>{"dy":1,"cd":"GO","cn":2700},{"dy":2,"cd":"EN","cn":7},{"dy":3,"cd":"GO","cn":2400},{"dy":4,"cd":"EN","cn":8},{"dy":5,"cd":"GO","cn":2200},{"dy":6,"cd":"DI","cn":6},{"dy":7,"cd":"EN","cn":9},{"dy":8,"cd":"GO","cn":900},{"dy":9,"cd":"EN","cn":6},{"dy":10,"cd":"GO","cn":3100},{"dy":11,"cd":"DI","cn":5},{"dy":12,"cd":"EN","cn":7},{"dy":13,"cd":"GO","cn":3300},{"dy":14,"cd":"EN","cn":8},{"dy":15,"cd":"GO","cn":3000},{"dy":16,"cd":"EN","cn":9},{"dy":17,"cd":"DI","cn":6},{"dy":18,"cd":"GO","cn":800},{"dy":19,"cd":"EN","cn":6},{"dy":20,"cd":"GO","cn":2900},{"dy":21,"cd":"DI","cn":3}</v>
      </c>
      <c r="L22" t="str">
        <f t="shared" si="6"/>
        <v>{"dy":21,"cd":"DI","cn":3}</v>
      </c>
    </row>
    <row r="23" spans="1:12">
      <c r="A23">
        <v>22</v>
      </c>
      <c r="B23">
        <f t="shared" ca="1" si="1"/>
        <v>0.75113425968832848</v>
      </c>
      <c r="C23">
        <f t="shared" ca="1" si="0"/>
        <v>0.19502697426828153</v>
      </c>
      <c r="D23" t="str">
        <f t="shared" ca="1" si="2"/>
        <v>EN</v>
      </c>
      <c r="E23">
        <f t="shared" ca="1" si="3"/>
        <v>6</v>
      </c>
      <c r="F23" t="s">
        <v>127</v>
      </c>
      <c r="G23">
        <v>10</v>
      </c>
      <c r="H23" t="s">
        <v>127</v>
      </c>
      <c r="I23">
        <v>6</v>
      </c>
      <c r="J23" t="str">
        <f t="shared" si="4"/>
        <v/>
      </c>
      <c r="K23"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v>
      </c>
      <c r="L23" t="str">
        <f t="shared" si="6"/>
        <v>{"dy":22,"cd":"EN","cn":6}</v>
      </c>
    </row>
    <row r="24" spans="1:12">
      <c r="A24">
        <v>23</v>
      </c>
      <c r="B24">
        <f t="shared" ca="1" si="1"/>
        <v>0.60355057053607775</v>
      </c>
      <c r="C24">
        <f t="shared" ca="1" si="0"/>
        <v>0.37295205897369332</v>
      </c>
      <c r="D24" t="str">
        <f t="shared" ca="1" si="2"/>
        <v>GO</v>
      </c>
      <c r="E24">
        <f t="shared" ca="1" si="3"/>
        <v>1600</v>
      </c>
      <c r="F24" t="s">
        <v>125</v>
      </c>
      <c r="G24">
        <v>800</v>
      </c>
      <c r="H24" t="s">
        <v>125</v>
      </c>
      <c r="I24">
        <v>900</v>
      </c>
      <c r="J24" t="str">
        <f t="shared" si="4"/>
        <v/>
      </c>
      <c r="K24"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v>
      </c>
      <c r="L24" t="str">
        <f t="shared" si="6"/>
        <v>{"dy":23,"cd":"GO","cn":900}</v>
      </c>
    </row>
    <row r="25" spans="1:12">
      <c r="A25">
        <v>24</v>
      </c>
      <c r="B25">
        <f t="shared" ca="1" si="1"/>
        <v>0.74609649635878927</v>
      </c>
      <c r="C25">
        <f t="shared" ca="1" si="0"/>
        <v>0.32211328438142472</v>
      </c>
      <c r="D25" t="str">
        <f t="shared" ca="1" si="2"/>
        <v>EN</v>
      </c>
      <c r="E25">
        <f t="shared" ca="1" si="3"/>
        <v>7</v>
      </c>
      <c r="F25" t="s">
        <v>127</v>
      </c>
      <c r="G25">
        <v>6</v>
      </c>
      <c r="H25" t="s">
        <v>127</v>
      </c>
      <c r="I25">
        <v>9</v>
      </c>
      <c r="J25" t="str">
        <f t="shared" si="4"/>
        <v/>
      </c>
      <c r="K25"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v>
      </c>
      <c r="L25" t="str">
        <f t="shared" si="6"/>
        <v>{"dy":24,"cd":"EN","cn":9}</v>
      </c>
    </row>
    <row r="26" spans="1:12">
      <c r="A26">
        <v>25</v>
      </c>
      <c r="B26">
        <f t="shared" ca="1" si="1"/>
        <v>0.93234475111780091</v>
      </c>
      <c r="C26">
        <f t="shared" ca="1" si="0"/>
        <v>0.41598499912735942</v>
      </c>
      <c r="D26" t="str">
        <f t="shared" ca="1" si="2"/>
        <v>DI</v>
      </c>
      <c r="E26">
        <f t="shared" ca="1" si="3"/>
        <v>4</v>
      </c>
      <c r="F26" t="s">
        <v>125</v>
      </c>
      <c r="G26">
        <v>700</v>
      </c>
      <c r="H26" t="s">
        <v>125</v>
      </c>
      <c r="I26">
        <v>1500</v>
      </c>
      <c r="J26" t="str">
        <f t="shared" si="4"/>
        <v/>
      </c>
      <c r="K26"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v>
      </c>
      <c r="L26" t="str">
        <f t="shared" si="6"/>
        <v>{"dy":25,"cd":"GO","cn":1500}</v>
      </c>
    </row>
    <row r="27" spans="1:12">
      <c r="A27">
        <v>26</v>
      </c>
      <c r="B27">
        <f t="shared" ca="1" si="1"/>
        <v>0.72561701745255569</v>
      </c>
      <c r="C27">
        <f t="shared" ca="1" si="0"/>
        <v>0.84028666914665362</v>
      </c>
      <c r="D27" t="str">
        <f t="shared" ca="1" si="2"/>
        <v>EN</v>
      </c>
      <c r="E27">
        <f t="shared" ca="1" si="3"/>
        <v>9</v>
      </c>
      <c r="F27" t="s">
        <v>127</v>
      </c>
      <c r="G27">
        <v>9</v>
      </c>
      <c r="H27" t="s">
        <v>127</v>
      </c>
      <c r="I27">
        <v>9</v>
      </c>
      <c r="J27" t="str">
        <f t="shared" si="4"/>
        <v/>
      </c>
      <c r="K27"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dy":26,"cd":"EN","cn":9}</v>
      </c>
      <c r="L27" t="str">
        <f t="shared" si="6"/>
        <v>{"dy":26,"cd":"EN","cn":9}</v>
      </c>
    </row>
    <row r="28" spans="1:12">
      <c r="A28">
        <v>27</v>
      </c>
      <c r="B28">
        <f t="shared" ca="1" si="1"/>
        <v>0.7208861604502047</v>
      </c>
      <c r="C28">
        <f t="shared" ca="1" si="0"/>
        <v>0.94272367427097215</v>
      </c>
      <c r="D28" t="str">
        <f t="shared" ca="1" si="2"/>
        <v>GO</v>
      </c>
      <c r="E28">
        <f t="shared" ca="1" si="3"/>
        <v>3400</v>
      </c>
      <c r="F28" t="s">
        <v>127</v>
      </c>
      <c r="G28">
        <v>9</v>
      </c>
      <c r="H28" t="s">
        <v>129</v>
      </c>
      <c r="I28">
        <v>4</v>
      </c>
      <c r="J28" t="str">
        <f t="shared" si="4"/>
        <v/>
      </c>
      <c r="K28"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dy":26,"cd":"EN","cn":9},{"dy":27,"cd":"DI","cn":4}</v>
      </c>
      <c r="L28" t="str">
        <f t="shared" si="6"/>
        <v>{"dy":27,"cd":"DI","cn":4}</v>
      </c>
    </row>
    <row r="29" spans="1:12">
      <c r="A29">
        <v>28</v>
      </c>
      <c r="B29">
        <f t="shared" ca="1" si="1"/>
        <v>1.3219026375368426E-3</v>
      </c>
      <c r="C29">
        <f t="shared" ca="1" si="0"/>
        <v>0.93471340985659235</v>
      </c>
      <c r="D29" t="str">
        <f t="shared" ca="1" si="2"/>
        <v>EN</v>
      </c>
      <c r="E29">
        <f t="shared" ca="1" si="3"/>
        <v>9</v>
      </c>
      <c r="F29" t="s">
        <v>125</v>
      </c>
      <c r="G29">
        <v>3100</v>
      </c>
      <c r="H29" t="s">
        <v>125</v>
      </c>
      <c r="I29">
        <v>3400</v>
      </c>
      <c r="J29" t="str">
        <f t="shared" si="4"/>
        <v/>
      </c>
      <c r="K29"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dy":26,"cd":"EN","cn":9},{"dy":27,"cd":"DI","cn":4},{"dy":28,"cd":"GO","cn":3400}</v>
      </c>
      <c r="L29" t="str">
        <f t="shared" si="6"/>
        <v>{"dy":28,"cd":"GO","cn":3400}</v>
      </c>
    </row>
    <row r="30" spans="1:12">
      <c r="A30">
        <v>29</v>
      </c>
      <c r="B30">
        <f t="shared" ca="1" si="1"/>
        <v>0.28358161297067608</v>
      </c>
      <c r="C30">
        <f t="shared" ca="1" si="0"/>
        <v>4.1225613105182024E-2</v>
      </c>
      <c r="D30" t="str">
        <f t="shared" ca="1" si="2"/>
        <v>GO</v>
      </c>
      <c r="E30">
        <f t="shared" ca="1" si="3"/>
        <v>600</v>
      </c>
      <c r="F30" t="s">
        <v>127</v>
      </c>
      <c r="G30">
        <v>7</v>
      </c>
      <c r="H30" t="s">
        <v>127</v>
      </c>
      <c r="I30">
        <v>9</v>
      </c>
      <c r="J30" t="str">
        <f t="shared" si="4"/>
        <v/>
      </c>
      <c r="K30"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dy":26,"cd":"EN","cn":9},{"dy":27,"cd":"DI","cn":4},{"dy":28,"cd":"GO","cn":3400},{"dy":29,"cd":"EN","cn":9}</v>
      </c>
      <c r="L30" t="str">
        <f t="shared" si="6"/>
        <v>{"dy":29,"cd":"EN","cn":9}</v>
      </c>
    </row>
    <row r="31" spans="1:12">
      <c r="A31">
        <v>30</v>
      </c>
      <c r="B31">
        <f t="shared" ca="1" si="1"/>
        <v>0.72780050415910225</v>
      </c>
      <c r="C31">
        <f t="shared" ca="1" si="0"/>
        <v>0.33291216327617612</v>
      </c>
      <c r="D31" t="str">
        <f t="shared" ca="1" si="2"/>
        <v>EN</v>
      </c>
      <c r="E31">
        <f t="shared" ca="1" si="3"/>
        <v>7</v>
      </c>
      <c r="F31" t="s">
        <v>125</v>
      </c>
      <c r="G31">
        <v>1000</v>
      </c>
      <c r="H31" t="s">
        <v>125</v>
      </c>
      <c r="I31">
        <v>1000</v>
      </c>
      <c r="J31" t="str">
        <f t="shared" si="4"/>
        <v/>
      </c>
      <c r="K31"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dy":26,"cd":"EN","cn":9},{"dy":27,"cd":"DI","cn":4},{"dy":28,"cd":"GO","cn":3400},{"dy":29,"cd":"EN","cn":9},{"dy":30,"cd":"GO","cn":1000}</v>
      </c>
      <c r="L31" t="str">
        <f t="shared" si="6"/>
        <v>{"dy":30,"cd":"GO","cn":1000}</v>
      </c>
    </row>
    <row r="32" spans="1:12">
      <c r="A32">
        <v>31</v>
      </c>
      <c r="B32">
        <f t="shared" ca="1" si="1"/>
        <v>4.0138764815708661E-2</v>
      </c>
      <c r="C32">
        <f t="shared" ca="1" si="0"/>
        <v>0.72921451991681663</v>
      </c>
      <c r="D32" t="str">
        <f t="shared" ca="1" si="2"/>
        <v>GO</v>
      </c>
      <c r="E32">
        <f t="shared" ca="1" si="3"/>
        <v>2700</v>
      </c>
      <c r="F32" t="s">
        <v>127</v>
      </c>
      <c r="G32">
        <v>6</v>
      </c>
      <c r="H32" t="s">
        <v>127</v>
      </c>
      <c r="I32">
        <v>6</v>
      </c>
      <c r="J32" t="str">
        <f t="shared" si="4"/>
        <v/>
      </c>
      <c r="K32" t="str">
        <f t="shared" ca="1" si="5"/>
        <v>{"dy":1,"cd":"GO","cn":2700},{"dy":2,"cd":"EN","cn":7},{"dy":3,"cd":"GO","cn":2400},{"dy":4,"cd":"EN","cn":8},{"dy":5,"cd":"GO","cn":2200},{"dy":6,"cd":"DI","cn":6},{"dy":7,"cd":"EN","cn":9},{"dy":8,"cd":"GO","cn":900},{"dy":9,"cd":"EN","cn":6},{"dy":10,"cd":"GO","cn":3100},{"dy":11,"cd":"DI","cn":5},{"dy":12,"cd":"EN","cn":7},{"dy":13,"cd":"GO","cn":3300},{"dy":14,"cd":"EN","cn":8},{"dy":15,"cd":"GO","cn":3000},{"dy":16,"cd":"EN","cn":9},{"dy":17,"cd":"DI","cn":6},{"dy":18,"cd":"GO","cn":800},{"dy":19,"cd":"EN","cn":6},{"dy":20,"cd":"GO","cn":2900},{"dy":21,"cd":"DI","cn":3},{"dy":22,"cd":"EN","cn":6},{"dy":23,"cd":"GO","cn":900},{"dy":24,"cd":"EN","cn":9},{"dy":25,"cd":"GO","cn":1500},{"dy":26,"cd":"EN","cn":9},{"dy":27,"cd":"DI","cn":4},{"dy":28,"cd":"GO","cn":3400},{"dy":29,"cd":"EN","cn":9},{"dy":30,"cd":"GO","cn":1000},{"dy":31,"cd":"EN","cn":6}</v>
      </c>
      <c r="L32" t="str">
        <f t="shared" si="6"/>
        <v>{"dy":31,"cd":"EN","cn":6}</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workbookViewId="0">
      <pane xSplit="2" ySplit="1" topLeftCell="C2" activePane="bottomRight" state="frozen"/>
      <selection pane="topRight" activeCell="C1" sqref="C1"/>
      <selection pane="bottomLeft" activeCell="A2" sqref="A2"/>
      <selection pane="bottomRight" activeCell="A2" sqref="A2"/>
    </sheetView>
    <sheetView tabSelected="1" workbookViewId="1">
      <pane xSplit="2" ySplit="1" topLeftCell="AM2" activePane="bottomRight" state="frozen"/>
      <selection pane="topRight" activeCell="C1" sqref="C1"/>
      <selection pane="bottomLeft" activeCell="A2" sqref="A2"/>
      <selection pane="bottomRight" activeCell="BE2" sqref="BE2"/>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3.6</v>
      </c>
      <c r="BQ1" t="s">
        <v>264</v>
      </c>
      <c r="BR1" t="s">
        <v>265</v>
      </c>
      <c r="BS1" t="str">
        <f ca="1">IF(COUNTA(BV:BV)&lt;&gt;COUNTA([1]EquipTable!$A:$A),"수량이상","누적")</f>
        <v>누적</v>
      </c>
      <c r="BT1" t="s">
        <v>262</v>
      </c>
      <c r="BU1" t="s">
        <v>263</v>
      </c>
      <c r="BV1" t="s">
        <v>144</v>
      </c>
      <c r="BX1" t="s">
        <v>120</v>
      </c>
      <c r="BY1">
        <v>5</v>
      </c>
      <c r="BZ1" t="str">
        <f ca="1">IF(COUNTA(CA:CA)&lt;&gt;COUNTA([2]ActorTable!$A:$A),"수량이상","누적")</f>
        <v>수량이상</v>
      </c>
      <c r="CA1" t="s">
        <v>166</v>
      </c>
      <c r="CB1" t="s">
        <v>149</v>
      </c>
      <c r="CD1" t="s">
        <v>165</v>
      </c>
    </row>
    <row r="2" spans="1:82">
      <c r="A2">
        <v>1</v>
      </c>
      <c r="B2">
        <v>0</v>
      </c>
      <c r="C2">
        <f>IF(B2&lt;=9,0,
IF(B2=10,1,2))</f>
        <v>0</v>
      </c>
      <c r="D2">
        <f ca="1">RAND()</f>
        <v>0.56853728347591581</v>
      </c>
      <c r="E2">
        <f ca="1">RAND()</f>
        <v>0.77333829060070436</v>
      </c>
      <c r="F2">
        <f ca="1">RAND()</f>
        <v>2.0205000312315202E-2</v>
      </c>
      <c r="G2">
        <f ca="1">RAND()</f>
        <v>0.55509223174318179</v>
      </c>
      <c r="H2">
        <f ca="1">RAND()</f>
        <v>0.29344432845813895</v>
      </c>
      <c r="I2">
        <f ca="1">RAND()</f>
        <v>0.94241163201052502</v>
      </c>
      <c r="J2" t="s">
        <v>85</v>
      </c>
      <c r="M2" t="str">
        <f>IF(LEN(J2)&lt;&gt;0,J2,VLOOKUP(D2+$B2,$BJ:$BK,MATCH($BK$1,$BJ$1:$BK$1,0),1))</f>
        <v>지정 캐릭터</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Actor2128</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203</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176</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138</v>
      </c>
      <c r="AU2">
        <f t="shared" ref="AU2:AU15" si="1">COUNTIF(AB:AB,AP2)</f>
        <v>154</v>
      </c>
      <c r="AV2">
        <f ca="1">COUNTIFS(M:M,AP2,T:T,"전설")</f>
        <v>9</v>
      </c>
      <c r="AW2">
        <f>COUNTIFS(AB:AB,AP2,AI:AI,"전설")</f>
        <v>8</v>
      </c>
      <c r="BE2" t="str">
        <f ca="1">"["&amp;
IF(LEFT(OFFSET(AM1,COUNTA(AM:AM)-1,0),1)=",",SUBSTITUTE(OFFSET(AM1,COUNTA(AM:AM)-1,0),",","",1),OFFSET(AM1,COUNTA(AM:AM)-1,0))
&amp;"]"</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31,"sl":10},{"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1.3368983957219251E-2</v>
      </c>
      <c r="BQ2">
        <f ca="1">BN2/SUM(BN:BN)</f>
        <v>9.3632958801498148E-3</v>
      </c>
      <c r="BR2">
        <f ca="1">BO2/SUM(BO:BO)</f>
        <v>1.0121457489878543E-2</v>
      </c>
      <c r="BS2">
        <v>0</v>
      </c>
      <c r="BT2">
        <v>0</v>
      </c>
      <c r="BU2">
        <v>0</v>
      </c>
      <c r="BV2" t="str">
        <f ca="1">OFFSET([1]EquipTable!$A$1,ROW()-1,0)</f>
        <v>Equip0001</v>
      </c>
      <c r="BX2">
        <f ca="1">IF(VLOOKUP($CA2,[2]ActorTable!$1:$1048576,MATCH("업데이트순번",[2]ActorTable!$1:$1,0),0)&lt;=$BY$1,1,0)
*IF(MID(CA2,7,1)="2",0.1,1)</f>
        <v>0.1</v>
      </c>
      <c r="BY2">
        <f ca="1">BX2/SUM(BX:BX)</f>
        <v>3.8461538461538455E-3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0.69545857322205373</v>
      </c>
      <c r="E3">
        <f ca="1">RAND()</f>
        <v>0.25102640876922688</v>
      </c>
      <c r="F3">
        <f ca="1">RAND()</f>
        <v>0.55122207147969471</v>
      </c>
      <c r="G3">
        <f ca="1">RAND()</f>
        <v>0.89983684546614773</v>
      </c>
      <c r="H3">
        <f ca="1">RAND()</f>
        <v>0.77628741083341779</v>
      </c>
      <c r="I3">
        <f ca="1">RAND()</f>
        <v>0.50932552909963724</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Equip2002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800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380</v>
      </c>
      <c r="W3">
        <v>1</v>
      </c>
      <c r="X3" t="s">
        <v>129</v>
      </c>
      <c r="Z3">
        <v>36</v>
      </c>
      <c r="AA3" t="str">
        <f ca="1">IF(ISBLANK(AB3),"",
VLOOKUP(AB3,OFFSET(INDIRECT("$A:$B"),0,MATCH(AB$1&amp;"_Verify",INDIRECT("$1:$1"),0)-1),2,0)
)</f>
        <v>fe</v>
      </c>
      <c r="AB3" t="s">
        <v>82</v>
      </c>
      <c r="AC3" t="s">
        <v>469</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루비 장식 아밍 소드</v>
      </c>
      <c r="AL3">
        <v>1</v>
      </c>
      <c r="AM3" t="str">
        <f ca="1">IF(ROW()=2,AN3,OFFSET(AM3,-1,0)&amp;IF(LEN(AN3)=0,"",","&amp;AN3))</f>
        <v>{"dy":1,"sl":0,"tp":"upn","vl":"45765","cn":14,"pt":"GO","pr":4200},{"dy":1,"sl":1,"tp":"fe","vl":"Equip5001","cn":1,"pt":"GO","pr":800}</v>
      </c>
      <c r="AN3" t="str">
        <f ca="1">IF(AL3&lt;&gt;1,"",
"{"""&amp;A$1&amp;""":"&amp;A3
&amp;","""&amp;B$1&amp;""":"&amp;B3
&amp;IF(LEN(AA3)=0,"",","""&amp;AA$1&amp;""":"""&amp;AA3&amp;"""")
&amp;IF(LEN(AC3)=0,"",","""&amp;AC$1&amp;""":"""&amp;AC3&amp;"""")
&amp;IF(LEN(AD3)=0,"",","""&amp;AD$1&amp;""":"&amp;AD3)
&amp;IF(LEN(AE3)=0,"",","""&amp;AE$1&amp;""":"""&amp;AE3&amp;"""")
&amp;IF(LEN(AF3)=0,"",","""&amp;AF$1&amp;""":"&amp;AF3)
&amp;IF(LEN(AG3)=0,"",","""&amp;AG$1&amp;""":"&amp;AG3)&amp;"}")</f>
        <v>{"dy":1,"sl":1,"tp":"fe","vl":"Equip5001","cn":1,"pt":"GO","pr":800}</v>
      </c>
      <c r="AP3" t="s">
        <v>83</v>
      </c>
      <c r="AQ3" t="s">
        <v>71</v>
      </c>
      <c r="AR3">
        <v>0</v>
      </c>
      <c r="AS3">
        <v>7</v>
      </c>
      <c r="AT3">
        <f t="shared" ca="1" si="0"/>
        <v>1</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1.3368983957219251E-2</v>
      </c>
      <c r="BQ3">
        <f t="shared" ref="BQ3:BQ66" ca="1" si="6">BN3/SUM(BN:BN)</f>
        <v>9.3632958801498148E-3</v>
      </c>
      <c r="BR3">
        <f t="shared" ref="BR3:BR66" ca="1" si="7">BO3/SUM(BO:BO)</f>
        <v>1.0121457489878543E-2</v>
      </c>
      <c r="BS3">
        <f t="shared" ref="BS3:BU66" ca="1" si="8">BS2+BP2</f>
        <v>1.3368983957219251E-2</v>
      </c>
      <c r="BT3">
        <f t="shared" ca="1" si="8"/>
        <v>9.3632958801498148E-3</v>
      </c>
      <c r="BU3">
        <f t="shared" ca="1" si="8"/>
        <v>1.0121457489878543E-2</v>
      </c>
      <c r="BV3" t="str">
        <f ca="1">OFFSET([1]EquipTable!$A$1,ROW()-1,0)</f>
        <v>Equip0002</v>
      </c>
      <c r="BX3">
        <f ca="1">IF(VLOOKUP($CA3,[2]ActorTable!$1:$1048576,MATCH("업데이트순번",[2]ActorTable!$1:$1,0),0)&lt;=$BY$1,1,0)
*IF(MID(CA3,7,1)="2",0.1,1)</f>
        <v>1</v>
      </c>
      <c r="BY3">
        <f t="shared" ref="BY3:BY45" ca="1" si="9">BX3/SUM(BX:BX)</f>
        <v>3.846153846153845E-2</v>
      </c>
      <c r="BZ3">
        <f t="shared" ref="BZ3:BZ45" ca="1" si="10">BZ2+BY2</f>
        <v>3.8461538461538455E-3</v>
      </c>
      <c r="CA3" t="str">
        <f ca="1">OFFSET([2]ActorTable!$A$1,ROW()-1,0)</f>
        <v>Actor1002</v>
      </c>
      <c r="CB3" t="str">
        <f ca="1">VLOOKUP($CA3,[2]ActorTable!$1:$1048576,MATCH("이름참고",[2]ActorTable!$1:$1,0),0)</f>
        <v>소하</v>
      </c>
    </row>
    <row r="4" spans="1:82">
      <c r="A4">
        <v>1</v>
      </c>
      <c r="B4">
        <v>2</v>
      </c>
      <c r="C4">
        <f>IF(B4&lt;=9,0,
IF(B4=10,1,2))</f>
        <v>0</v>
      </c>
      <c r="D4">
        <f ca="1">RAND()</f>
        <v>0.99652250035755763</v>
      </c>
      <c r="E4">
        <f ca="1">RAND()</f>
        <v>0.42092252341130176</v>
      </c>
      <c r="F4">
        <f ca="1">RAND()</f>
        <v>0.25149950813236654</v>
      </c>
      <c r="G4">
        <f ca="1">RAND()</f>
        <v>0.75280186528478277</v>
      </c>
      <c r="H4">
        <f ca="1">RAND()</f>
        <v>0.56192865769119626</v>
      </c>
      <c r="I4">
        <f ca="1">RAND()</f>
        <v>0.83285259563181957</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42092</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8</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2400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{"dy":1,"sl":0,"tp":"upn","vl":"45765","cn":14,"pt":"GO","pr":4200},{"dy":1,"sl":1,"tp":"fe","vl":"Equip5001","cn":1,"pt":"GO","pr":800},{"dy":1,"sl":2,"tp":"upn","vl":"56326","cn":5,"pt":"GO","pr":1500}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1</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1.3368983957219251E-2</v>
      </c>
      <c r="BQ4">
        <f t="shared" ca="1" si="6"/>
        <v>9.3632958801498148E-3</v>
      </c>
      <c r="BR4">
        <f t="shared" ca="1" si="7"/>
        <v>1.0121457489878543E-2</v>
      </c>
      <c r="BS4">
        <f t="shared" ca="1" si="8"/>
        <v>2.6737967914438502E-2</v>
      </c>
      <c r="BT4">
        <f t="shared" ref="BT4:BT67" ca="1" si="11">BT3+BQ3</f>
        <v>1.872659176029963E-2</v>
      </c>
      <c r="BU4">
        <f t="shared" ref="BU4:BU67" ca="1" si="12">BU3+BR3</f>
        <v>2.0242914979757085E-2</v>
      </c>
      <c r="BV4" t="str">
        <f ca="1">OFFSET([1]EquipTable!$A$1,ROW()-1,0)</f>
        <v>Equip0101</v>
      </c>
      <c r="BX4">
        <f ca="1">IF(VLOOKUP($CA4,[2]ActorTable!$1:$1048576,MATCH("업데이트순번",[2]ActorTable!$1:$1,0),0)&lt;=$BY$1,1,0)
*IF(MID(CA4,7,1)="2",0.1,1)</f>
        <v>1</v>
      </c>
      <c r="BY4">
        <f t="shared" ca="1" si="9"/>
        <v>3.846153846153845E-2</v>
      </c>
      <c r="BZ4">
        <f t="shared" ca="1" si="10"/>
        <v>4.2307692307692296E-2</v>
      </c>
      <c r="CA4" t="str">
        <f ca="1">OFFSET([2]ActorTable!$A$1,ROW()-1,0)</f>
        <v>Actor2103</v>
      </c>
      <c r="CB4" t="str">
        <f ca="1">VLOOKUP($CA4,[2]ActorTable!$1:$1048576,MATCH("이름참고",[2]ActorTable!$1:$1,0),0)</f>
        <v>데브샤</v>
      </c>
    </row>
    <row r="5" spans="1:82">
      <c r="A5">
        <v>1</v>
      </c>
      <c r="B5">
        <v>3</v>
      </c>
      <c r="C5">
        <f>IF(B5&lt;=9,0,
IF(B5=10,1,2))</f>
        <v>0</v>
      </c>
      <c r="D5">
        <f ca="1">RAND()</f>
        <v>0.47761653599300291</v>
      </c>
      <c r="E5">
        <f ca="1">RAND()</f>
        <v>0.75850676197509281</v>
      </c>
      <c r="F5">
        <f ca="1">RAND()</f>
        <v>0.60056076202947828</v>
      </c>
      <c r="G5">
        <f ca="1">RAND()</f>
        <v>0.83250972325951045</v>
      </c>
      <c r="H5">
        <f ca="1">RAND()</f>
        <v>0.78710528444689876</v>
      </c>
      <c r="I5">
        <f ca="1">RAND()</f>
        <v>0.56800244571605718</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75850</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12</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3600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429</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{"dy":1,"sl":0,"tp":"upn","vl":"45765","cn":14,"pt":"GO","pr":4200},{"dy":1,"sl":1,"tp":"fe","vl":"Equip5001","cn":1,"pt":"GO","pr":800},{"dy":1,"sl":2,"tp":"upn","vl":"56326","cn":5,"pt":"GO","pr":1500},{"dy":1,"sl":3,"tp":"fe","vl":"Equip0201","cn":1,"pt":"GO","pr":3400}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1</v>
      </c>
      <c r="AU5">
        <f t="shared" si="1"/>
        <v>10</v>
      </c>
      <c r="AV5">
        <f t="shared" ca="1" si="3"/>
        <v>0</v>
      </c>
      <c r="AW5">
        <f t="shared" si="4"/>
        <v>5</v>
      </c>
      <c r="AZ5">
        <v>1</v>
      </c>
      <c r="BE5">
        <f ca="1">LEN(BE2)</f>
        <v>23147</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1.3368983957219251E-2</v>
      </c>
      <c r="BQ5">
        <f t="shared" ca="1" si="6"/>
        <v>9.3632958801498148E-3</v>
      </c>
      <c r="BR5">
        <f t="shared" ca="1" si="7"/>
        <v>1.0121457489878543E-2</v>
      </c>
      <c r="BS5">
        <f t="shared" ca="1" si="8"/>
        <v>4.0106951871657755E-2</v>
      </c>
      <c r="BT5">
        <f t="shared" ca="1" si="11"/>
        <v>2.8089887640449444E-2</v>
      </c>
      <c r="BU5">
        <f t="shared" ca="1" si="12"/>
        <v>3.036437246963563E-2</v>
      </c>
      <c r="BV5" t="str">
        <f ca="1">OFFSET([1]EquipTable!$A$1,ROW()-1,0)</f>
        <v>Equip0102</v>
      </c>
      <c r="BX5">
        <f ca="1">IF(VLOOKUP($CA5,[2]ActorTable!$1:$1048576,MATCH("업데이트순번",[2]ActorTable!$1:$1,0),0)&lt;=$BY$1,1,0)
*IF(MID(CA5,7,1)="2",0.1,1)</f>
        <v>1</v>
      </c>
      <c r="BY5">
        <f t="shared" ca="1" si="9"/>
        <v>3.846153846153845E-2</v>
      </c>
      <c r="BZ5">
        <f t="shared" ca="1" si="10"/>
        <v>8.0769230769230746E-2</v>
      </c>
      <c r="CA5" t="str">
        <f ca="1">OFFSET([2]ActorTable!$A$1,ROW()-1,0)</f>
        <v>Actor0104</v>
      </c>
      <c r="CB5" t="str">
        <f ca="1">VLOOKUP($CA5,[2]ActorTable!$1:$1048576,MATCH("이름참고",[2]ActorTable!$1:$1,0),0)</f>
        <v>베이</v>
      </c>
    </row>
    <row r="6" spans="1:82">
      <c r="A6">
        <v>1</v>
      </c>
      <c r="B6">
        <v>4</v>
      </c>
      <c r="C6">
        <f>IF(B6&lt;=9,0,
IF(B6=10,1,2))</f>
        <v>0</v>
      </c>
      <c r="D6">
        <f ca="1">RAND()</f>
        <v>7.7973945201970318E-2</v>
      </c>
      <c r="E6">
        <f ca="1">RAND()</f>
        <v>0.66169027069066233</v>
      </c>
      <c r="F6">
        <f ca="1">RAND()</f>
        <v>0.84544800188158209</v>
      </c>
      <c r="G6">
        <f ca="1">RAND()</f>
        <v>7.0168680414701035E-2</v>
      </c>
      <c r="H6">
        <f ca="1">RAND()</f>
        <v>0.18949375083225561</v>
      </c>
      <c r="I6">
        <f ca="1">RAND()</f>
        <v>0.90420586386737467</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66169</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10</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3000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5001","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5</v>
      </c>
      <c r="AV6">
        <f t="shared" ca="1" si="3"/>
        <v>0</v>
      </c>
      <c r="AW6">
        <f t="shared" si="4"/>
        <v>3</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1.3368983957219251E-2</v>
      </c>
      <c r="BQ6">
        <f t="shared" ca="1" si="6"/>
        <v>9.3632958801498148E-3</v>
      </c>
      <c r="BR6">
        <f t="shared" ca="1" si="7"/>
        <v>1.0121457489878543E-2</v>
      </c>
      <c r="BS6">
        <f t="shared" ca="1" si="8"/>
        <v>5.3475935828877004E-2</v>
      </c>
      <c r="BT6">
        <f t="shared" ca="1" si="11"/>
        <v>3.7453183520599259E-2</v>
      </c>
      <c r="BU6">
        <f t="shared" ca="1" si="12"/>
        <v>4.048582995951417E-2</v>
      </c>
      <c r="BV6" t="str">
        <f ca="1">OFFSET([1]EquipTable!$A$1,ROW()-1,0)</f>
        <v>Equip0201</v>
      </c>
      <c r="BX6">
        <f ca="1">IF(VLOOKUP($CA6,[2]ActorTable!$1:$1048576,MATCH("업데이트순번",[2]ActorTable!$1:$1,0),0)&lt;=$BY$1,1,0)
*IF(MID(CA6,7,1)="2",0.1,1)</f>
        <v>1</v>
      </c>
      <c r="BY6">
        <f t="shared" ca="1" si="9"/>
        <v>3.846153846153845E-2</v>
      </c>
      <c r="BZ6">
        <f t="shared" ca="1" si="10"/>
        <v>0.1192307692307692</v>
      </c>
      <c r="CA6" t="str">
        <f ca="1">OFFSET([2]ActorTable!$A$1,ROW()-1,0)</f>
        <v>Actor1005</v>
      </c>
      <c r="CB6" t="str">
        <f ca="1">VLOOKUP($CA6,[2]ActorTable!$1:$1048576,MATCH("이름참고",[2]ActorTable!$1:$1,0),0)</f>
        <v>젤리아</v>
      </c>
    </row>
    <row r="7" spans="1:82">
      <c r="A7">
        <v>1</v>
      </c>
      <c r="B7">
        <v>5</v>
      </c>
      <c r="C7">
        <f>IF(B7&lt;=9,0,
IF(B7=10,1,2))</f>
        <v>0</v>
      </c>
      <c r="D7">
        <f ca="1">RAND()</f>
        <v>0.79109736911461337</v>
      </c>
      <c r="E7">
        <f ca="1">RAND()</f>
        <v>0.99192511141803041</v>
      </c>
      <c r="F7">
        <f ca="1">RAND()</f>
        <v>0.3708884876620947</v>
      </c>
      <c r="G7">
        <f ca="1">RAND()</f>
        <v>0.53252714113276722</v>
      </c>
      <c r="H7">
        <f ca="1">RAND()</f>
        <v>1.8737619693259933E-2</v>
      </c>
      <c r="I7">
        <f ca="1">RAND()</f>
        <v>0.81863300443051601</v>
      </c>
      <c r="M7" t="str">
        <f ca="1">IF(LEN(J7)&lt;&gt;0,J7,VLOOKUP(D7+$B7,$BJ:$BK,MATCH($BK$1,$BJ$1:$BK$1,0),1))</f>
        <v>안 지정 캐릭터 PP 일반등급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99192</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14</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4200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478</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까마귀 리볼버</v>
      </c>
      <c r="AL7">
        <v>1</v>
      </c>
      <c r="AM7" t="str">
        <f ca="1">IF(ROW()=2,AN7,OFFSET(AM7,-1,0)&amp;IF(LEN(AN7)=0,"",","&amp;AN7))</f>
        <v>{"dy":1,"sl":0,"tp":"upn","vl":"45765","cn":14,"pt":"GO","pr":4200},{"dy":1,"sl":1,"tp":"fe","vl":"Equip5001","cn":1,"pt":"GO","pr":800},{"dy":1,"sl":2,"tp":"upn","vl":"56326","cn":5,"pt":"GO","pr":1500},{"dy":1,"sl":3,"tp":"fe","vl":"Equip0201","cn":1,"pt":"GO","pr":3400},{"dy":1,"sl":4,"tp":"uph","vl":"71037","cn":10,"pt":"GO","pr":3000},{"dy":1,"sl":5,"tp":"fe","vl":"Equip6001","cn":1,"pt":"GO","pr":2200}</v>
      </c>
      <c r="AN7" t="str">
        <f ca="1">IF(AL7&lt;&gt;1,"",
"{"""&amp;A$1&amp;""":"&amp;A7
&amp;","""&amp;B$1&amp;""":"&amp;B7
&amp;IF(LEN(AA7)=0,"",","""&amp;AA$1&amp;""":"""&amp;AA7&amp;"""")
&amp;IF(LEN(AC7)=0,"",","""&amp;AC$1&amp;""":"""&amp;AC7&amp;"""")
&amp;IF(LEN(AD7)=0,"",","""&amp;AD$1&amp;""":"&amp;AD7)
&amp;IF(LEN(AE7)=0,"",","""&amp;AE$1&amp;""":"""&amp;AE7&amp;"""")
&amp;IF(LEN(AF7)=0,"",","""&amp;AF$1&amp;""":"&amp;AF7)
&amp;IF(LEN(AG7)=0,"",","""&amp;AG$1&amp;""":"&amp;AG7)&amp;"}")</f>
        <v>{"dy":1,"sl":5,"tp":"fe","vl":"Equip6001","cn":1,"pt":"GO","pr":2200}</v>
      </c>
      <c r="AP7" t="s">
        <v>87</v>
      </c>
      <c r="AQ7" t="s">
        <v>78</v>
      </c>
      <c r="AR7">
        <v>8</v>
      </c>
      <c r="AS7">
        <v>11</v>
      </c>
      <c r="AT7">
        <f t="shared" ca="1" si="0"/>
        <v>0</v>
      </c>
      <c r="AU7">
        <f t="shared" si="1"/>
        <v>11</v>
      </c>
      <c r="AV7">
        <f t="shared" ca="1" si="3"/>
        <v>0</v>
      </c>
      <c r="AW7">
        <f t="shared" si="4"/>
        <v>2</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1.3368983957219251E-2</v>
      </c>
      <c r="BQ7">
        <f t="shared" ca="1" si="6"/>
        <v>9.3632958801498148E-3</v>
      </c>
      <c r="BR7">
        <f t="shared" ca="1" si="7"/>
        <v>1.0121457489878543E-2</v>
      </c>
      <c r="BS7">
        <f t="shared" ca="1" si="8"/>
        <v>6.684491978609626E-2</v>
      </c>
      <c r="BT7">
        <f t="shared" ca="1" si="11"/>
        <v>4.6816479400749074E-2</v>
      </c>
      <c r="BU7">
        <f t="shared" ca="1" si="12"/>
        <v>5.0607287449392711E-2</v>
      </c>
      <c r="BV7" t="str">
        <f ca="1">OFFSET([1]EquipTable!$A$1,ROW()-1,0)</f>
        <v>Equip0202</v>
      </c>
      <c r="BX7">
        <f ca="1">IF(VLOOKUP($CA7,[2]ActorTable!$1:$1048576,MATCH("업데이트순번",[2]ActorTable!$1:$1,0),0)&lt;=$BY$1,1,0)
*IF(MID(CA7,7,1)="2",0.1,1)</f>
        <v>0</v>
      </c>
      <c r="BY7">
        <f t="shared" ca="1" si="9"/>
        <v>0</v>
      </c>
      <c r="BZ7">
        <f t="shared" ca="1" si="10"/>
        <v>0.15769230769230763</v>
      </c>
      <c r="CA7" t="str">
        <f ca="1">OFFSET([2]ActorTable!$A$1,ROW()-1,0)</f>
        <v>Actor9906</v>
      </c>
      <c r="CB7" t="str">
        <f ca="1">VLOOKUP($CA7,[2]ActorTable!$1:$1048576,MATCH("이름참고",[2]ActorTable!$1:$1,0),0)</f>
        <v>스트링없음</v>
      </c>
    </row>
    <row r="8" spans="1:82">
      <c r="A8">
        <v>1</v>
      </c>
      <c r="B8">
        <v>6</v>
      </c>
      <c r="C8">
        <f>IF(B8&lt;=9,0,
IF(B8=10,1,2))</f>
        <v>0</v>
      </c>
      <c r="D8">
        <f ca="1">RAND()</f>
        <v>0.1393739176491865</v>
      </c>
      <c r="E8">
        <f ca="1">RAND()</f>
        <v>0.84548990115834788</v>
      </c>
      <c r="F8">
        <f ca="1">RAND()</f>
        <v>0.87231878145252295</v>
      </c>
      <c r="G8">
        <f ca="1">RAND()</f>
        <v>8.1759627969300475E-2</v>
      </c>
      <c r="H8">
        <f ca="1">RAND()</f>
        <v>0.20994461858225599</v>
      </c>
      <c r="I8">
        <f ca="1">RAND()</f>
        <v>0.70972835859821537</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Equip7202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DI</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16</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489</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해골 벽</v>
      </c>
      <c r="AL8">
        <v>1</v>
      </c>
      <c r="AM8" t="str">
        <f ca="1">IF(ROW()=2,AN8,OFFSET(AM8,-1,0)&amp;IF(LEN(AN8)=0,"",","&amp;AN8))</f>
        <v>{"dy":1,"sl":0,"tp":"upn","vl":"45765","cn":14,"pt":"GO","pr":4200},{"dy":1,"sl":1,"tp":"fe","vl":"Equip5001","cn":1,"pt":"GO","pr":800},{"dy":1,"sl":2,"tp":"upn","vl":"56326","cn":5,"pt":"GO","pr":1500},{"dy":1,"sl":3,"tp":"fe","vl":"Equip0201","cn":1,"pt":"GO","pr":3400},{"dy":1,"sl":4,"tp":"uph","vl":"71037","cn":10,"pt":"GO","pr":3000},{"dy":1,"sl":5,"tp":"fe","vl":"Equip6001","cn":1,"pt":"GO","pr":2200},{"dy":1,"sl":6,"tp":"fe","vl":"Equip7002","cn":1,"pt":"GO","pr":1900}</v>
      </c>
      <c r="AN8" t="str">
        <f ca="1">IF(AL8&lt;&gt;1,"",
"{"""&amp;A$1&amp;""":"&amp;A8
&amp;","""&amp;B$1&amp;""":"&amp;B8
&amp;IF(LEN(AA8)=0,"",","""&amp;AA$1&amp;""":"""&amp;AA8&amp;"""")
&amp;IF(LEN(AC8)=0,"",","""&amp;AC$1&amp;""":"""&amp;AC8&amp;"""")
&amp;IF(LEN(AD8)=0,"",","""&amp;AD$1&amp;""":"&amp;AD8)
&amp;IF(LEN(AE8)=0,"",","""&amp;AE$1&amp;""":"""&amp;AE8&amp;"""")
&amp;IF(LEN(AF8)=0,"",","""&amp;AF$1&amp;""":"&amp;AF8)
&amp;IF(LEN(AG8)=0,"",","""&amp;AG$1&amp;""":"&amp;AG8)&amp;"}")</f>
        <v>{"dy":1,"sl":6,"tp":"fe","vl":"Equip7002","cn":1,"pt":"GO","pr":1900}</v>
      </c>
      <c r="AP8" t="s">
        <v>88</v>
      </c>
      <c r="AQ8" t="s">
        <v>79</v>
      </c>
      <c r="AR8">
        <v>8</v>
      </c>
      <c r="AS8">
        <v>11</v>
      </c>
      <c r="AT8">
        <f t="shared" ca="1" si="0"/>
        <v>0</v>
      </c>
      <c r="AU8">
        <f t="shared" si="1"/>
        <v>10</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1.3368983957219251E-2</v>
      </c>
      <c r="BQ8">
        <f t="shared" ca="1" si="6"/>
        <v>9.3632958801498148E-3</v>
      </c>
      <c r="BR8">
        <f t="shared" ca="1" si="7"/>
        <v>1.0121457489878543E-2</v>
      </c>
      <c r="BS8">
        <f t="shared" ca="1" si="8"/>
        <v>8.0213903743315509E-2</v>
      </c>
      <c r="BT8">
        <f t="shared" ca="1" si="11"/>
        <v>5.6179775280898889E-2</v>
      </c>
      <c r="BU8">
        <f t="shared" ca="1" si="12"/>
        <v>6.0728744939271252E-2</v>
      </c>
      <c r="BV8" t="str">
        <f ca="1">OFFSET([1]EquipTable!$A$1,ROW()-1,0)</f>
        <v>Equip0301</v>
      </c>
      <c r="BX8">
        <f ca="1">IF(VLOOKUP($CA8,[2]ActorTable!$1:$1048576,MATCH("업데이트순번",[2]ActorTable!$1:$1,0),0)&lt;=$BY$1,1,0)
*IF(MID(CA8,7,1)="2",0.1,1)</f>
        <v>1</v>
      </c>
      <c r="BY8">
        <f t="shared" ca="1" si="9"/>
        <v>3.846153846153845E-2</v>
      </c>
      <c r="BZ8">
        <f t="shared" ca="1" si="10"/>
        <v>0.15769230769230763</v>
      </c>
      <c r="CA8" t="str">
        <f ca="1">OFFSET([2]ActorTable!$A$1,ROW()-1,0)</f>
        <v>Actor0007</v>
      </c>
      <c r="CB8" t="str">
        <f ca="1">VLOOKUP($CA8,[2]ActorTable!$1:$1048576,MATCH("이름참고",[2]ActorTable!$1:$1,0),0)</f>
        <v>헤르윈</v>
      </c>
    </row>
    <row r="9" spans="1:82">
      <c r="A9">
        <v>1</v>
      </c>
      <c r="B9">
        <v>7</v>
      </c>
      <c r="C9">
        <f>IF(B9&lt;=9,0,
IF(B9=10,1,2))</f>
        <v>0</v>
      </c>
      <c r="D9">
        <f ca="1">RAND()</f>
        <v>0.48995742195307757</v>
      </c>
      <c r="E9">
        <f ca="1">RAND()</f>
        <v>0.66174790380585158</v>
      </c>
      <c r="F9">
        <f ca="1">RAND()</f>
        <v>6.9930934133946354E-2</v>
      </c>
      <c r="G9">
        <f ca="1">RAND()</f>
        <v>0.60425232544351026</v>
      </c>
      <c r="H9">
        <f ca="1">RAND()</f>
        <v>0.18932744629869513</v>
      </c>
      <c r="I9">
        <f ca="1">RAND()</f>
        <v>0.95432105618320384</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Equip7302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23000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401</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스톤 버스터</v>
      </c>
      <c r="AL9">
        <v>1</v>
      </c>
      <c r="AM9" t="str">
        <f ca="1">IF(ROW()=2,AN9,OFFSET(AM9,-1,0)&amp;IF(LEN(AN9)=0,"",","&amp;AN9))</f>
        <v>{"dy":1,"sl":0,"tp":"upn","vl":"45765","cn":14,"pt":"GO","pr":4200},{"dy":1,"sl":1,"tp":"fe","vl":"Equip5001","cn":1,"pt":"GO","pr":800},{"dy":1,"sl":2,"tp":"upn","vl":"56326","cn":5,"pt":"GO","pr":1500},{"dy":1,"sl":3,"tp":"fe","vl":"Equip0201","cn":1,"pt":"GO","pr":3400},{"dy":1,"sl":4,"tp":"uph","vl":"71037","cn":10,"pt":"GO","pr":3000},{"dy":1,"sl":5,"tp":"fe","vl":"Equip6001","cn":1,"pt":"GO","pr":2200},{"dy":1,"sl":6,"tp":"fe","vl":"Equip7002","cn":1,"pt":"GO","pr":1900},{"dy":1,"sl":7,"tp":"fe","vl":"Equip8101","cn":1,"pt":"GO","pr":7800}</v>
      </c>
      <c r="AN9" t="str">
        <f ca="1">IF(AL9&lt;&gt;1,"",
"{"""&amp;A$1&amp;""":"&amp;A9
&amp;","""&amp;B$1&amp;""":"&amp;B9
&amp;IF(LEN(AA9)=0,"",","""&amp;AA$1&amp;""":"""&amp;AA9&amp;"""")
&amp;IF(LEN(AC9)=0,"",","""&amp;AC$1&amp;""":"""&amp;AC9&amp;"""")
&amp;IF(LEN(AD9)=0,"",","""&amp;AD$1&amp;""":"&amp;AD9)
&amp;IF(LEN(AE9)=0,"",","""&amp;AE$1&amp;""":"""&amp;AE9&amp;"""")
&amp;IF(LEN(AF9)=0,"",","""&amp;AF$1&amp;""":"&amp;AF9)
&amp;IF(LEN(AG9)=0,"",","""&amp;AG$1&amp;""":"&amp;AG9)&amp;"}")</f>
        <v>{"dy":1,"sl":7,"tp":"fe","vl":"Equip8101","cn":1,"pt":"GO","pr":7800}</v>
      </c>
      <c r="AP9" t="s">
        <v>89</v>
      </c>
      <c r="AQ9" t="s">
        <v>80</v>
      </c>
      <c r="AR9">
        <v>8</v>
      </c>
      <c r="AS9">
        <v>11</v>
      </c>
      <c r="AT9">
        <f t="shared" ca="1" si="0"/>
        <v>0</v>
      </c>
      <c r="AU9">
        <f t="shared" si="1"/>
        <v>10</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1.3368983957219251E-2</v>
      </c>
      <c r="BQ9">
        <f t="shared" ca="1" si="6"/>
        <v>9.3632958801498148E-3</v>
      </c>
      <c r="BR9">
        <f t="shared" ca="1" si="7"/>
        <v>1.0121457489878543E-2</v>
      </c>
      <c r="BS9">
        <f t="shared" ca="1" si="8"/>
        <v>9.3582887700534759E-2</v>
      </c>
      <c r="BT9">
        <f t="shared" ca="1" si="11"/>
        <v>6.554307116104871E-2</v>
      </c>
      <c r="BU9">
        <f t="shared" ca="1" si="12"/>
        <v>7.08502024291498E-2</v>
      </c>
      <c r="BV9" t="str">
        <f ca="1">OFFSET([1]EquipTable!$A$1,ROW()-1,0)</f>
        <v>Equip0302</v>
      </c>
      <c r="BX9">
        <f ca="1">IF(VLOOKUP($CA9,[2]ActorTable!$1:$1048576,MATCH("업데이트순번",[2]ActorTable!$1:$1,0),0)&lt;=$BY$1,1,0)
*IF(MID(CA9,7,1)="2",0.1,1)</f>
        <v>1</v>
      </c>
      <c r="BY9">
        <f t="shared" ca="1" si="9"/>
        <v>3.846153846153845E-2</v>
      </c>
      <c r="BZ9">
        <f t="shared" ca="1" si="10"/>
        <v>0.19615384615384607</v>
      </c>
      <c r="CA9" t="str">
        <f ca="1">OFFSET([2]ActorTable!$A$1,ROW()-1,0)</f>
        <v>Actor1108</v>
      </c>
      <c r="CB9" t="str">
        <f ca="1">VLOOKUP($CA9,[2]ActorTable!$1:$1048576,MATCH("이름참고",[2]ActorTable!$1:$1,0),0)</f>
        <v>테이슨</v>
      </c>
    </row>
    <row r="10" spans="1:82">
      <c r="A10">
        <v>1</v>
      </c>
      <c r="B10">
        <v>8</v>
      </c>
      <c r="C10">
        <f>IF(B10&lt;=9,0,
IF(B10=10,1,2))</f>
        <v>0</v>
      </c>
      <c r="D10">
        <f ca="1">RAND()</f>
        <v>3.400079549379964E-2</v>
      </c>
      <c r="E10">
        <f ca="1">RAND()</f>
        <v>0.36161361875837028</v>
      </c>
      <c r="F10">
        <f ca="1">RAND()</f>
        <v>0.10321553504815806</v>
      </c>
      <c r="G10">
        <f ca="1">RAND()</f>
        <v>1.3155569988924198E-2</v>
      </c>
      <c r="H10">
        <f ca="1">RAND()</f>
        <v>0.79203733305195356</v>
      </c>
      <c r="I10">
        <f ca="1">RAND()</f>
        <v>0.2090825237129792</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fl2</v>
      </c>
      <c r="AB10" t="s">
        <v>88</v>
      </c>
      <c r="AC10" t="s">
        <v>475</v>
      </c>
      <c r="AD10">
        <v>1</v>
      </c>
      <c r="AE10" t="s">
        <v>129</v>
      </c>
      <c r="AF10">
        <v>190</v>
      </c>
      <c r="AG10">
        <v>99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카츄진</v>
      </c>
      <c r="AL10">
        <v>1</v>
      </c>
      <c r="AM10" t="str">
        <f ca="1">IF(ROW()=2,AN10,OFFSET(AM10,-1,0)&amp;IF(LEN(AN10)=0,"",","&amp;AN10))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v>
      </c>
      <c r="AN10" t="str">
        <f ca="1">IF(AL10&lt;&gt;1,"",
"{"""&amp;A$1&amp;""":"&amp;A10
&amp;","""&amp;B$1&amp;""":"&amp;B10
&amp;IF(LEN(AA10)=0,"",","""&amp;AA$1&amp;""":"""&amp;AA10&amp;"""")
&amp;IF(LEN(AC10)=0,"",","""&amp;AC$1&amp;""":"""&amp;AC10&amp;"""")
&amp;IF(LEN(AD10)=0,"",","""&amp;AD$1&amp;""":"&amp;AD10)
&amp;IF(LEN(AE10)=0,"",","""&amp;AE$1&amp;""":"""&amp;AE10&amp;"""")
&amp;IF(LEN(AF10)=0,"",","""&amp;AF$1&amp;""":"&amp;AF10)
&amp;IF(LEN(AG10)=0,"",","""&amp;AG$1&amp;""":"&amp;AG10)&amp;"}")</f>
        <v>{"dy":1,"sl":8,"tp":"fl2","vl":"Actor3117","cn":1,"pt":"DI","pp":190,"pr":99}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1.3368983957219253E-3</v>
      </c>
      <c r="BQ10">
        <f t="shared" ca="1" si="6"/>
        <v>9.363295880149815E-4</v>
      </c>
      <c r="BR10">
        <f t="shared" ca="1" si="7"/>
        <v>1.0121457489878543E-3</v>
      </c>
      <c r="BS10">
        <f t="shared" ca="1" si="8"/>
        <v>0.10695187165775401</v>
      </c>
      <c r="BT10">
        <f t="shared" ca="1" si="11"/>
        <v>7.4906367041198518E-2</v>
      </c>
      <c r="BU10">
        <f t="shared" ca="1" si="12"/>
        <v>8.0971659919028341E-2</v>
      </c>
      <c r="BV10" t="str">
        <f ca="1">OFFSET([1]EquipTable!$A$1,ROW()-1,0)</f>
        <v>Equip0401</v>
      </c>
      <c r="BX10">
        <f ca="1">IF(VLOOKUP($CA10,[2]ActorTable!$1:$1048576,MATCH("업데이트순번",[2]ActorTable!$1:$1,0),0)&lt;=$BY$1,1,0)
*IF(MID(CA10,7,1)="2",0.1,1)</f>
        <v>1</v>
      </c>
      <c r="BY10">
        <f t="shared" ca="1" si="9"/>
        <v>3.846153846153845E-2</v>
      </c>
      <c r="BZ10">
        <f t="shared" ca="1" si="10"/>
        <v>0.2346153846153845</v>
      </c>
      <c r="CA10" t="str">
        <f ca="1">OFFSET([2]ActorTable!$A$1,ROW()-1,0)</f>
        <v>Actor1109</v>
      </c>
      <c r="CB10" t="str">
        <f ca="1">VLOOKUP($CA10,[2]ActorTable!$1:$1048576,MATCH("이름참고",[2]ActorTable!$1:$1,0),0)</f>
        <v>닉스</v>
      </c>
    </row>
    <row r="11" spans="1:82">
      <c r="A11">
        <v>1</v>
      </c>
      <c r="B11">
        <v>9</v>
      </c>
      <c r="C11">
        <f>IF(B11&lt;=9,0,
IF(B11=10,1,2))</f>
        <v>0</v>
      </c>
      <c r="D11">
        <f ca="1">RAND()</f>
        <v>0.18982091593964423</v>
      </c>
      <c r="E11">
        <f ca="1">RAND()</f>
        <v>0.99030085491610287</v>
      </c>
      <c r="F11">
        <f ca="1">RAND()</f>
        <v>0.11562735714292638</v>
      </c>
      <c r="G11">
        <f ca="1">RAND()</f>
        <v>0.76116909970624369</v>
      </c>
      <c r="H11">
        <f ca="1">RAND()</f>
        <v>0.73420721713662362</v>
      </c>
      <c r="I11">
        <f ca="1">RAND()</f>
        <v>0.2040486306243583</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fl3</v>
      </c>
      <c r="AB11" t="s">
        <v>89</v>
      </c>
      <c r="AC11" t="s">
        <v>475</v>
      </c>
      <c r="AD11">
        <v>1</v>
      </c>
      <c r="AE11" t="s">
        <v>129</v>
      </c>
      <c r="AF11">
        <v>230</v>
      </c>
      <c r="AG11">
        <v>139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카츄진</v>
      </c>
      <c r="AL11">
        <v>1</v>
      </c>
      <c r="AM11" t="str">
        <f ca="1">IF(ROW()=2,AN11,OFFSET(AM11,-1,0)&amp;IF(LEN(AN11)=0,"",","&amp;AN11))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v>
      </c>
      <c r="AN11" t="str">
        <f ca="1">IF(AL11&lt;&gt;1,"",
"{"""&amp;A$1&amp;""":"&amp;A11
&amp;","""&amp;B$1&amp;""":"&amp;B11
&amp;IF(LEN(AA11)=0,"",","""&amp;AA$1&amp;""":"""&amp;AA11&amp;"""")
&amp;IF(LEN(AC11)=0,"",","""&amp;AC$1&amp;""":"""&amp;AC11&amp;"""")
&amp;IF(LEN(AD11)=0,"",","""&amp;AD$1&amp;""":"&amp;AD11)
&amp;IF(LEN(AE11)=0,"",","""&amp;AE$1&amp;""":"""&amp;AE11&amp;"""")
&amp;IF(LEN(AF11)=0,"",","""&amp;AF$1&amp;""":"&amp;AF11)
&amp;IF(LEN(AG11)=0,"",","""&amp;AG$1&amp;""":"&amp;AG11)&amp;"}")</f>
        <v>{"dy":1,"sl":9,"tp":"fl3","vl":"Actor3117","cn":1,"pt":"DI","pp":230,"pr":139}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1.3368983957219253E-3</v>
      </c>
      <c r="BQ11">
        <f t="shared" ca="1" si="6"/>
        <v>9.363295880149815E-4</v>
      </c>
      <c r="BR11">
        <f t="shared" ca="1" si="7"/>
        <v>1.0121457489878543E-3</v>
      </c>
      <c r="BS11">
        <f t="shared" ca="1" si="8"/>
        <v>0.10828877005347594</v>
      </c>
      <c r="BT11">
        <f t="shared" ca="1" si="11"/>
        <v>7.5842696629213502E-2</v>
      </c>
      <c r="BU11">
        <f t="shared" ca="1" si="12"/>
        <v>8.1983805668016191E-2</v>
      </c>
      <c r="BV11" t="str">
        <f ca="1">OFFSET([1]EquipTable!$A$1,ROW()-1,0)</f>
        <v>Equip0402</v>
      </c>
      <c r="BX11">
        <f ca="1">IF(VLOOKUP($CA11,[2]ActorTable!$1:$1048576,MATCH("업데이트순번",[2]ActorTable!$1:$1,0),0)&lt;=$BY$1,1,0)
*IF(MID(CA11,7,1)="2",0.1,1)</f>
        <v>1</v>
      </c>
      <c r="BY11">
        <f t="shared" ca="1" si="9"/>
        <v>3.846153846153845E-2</v>
      </c>
      <c r="BZ11">
        <f t="shared" ca="1" si="10"/>
        <v>0.27307692307692294</v>
      </c>
      <c r="CA11" t="str">
        <f ca="1">OFFSET([2]ActorTable!$A$1,ROW()-1,0)</f>
        <v>Actor2010</v>
      </c>
      <c r="CB11" t="str">
        <f ca="1">VLOOKUP($CA11,[2]ActorTable!$1:$1048576,MATCH("이름참고",[2]ActorTable!$1:$1,0),0)</f>
        <v>그루퍼스</v>
      </c>
    </row>
    <row r="12" spans="1:82">
      <c r="A12">
        <v>1</v>
      </c>
      <c r="B12">
        <v>10</v>
      </c>
      <c r="C12">
        <f>IF(B12&lt;=9,0,
IF(B12=10,1,2))</f>
        <v>1</v>
      </c>
      <c r="D12">
        <f ca="1">RAND()</f>
        <v>0.83536559536459676</v>
      </c>
      <c r="E12">
        <f ca="1">RAND()</f>
        <v>0.83774818997640288</v>
      </c>
      <c r="F12">
        <f ca="1">RAND()</f>
        <v>0.3718146129537705</v>
      </c>
      <c r="G12">
        <f ca="1">RAND()</f>
        <v>0.31250628237607125</v>
      </c>
      <c r="H12">
        <f ca="1">RAND()</f>
        <v>0.94714483382752557</v>
      </c>
      <c r="I12">
        <f ca="1">RAND()</f>
        <v>0.13211836857286452</v>
      </c>
      <c r="M12" t="str">
        <f ca="1">IF(LEN(J12)&lt;&gt;0,J12,VLOOKUP(D12+$B12,$BJ:$BK,MATCH($BK$1,$BJ$1:$BK$1,0),1))</f>
        <v>삭제</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삭제</v>
      </c>
      <c r="O12" t="str">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삭제</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삭제</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t="str">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삭제</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AA12" t="str">
        <f ca="1">IF(ISBLANK(AB12),"",
VLOOKUP(AB12,OFFSET(INDIRECT("$A:$B"),0,MATCH(AB$1&amp;"_Verify",INDIRECT("$1:$1"),0)-1),2,0)
)</f>
        <v>fc</v>
      </c>
      <c r="AB12" t="s">
        <v>85</v>
      </c>
      <c r="AC12" t="s">
        <v>451</v>
      </c>
      <c r="AD12">
        <v>1</v>
      </c>
      <c r="AE12" t="s">
        <v>129</v>
      </c>
      <c r="AF12">
        <v>229</v>
      </c>
      <c r="AG12">
        <v>149</v>
      </c>
      <c r="AH12" t="str">
        <f>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케이저</v>
      </c>
      <c r="AL12">
        <v>1</v>
      </c>
      <c r="AM12" t="str">
        <f ca="1">IF(ROW()=2,AN12,OFFSET(AM12,-1,0)&amp;IF(LEN(AN12)=0,"",","&amp;AN12))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v>
      </c>
      <c r="AN12" t="str">
        <f ca="1">IF(AL12&lt;&gt;1,"",
"{"""&amp;A$1&amp;""":"&amp;A12
&amp;","""&amp;B$1&amp;""":"&amp;B12
&amp;IF(LEN(AA12)=0,"",","""&amp;AA$1&amp;""":"""&amp;AA12&amp;"""")
&amp;IF(LEN(AC12)=0,"",","""&amp;AC$1&amp;""":"""&amp;AC12&amp;"""")
&amp;IF(LEN(AD12)=0,"",","""&amp;AD$1&amp;""":"&amp;AD12)
&amp;IF(LEN(AE12)=0,"",","""&amp;AE$1&amp;""":"""&amp;AE12&amp;"""")
&amp;IF(LEN(AF12)=0,"",","""&amp;AF$1&amp;""":"&amp;AF12)
&amp;IF(LEN(AG12)=0,"",","""&amp;AG$1&amp;""":"&amp;AG12)&amp;"}")</f>
        <v>{"dy":1,"sl":10,"tp":"fc","vl":"Actor0113","cn":1,"pt":"DI","pp":229,"pr":149}</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1.3368983957219253E-3</v>
      </c>
      <c r="BQ12">
        <f t="shared" ca="1" si="6"/>
        <v>9.363295880149815E-4</v>
      </c>
      <c r="BR12">
        <f t="shared" ca="1" si="7"/>
        <v>1.0121457489878543E-3</v>
      </c>
      <c r="BS12">
        <f t="shared" ca="1" si="8"/>
        <v>0.10962566844919787</v>
      </c>
      <c r="BT12">
        <f t="shared" ca="1" si="11"/>
        <v>7.6779026217228485E-2</v>
      </c>
      <c r="BU12">
        <f t="shared" ca="1" si="12"/>
        <v>8.2995951417004041E-2</v>
      </c>
      <c r="BV12" t="str">
        <f ca="1">OFFSET([1]EquipTable!$A$1,ROW()-1,0)</f>
        <v>Equip0403</v>
      </c>
      <c r="BX12">
        <f ca="1">IF(VLOOKUP($CA12,[2]ActorTable!$1:$1048576,MATCH("업데이트순번",[2]ActorTable!$1:$1,0),0)&lt;=$BY$1,1,0)
*IF(MID(CA12,7,1)="2",0.1,1)</f>
        <v>1</v>
      </c>
      <c r="BY12">
        <f t="shared" ca="1" si="9"/>
        <v>3.846153846153845E-2</v>
      </c>
      <c r="BZ12">
        <f t="shared" ca="1" si="10"/>
        <v>0.31153846153846138</v>
      </c>
      <c r="CA12" t="str">
        <f ca="1">OFFSET([2]ActorTable!$A$1,ROW()-1,0)</f>
        <v>Actor2011</v>
      </c>
      <c r="CB12" t="str">
        <f ca="1">VLOOKUP($CA12,[2]ActorTable!$1:$1048576,MATCH("이름참고",[2]ActorTable!$1:$1,0),0)</f>
        <v>클라크</v>
      </c>
    </row>
    <row r="13" spans="1:82">
      <c r="A13">
        <v>1</v>
      </c>
      <c r="B13">
        <v>11</v>
      </c>
      <c r="C13">
        <f>IF(B13&lt;=9,0,
IF(B13=10,1,2))</f>
        <v>2</v>
      </c>
      <c r="D13">
        <f ca="1">RAND()</f>
        <v>0.39523694412650701</v>
      </c>
      <c r="E13">
        <f ca="1">RAND()</f>
        <v>0.1967434593561791</v>
      </c>
      <c r="F13">
        <f ca="1">RAND()</f>
        <v>0.87980853146301974</v>
      </c>
      <c r="G13">
        <f ca="1">RAND()</f>
        <v>0.6287789052360433</v>
      </c>
      <c r="H13">
        <f ca="1">RAND()</f>
        <v>0.95404028677442265</v>
      </c>
      <c r="I13">
        <f ca="1">RAND()</f>
        <v>0.45247297577919199</v>
      </c>
      <c r="M13" t="str">
        <f ca="1">IF(LEN(J13)&lt;&gt;0,J13,VLOOKUP(D13+$B13,$BJ:$BK,MATCH($BK$1,$BJ$1:$BK$1,0),1))</f>
        <v>삭제</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삭제</v>
      </c>
      <c r="O13" t="str">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삭제</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삭제</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t="str">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삭제</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AA13" t="str">
        <f ca="1">IF(ISBLANK(AB13),"",
VLOOKUP(AB13,OFFSET(INDIRECT("$A:$B"),0,MATCH(AB$1&amp;"_Verify",INDIRECT("$1:$1"),0)-1),2,0)
)</f>
        <v>fl1</v>
      </c>
      <c r="AB13" t="s">
        <v>87</v>
      </c>
      <c r="AC13" t="s">
        <v>451</v>
      </c>
      <c r="AD13">
        <v>1</v>
      </c>
      <c r="AE13" t="s">
        <v>129</v>
      </c>
      <c r="AF13">
        <v>219</v>
      </c>
      <c r="AG13">
        <v>129</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케이저</v>
      </c>
      <c r="AL13">
        <v>1</v>
      </c>
      <c r="AM13" t="str">
        <f ca="1">IF(ROW()=2,AN13,OFFSET(AM13,-1,0)&amp;IF(LEN(AN13)=0,"",","&amp;AN13))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v>
      </c>
      <c r="AN13" t="str">
        <f ca="1">IF(AL13&lt;&gt;1,"",
"{"""&amp;A$1&amp;""":"&amp;A13
&amp;","""&amp;B$1&amp;""":"&amp;B13
&amp;IF(LEN(AA13)=0,"",","""&amp;AA$1&amp;""":"""&amp;AA13&amp;"""")
&amp;IF(LEN(AC13)=0,"",","""&amp;AC$1&amp;""":"""&amp;AC13&amp;"""")
&amp;IF(LEN(AD13)=0,"",","""&amp;AD$1&amp;""":"&amp;AD13)
&amp;IF(LEN(AE13)=0,"",","""&amp;AE$1&amp;""":"""&amp;AE13&amp;"""")
&amp;IF(LEN(AF13)=0,"",","""&amp;AF$1&amp;""":"&amp;AF13)
&amp;IF(LEN(AG13)=0,"",","""&amp;AG$1&amp;""":"&amp;AG13)&amp;"}")</f>
        <v>{"dy":1,"sl":11,"tp":"fl1","vl":"Actor0113","cn":1,"pt":"DI","pp":219,"pr":129}</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1.3368983957219253E-3</v>
      </c>
      <c r="BQ13">
        <f t="shared" ca="1" si="6"/>
        <v>9.363295880149815E-4</v>
      </c>
      <c r="BR13">
        <f t="shared" ca="1" si="7"/>
        <v>1.0121457489878543E-3</v>
      </c>
      <c r="BS13">
        <f t="shared" ca="1" si="8"/>
        <v>0.1109625668449198</v>
      </c>
      <c r="BT13">
        <f t="shared" ca="1" si="11"/>
        <v>7.7715355805243469E-2</v>
      </c>
      <c r="BU13">
        <f t="shared" ca="1" si="12"/>
        <v>8.4008097165991891E-2</v>
      </c>
      <c r="BV13" t="str">
        <f ca="1">OFFSET([1]EquipTable!$A$1,ROW()-1,0)</f>
        <v>Equip0404</v>
      </c>
      <c r="BX13">
        <f ca="1">IF(VLOOKUP($CA13,[2]ActorTable!$1:$1048576,MATCH("업데이트순번",[2]ActorTable!$1:$1,0),0)&lt;=$BY$1,1,0)
*IF(MID(CA13,7,1)="2",0.1,1)</f>
        <v>0.1</v>
      </c>
      <c r="BY13">
        <f t="shared" ca="1" si="9"/>
        <v>3.8461538461538455E-3</v>
      </c>
      <c r="BZ13">
        <f t="shared" ca="1" si="10"/>
        <v>0.34999999999999981</v>
      </c>
      <c r="CA13" t="str">
        <f ca="1">OFFSET([2]ActorTable!$A$1,ROW()-1,0)</f>
        <v>Actor3212</v>
      </c>
      <c r="CB13" t="str">
        <f ca="1">VLOOKUP($CA13,[2]ActorTable!$1:$1048576,MATCH("이름참고",[2]ActorTable!$1:$1,0),0)</f>
        <v>메릴</v>
      </c>
    </row>
    <row r="14" spans="1:82">
      <c r="A14">
        <v>2</v>
      </c>
      <c r="B14">
        <v>0</v>
      </c>
      <c r="C14">
        <f>IF(B14&lt;=9,0,
IF(B14=10,1,2))</f>
        <v>0</v>
      </c>
      <c r="D14">
        <f ca="1">RAND()</f>
        <v>0.30278724897142195</v>
      </c>
      <c r="E14">
        <f ca="1">RAND()</f>
        <v>0.46179954275368806</v>
      </c>
      <c r="F14">
        <f ca="1">RAND()</f>
        <v>0.17228600921312076</v>
      </c>
      <c r="G14">
        <f ca="1">RAND()</f>
        <v>0.83212204187763283</v>
      </c>
      <c r="H14">
        <f ca="1">RAND()</f>
        <v>0.10972303672476558</v>
      </c>
      <c r="I14">
        <f ca="1">RAND()</f>
        <v>0.29204291257280601</v>
      </c>
      <c r="M14" t="str">
        <f ca="1">IF(LEN(J14)&lt;&gt;0,J14,VLOOKUP(D14+$B14,$BJ:$BK,MATCH($BK$1,$BJ$1:$BK$1,0),1))</f>
        <v>지정 장비</v>
      </c>
      <c r="N14" t="str">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Equip4001</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1</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700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82</v>
      </c>
      <c r="V14" t="s">
        <v>201</v>
      </c>
      <c r="W14">
        <v>1</v>
      </c>
      <c r="X14" t="s">
        <v>125</v>
      </c>
      <c r="Z14">
        <v>2000</v>
      </c>
      <c r="AA14" t="str">
        <f ca="1">IF(ISBLANK(AB14),"",
VLOOKUP(AB14,OFFSET(INDIRECT("$A:$B"),0,MATCH(AB$1&amp;"_Verify",INDIRECT("$1:$1"),0)-1),2,0)
)</f>
        <v>fe</v>
      </c>
      <c r="AB14" t="s">
        <v>82</v>
      </c>
      <c r="AC14" t="s">
        <v>479</v>
      </c>
      <c r="AD14">
        <v>1</v>
      </c>
      <c r="AE14" t="s">
        <v>125</v>
      </c>
      <c r="AG14">
        <v>3300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아주르 스트라이프</v>
      </c>
      <c r="AL14">
        <v>1</v>
      </c>
      <c r="AM14" t="str">
        <f ca="1">IF(ROW()=2,AN14,OFFSET(AM14,-1,0)&amp;IF(LEN(AN14)=0,"",","&amp;AN14))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v>
      </c>
      <c r="AN14" t="str">
        <f ca="1">IF(AL14&lt;&gt;1,"",
"{"""&amp;A$1&amp;""":"&amp;A14
&amp;","""&amp;B$1&amp;""":"&amp;B14
&amp;IF(LEN(AA14)=0,"",","""&amp;AA$1&amp;""":"""&amp;AA14&amp;"""")
&amp;IF(LEN(AC14)=0,"",","""&amp;AC$1&amp;""":"""&amp;AC14&amp;"""")
&amp;IF(LEN(AD14)=0,"",","""&amp;AD$1&amp;""":"&amp;AD14)
&amp;IF(LEN(AE14)=0,"",","""&amp;AE$1&amp;""":"""&amp;AE14&amp;"""")
&amp;IF(LEN(AF14)=0,"",","""&amp;AF$1&amp;""":"&amp;AF14)
&amp;IF(LEN(AG14)=0,"",","""&amp;AG$1&amp;""":"&amp;AG14)&amp;"}")</f>
        <v>{"dy":2,"sl":0,"tp":"fe","vl":"Equip1202","cn":1,"pt":"GO","pr":3300}</v>
      </c>
      <c r="AP14" t="s">
        <v>92</v>
      </c>
      <c r="AQ14" t="s">
        <v>76</v>
      </c>
      <c r="AR14">
        <v>0</v>
      </c>
      <c r="AS14">
        <v>11</v>
      </c>
      <c r="AT14">
        <f t="shared" ca="1" si="0"/>
        <v>63</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0.11229946524064173</v>
      </c>
      <c r="BT14">
        <f t="shared" ca="1" si="11"/>
        <v>7.8651685393258453E-2</v>
      </c>
      <c r="BU14">
        <f t="shared" ca="1" si="12"/>
        <v>8.5020242914979741E-2</v>
      </c>
      <c r="BV14" t="str">
        <f ca="1">OFFSET([1]EquipTable!$A$1,ROW()-1,0)</f>
        <v>Equip0405</v>
      </c>
      <c r="BX14">
        <f ca="1">IF(VLOOKUP($CA14,[2]ActorTable!$1:$1048576,MATCH("업데이트순번",[2]ActorTable!$1:$1,0),0)&lt;=$BY$1,1,0)
*IF(MID(CA14,7,1)="2",0.1,1)</f>
        <v>1</v>
      </c>
      <c r="BY14">
        <f t="shared" ca="1" si="9"/>
        <v>3.846153846153845E-2</v>
      </c>
      <c r="BZ14">
        <f t="shared" ca="1" si="10"/>
        <v>0.35384615384615364</v>
      </c>
      <c r="CA14" t="str">
        <f ca="1">OFFSET([2]ActorTable!$A$1,ROW()-1,0)</f>
        <v>Actor0113</v>
      </c>
      <c r="CB14" t="str">
        <f ca="1">VLOOKUP($CA14,[2]ActorTable!$1:$1048576,MATCH("이름참고",[2]ActorTable!$1:$1,0),0)</f>
        <v>케이저</v>
      </c>
    </row>
    <row r="15" spans="1:82">
      <c r="A15">
        <v>2</v>
      </c>
      <c r="B15">
        <v>1</v>
      </c>
      <c r="C15">
        <f>IF(B15&lt;=9,0,
IF(B15=10,1,2))</f>
        <v>0</v>
      </c>
      <c r="D15">
        <f ca="1">RAND()</f>
        <v>0.38500875334517504</v>
      </c>
      <c r="E15">
        <f ca="1">RAND()</f>
        <v>0.89013958975155405</v>
      </c>
      <c r="F15">
        <f ca="1">RAND()</f>
        <v>0.10494201511537782</v>
      </c>
      <c r="G15">
        <f ca="1">RAND()</f>
        <v>0.86470418754690137</v>
      </c>
      <c r="H15">
        <f ca="1">RAND()</f>
        <v>0.85651627205396053</v>
      </c>
      <c r="I15">
        <f ca="1">RAND()</f>
        <v>0.38861642433368981</v>
      </c>
      <c r="M15" t="str">
        <f ca="1">IF(LEN(J15)&lt;&gt;0,J15,VLOOKUP(D15+$B15,$BJ:$BK,MATCH($BK$1,$BJ$1:$BK$1,0),1))</f>
        <v>지정 장비</v>
      </c>
      <c r="N15" t="str">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Equip7403</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DI</v>
      </c>
      <c r="Q15">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102</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61</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전설</v>
      </c>
      <c r="U15" t="s">
        <v>82</v>
      </c>
      <c r="V15" t="s">
        <v>194</v>
      </c>
      <c r="W15">
        <v>1</v>
      </c>
      <c r="X15" t="s">
        <v>125</v>
      </c>
      <c r="Z15">
        <v>7700</v>
      </c>
      <c r="AA15" t="str">
        <f ca="1">IF(ISBLANK(AB15),"",
VLOOKUP(AB15,OFFSET(INDIRECT("$A:$B"),0,MATCH(AB$1&amp;"_Verify",INDIRECT("$1:$1"),0)-1),2,0)
)</f>
        <v>upn</v>
      </c>
      <c r="AB15" t="s">
        <v>92</v>
      </c>
      <c r="AC15">
        <v>19736</v>
      </c>
      <c r="AD15">
        <v>5</v>
      </c>
      <c r="AE15" t="s">
        <v>125</v>
      </c>
      <c r="AG15">
        <v>1500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v>
      </c>
      <c r="AN15" t="str">
        <f ca="1">IF(AL15&lt;&gt;1,"",
"{"""&amp;A$1&amp;""":"&amp;A15
&amp;","""&amp;B$1&amp;""":"&amp;B15
&amp;IF(LEN(AA15)=0,"",","""&amp;AA$1&amp;""":"""&amp;AA15&amp;"""")
&amp;IF(LEN(AC15)=0,"",","""&amp;AC$1&amp;""":"""&amp;AC15&amp;"""")
&amp;IF(LEN(AD15)=0,"",","""&amp;AD$1&amp;""":"&amp;AD15)
&amp;IF(LEN(AE15)=0,"",","""&amp;AE$1&amp;""":"""&amp;AE15&amp;"""")
&amp;IF(LEN(AF15)=0,"",","""&amp;AF$1&amp;""":"&amp;AF15)
&amp;IF(LEN(AG15)=0,"",","""&amp;AG$1&amp;""":"&amp;AG15)&amp;"}")</f>
        <v>{"dy":2,"sl":1,"tp":"upn","vl":"19736","cn":5,"pt":"GO","pr":1500}</v>
      </c>
      <c r="AP15" t="s">
        <v>91</v>
      </c>
      <c r="AQ15" t="s">
        <v>77</v>
      </c>
      <c r="AR15">
        <v>0</v>
      </c>
      <c r="AS15">
        <v>11</v>
      </c>
      <c r="AT15">
        <f t="shared" ca="1" si="0"/>
        <v>44</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1.3368983957219251E-2</v>
      </c>
      <c r="BQ15">
        <f t="shared" ca="1" si="6"/>
        <v>9.3632958801498148E-3</v>
      </c>
      <c r="BR15">
        <f t="shared" ca="1" si="7"/>
        <v>1.0121457489878543E-2</v>
      </c>
      <c r="BS15">
        <f t="shared" ca="1" si="8"/>
        <v>0.11229946524064173</v>
      </c>
      <c r="BT15">
        <f t="shared" ca="1" si="11"/>
        <v>7.8651685393258453E-2</v>
      </c>
      <c r="BU15">
        <f t="shared" ca="1" si="12"/>
        <v>8.5020242914979741E-2</v>
      </c>
      <c r="BV15" t="str">
        <f ca="1">OFFSET([1]EquipTable!$A$1,ROW()-1,0)</f>
        <v>Equip1001</v>
      </c>
      <c r="BX15">
        <f ca="1">IF(VLOOKUP($CA15,[2]ActorTable!$1:$1048576,MATCH("업데이트순번",[2]ActorTable!$1:$1,0),0)&lt;=$BY$1,1,0)
*IF(MID(CA15,7,1)="2",0.1,1)</f>
        <v>1</v>
      </c>
      <c r="BY15">
        <f t="shared" ca="1" si="9"/>
        <v>3.846153846153845E-2</v>
      </c>
      <c r="BZ15">
        <f t="shared" ca="1" si="10"/>
        <v>0.39230769230769208</v>
      </c>
      <c r="CA15" t="str">
        <f ca="1">OFFSET([2]ActorTable!$A$1,ROW()-1,0)</f>
        <v>Actor3114</v>
      </c>
      <c r="CB15" t="str">
        <f ca="1">VLOOKUP($CA15,[2]ActorTable!$1:$1048576,MATCH("이름참고",[2]ActorTable!$1:$1,0),0)</f>
        <v>슬로니카</v>
      </c>
    </row>
    <row r="16" spans="1:82">
      <c r="A16">
        <v>2</v>
      </c>
      <c r="B16">
        <v>2</v>
      </c>
      <c r="C16">
        <f>IF(B16&lt;=9,0,
IF(B16=10,1,2))</f>
        <v>0</v>
      </c>
      <c r="D16">
        <f ca="1">RAND()</f>
        <v>0.91452204273135551</v>
      </c>
      <c r="E16">
        <f ca="1">RAND()</f>
        <v>0.54407707513716574</v>
      </c>
      <c r="F16">
        <f ca="1">RAND()</f>
        <v>0.53523479264272866</v>
      </c>
      <c r="G16">
        <f ca="1">RAND()</f>
        <v>0.48862006196969354</v>
      </c>
      <c r="H16">
        <f ca="1">RAND()</f>
        <v>0.79024544103770178</v>
      </c>
      <c r="I16">
        <f ca="1">RAND()</f>
        <v>0.93328733313606771</v>
      </c>
      <c r="M16" t="str">
        <f ca="1">IF(LEN(J16)&lt;&gt;0,J16,VLOOKUP(D16+$B16,$BJ:$BK,MATCH($BK$1,$BJ$1:$BK$1,0),1))</f>
        <v>안 지정 캐릭터 PP 영웅등급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54407</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9</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2700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91</v>
      </c>
      <c r="V16">
        <v>34958</v>
      </c>
      <c r="W16">
        <v>7</v>
      </c>
      <c r="X16" t="s">
        <v>125</v>
      </c>
      <c r="Z16">
        <v>2100</v>
      </c>
      <c r="AA16" t="str">
        <f ca="1">IF(ISBLANK(AB16),"",
VLOOKUP(AB16,OFFSET(INDIRECT("$A:$B"),0,MATCH(AB$1&amp;"_Verify",INDIRECT("$1:$1"),0)-1),2,0)
)</f>
        <v>fe</v>
      </c>
      <c r="AB16" t="s">
        <v>82</v>
      </c>
      <c r="AC16" t="s">
        <v>468</v>
      </c>
      <c r="AD16">
        <v>1</v>
      </c>
      <c r="AE16" t="s">
        <v>125</v>
      </c>
      <c r="AG16">
        <v>600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용기의 도끼</v>
      </c>
      <c r="AL16">
        <v>1</v>
      </c>
      <c r="AM16" t="str">
        <f ca="1">IF(ROW()=2,AN16,OFFSET(AM16,-1,0)&amp;IF(LEN(AN16)=0,"",","&amp;AN16))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v>
      </c>
      <c r="AN16" t="str">
        <f ca="1">IF(AL16&lt;&gt;1,"",
"{"""&amp;A$1&amp;""":"&amp;A16
&amp;","""&amp;B$1&amp;""":"&amp;B16
&amp;IF(LEN(AA16)=0,"",","""&amp;AA$1&amp;""":"""&amp;AA16&amp;"""")
&amp;IF(LEN(AC16)=0,"",","""&amp;AC$1&amp;""":"""&amp;AC16&amp;"""")
&amp;IF(LEN(AD16)=0,"",","""&amp;AD$1&amp;""":"&amp;AD16)
&amp;IF(LEN(AE16)=0,"",","""&amp;AE$1&amp;""":"""&amp;AE16&amp;"""")
&amp;IF(LEN(AF16)=0,"",","""&amp;AF$1&amp;""":"&amp;AF16)
&amp;IF(LEN(AG16)=0,"",","""&amp;AG$1&amp;""":"&amp;AG16)&amp;"}")</f>
        <v>{"dy":2,"sl":2,"tp":"fe","vl":"Equip0001","cn":1,"pt":"GO","pr":600}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1.3368983957219251E-2</v>
      </c>
      <c r="BQ16">
        <f t="shared" ca="1" si="6"/>
        <v>9.3632958801498148E-3</v>
      </c>
      <c r="BR16">
        <f t="shared" ca="1" si="7"/>
        <v>1.0121457489878543E-2</v>
      </c>
      <c r="BS16">
        <f t="shared" ca="1" si="8"/>
        <v>0.12566844919786099</v>
      </c>
      <c r="BT16">
        <f t="shared" ca="1" si="11"/>
        <v>8.801498127340826E-2</v>
      </c>
      <c r="BU16">
        <f t="shared" ca="1" si="12"/>
        <v>9.5141700404858282E-2</v>
      </c>
      <c r="BV16" t="str">
        <f ca="1">OFFSET([1]EquipTable!$A$1,ROW()-1,0)</f>
        <v>Equip1002</v>
      </c>
      <c r="BX16">
        <f ca="1">IF(VLOOKUP($CA16,[2]ActorTable!$1:$1048576,MATCH("업데이트순번",[2]ActorTable!$1:$1,0),0)&lt;=$BY$1,1,0)
*IF(MID(CA16,7,1)="2",0.1,1)</f>
        <v>1</v>
      </c>
      <c r="BY16">
        <f t="shared" ca="1" si="9"/>
        <v>3.846153846153845E-2</v>
      </c>
      <c r="BZ16">
        <f t="shared" ca="1" si="10"/>
        <v>0.43076923076923052</v>
      </c>
      <c r="CA16" t="str">
        <f ca="1">OFFSET([2]ActorTable!$A$1,ROW()-1,0)</f>
        <v>Actor2015</v>
      </c>
      <c r="CB16" t="str">
        <f ca="1">VLOOKUP($CA16,[2]ActorTable!$1:$1048576,MATCH("이름참고",[2]ActorTable!$1:$1,0),0)</f>
        <v>솔</v>
      </c>
    </row>
    <row r="17" spans="1:80">
      <c r="A17">
        <v>2</v>
      </c>
      <c r="B17">
        <v>3</v>
      </c>
      <c r="C17">
        <f>IF(B17&lt;=9,0,
IF(B17=10,1,2))</f>
        <v>0</v>
      </c>
      <c r="D17">
        <f ca="1">RAND()</f>
        <v>0.79704368327082686</v>
      </c>
      <c r="E17">
        <f ca="1">RAND()</f>
        <v>0.34995896770855228</v>
      </c>
      <c r="F17">
        <f ca="1">RAND()</f>
        <v>0.70490326968602957</v>
      </c>
      <c r="G17">
        <f ca="1">RAND()</f>
        <v>0.8904119079262427</v>
      </c>
      <c r="H17">
        <f ca="1">RAND()</f>
        <v>0.90150272673311715</v>
      </c>
      <c r="I17">
        <f ca="1">RAND()</f>
        <v>0.85437801577192352</v>
      </c>
      <c r="M17" t="str">
        <f ca="1">IF(LEN(J17)&lt;&gt;0,J17,VLOOKUP(D17+$B17,$BJ:$BK,MATCH($BK$1,$BJ$1:$BK$1,0),1))</f>
        <v>안 지정 캐릭터 PP 일반등급</v>
      </c>
      <c r="N17">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34995</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7</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2100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89579</v>
      </c>
      <c r="W17">
        <v>13</v>
      </c>
      <c r="X17" t="s">
        <v>125</v>
      </c>
      <c r="Z17">
        <v>3900</v>
      </c>
      <c r="AA17" t="str">
        <f ca="1">IF(ISBLANK(AB17),"",
VLOOKUP(AB17,OFFSET(INDIRECT("$A:$B"),0,MATCH(AB$1&amp;"_Verify",INDIRECT("$1:$1"),0)-1),2,0)
)</f>
        <v>uph</v>
      </c>
      <c r="AB17" t="s">
        <v>91</v>
      </c>
      <c r="AC17">
        <v>84285</v>
      </c>
      <c r="AD17">
        <v>8</v>
      </c>
      <c r="AE17" t="s">
        <v>125</v>
      </c>
      <c r="AG17">
        <v>2400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v>
      </c>
      <c r="AN17" t="str">
        <f ca="1">IF(AL17&lt;&gt;1,"",
"{"""&amp;A$1&amp;""":"&amp;A17
&amp;","""&amp;B$1&amp;""":"&amp;B17
&amp;IF(LEN(AA17)=0,"",","""&amp;AA$1&amp;""":"""&amp;AA17&amp;"""")
&amp;IF(LEN(AC17)=0,"",","""&amp;AC$1&amp;""":"""&amp;AC17&amp;"""")
&amp;IF(LEN(AD17)=0,"",","""&amp;AD$1&amp;""":"&amp;AD17)
&amp;IF(LEN(AE17)=0,"",","""&amp;AE$1&amp;""":"""&amp;AE17&amp;"""")
&amp;IF(LEN(AF17)=0,"",","""&amp;AF$1&amp;""":"&amp;AF17)
&amp;IF(LEN(AG17)=0,"",","""&amp;AG$1&amp;""":"&amp;AG17)&amp;"}")</f>
        <v>{"dy":2,"sl":3,"tp":"uph","vl":"84285","cn":8,"pt":"GO","pr":2400}</v>
      </c>
      <c r="AQ17" t="s">
        <v>270</v>
      </c>
      <c r="AS17" t="s">
        <v>269</v>
      </c>
      <c r="AT17">
        <f ca="1">(COUNTIFS(B:B,$AQ$18,N:N,"Equip????")-AT19-AT20-AT21)/6</f>
        <v>15.166666666666666</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1.3368983957219251E-2</v>
      </c>
      <c r="BQ17">
        <f t="shared" ca="1" si="6"/>
        <v>9.3632958801498148E-3</v>
      </c>
      <c r="BR17">
        <f t="shared" ca="1" si="7"/>
        <v>1.0121457489878543E-2</v>
      </c>
      <c r="BS17">
        <f t="shared" ca="1" si="8"/>
        <v>0.13903743315508024</v>
      </c>
      <c r="BT17">
        <f t="shared" ca="1" si="11"/>
        <v>9.7378277153558068E-2</v>
      </c>
      <c r="BU17">
        <f t="shared" ca="1" si="12"/>
        <v>0.10526315789473682</v>
      </c>
      <c r="BV17" t="str">
        <f ca="1">OFFSET([1]EquipTable!$A$1,ROW()-1,0)</f>
        <v>Equip1101</v>
      </c>
      <c r="BX17">
        <f ca="1">IF(VLOOKUP($CA17,[2]ActorTable!$1:$1048576,MATCH("업데이트순번",[2]ActorTable!$1:$1,0),0)&lt;=$BY$1,1,0)
*IF(MID(CA17,7,1)="2",0.1,1)</f>
        <v>0.1</v>
      </c>
      <c r="BY17">
        <f t="shared" ca="1" si="9"/>
        <v>3.8461538461538455E-3</v>
      </c>
      <c r="BZ17">
        <f t="shared" ca="1" si="10"/>
        <v>0.46923076923076895</v>
      </c>
      <c r="CA17" t="str">
        <f ca="1">OFFSET([2]ActorTable!$A$1,ROW()-1,0)</f>
        <v>Actor1216</v>
      </c>
      <c r="CB17" t="str">
        <f ca="1">VLOOKUP($CA17,[2]ActorTable!$1:$1048576,MATCH("이름참고",[2]ActorTable!$1:$1,0),0)</f>
        <v>프로토27</v>
      </c>
    </row>
    <row r="18" spans="1:80">
      <c r="A18">
        <v>2</v>
      </c>
      <c r="B18">
        <v>4</v>
      </c>
      <c r="C18">
        <f>IF(B18&lt;=9,0,
IF(B18=10,1,2))</f>
        <v>0</v>
      </c>
      <c r="D18">
        <f ca="1">RAND()</f>
        <v>0.33644019167219541</v>
      </c>
      <c r="E18">
        <f ca="1">RAND()</f>
        <v>0.22955777889347995</v>
      </c>
      <c r="F18">
        <f ca="1">RAND()</f>
        <v>0.52677510563731667</v>
      </c>
      <c r="G18">
        <f ca="1">RAND()</f>
        <v>0.8948572378862496</v>
      </c>
      <c r="H18">
        <f ca="1">RAND()</f>
        <v>4.1316032451912399E-3</v>
      </c>
      <c r="I18">
        <f ca="1">RAND()</f>
        <v>0.32137281972962739</v>
      </c>
      <c r="M18" t="str">
        <f ca="1">IF(LEN(J18)&lt;&gt;0,J18,VLOOKUP(D18+$B18,$BJ:$BK,MATCH($BK$1,$BJ$1:$BK$1,0),1))</f>
        <v>안 지정 캐릭터 PP 일반등급</v>
      </c>
      <c r="N18">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22955</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5</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1500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92</v>
      </c>
      <c r="V18">
        <v>29736</v>
      </c>
      <c r="W18">
        <v>6</v>
      </c>
      <c r="X18" t="s">
        <v>125</v>
      </c>
      <c r="Z18">
        <v>1800</v>
      </c>
      <c r="AA18" t="str">
        <f ca="1">IF(ISBLANK(AB18),"",
VLOOKUP(AB18,OFFSET(INDIRECT("$A:$B"),0,MATCH(AB$1&amp;"_Verify",INDIRECT("$1:$1"),0)-1),2,0)
)</f>
        <v>fe</v>
      </c>
      <c r="AB18" t="s">
        <v>82</v>
      </c>
      <c r="AC18" t="s">
        <v>460</v>
      </c>
      <c r="AD18">
        <v>1</v>
      </c>
      <c r="AE18" t="s">
        <v>125</v>
      </c>
      <c r="AG18">
        <v>3400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T75식 레이피어</v>
      </c>
      <c r="AL18">
        <v>1</v>
      </c>
      <c r="AM18" t="str">
        <f ca="1">IF(ROW()=2,AN18,OFFSET(AM18,-1,0)&amp;IF(LEN(AN18)=0,"",","&amp;AN18))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v>
      </c>
      <c r="AN18" t="str">
        <f ca="1">IF(AL18&lt;&gt;1,"",
"{"""&amp;A$1&amp;""":"&amp;A18
&amp;","""&amp;B$1&amp;""":"&amp;B18
&amp;IF(LEN(AA18)=0,"",","""&amp;AA$1&amp;""":"""&amp;AA18&amp;"""")
&amp;IF(LEN(AC18)=0,"",","""&amp;AC$1&amp;""":"""&amp;AC18&amp;"""")
&amp;IF(LEN(AD18)=0,"",","""&amp;AD$1&amp;""":"&amp;AD18)
&amp;IF(LEN(AE18)=0,"",","""&amp;AE$1&amp;""":"""&amp;AE18&amp;"""")
&amp;IF(LEN(AF18)=0,"",","""&amp;AF$1&amp;""":"&amp;AF18)
&amp;IF(LEN(AG18)=0,"",","""&amp;AG$1&amp;""":"&amp;AG18)&amp;"}")</f>
        <v>{"dy":2,"sl":4,"tp":"fe","vl":"Equip5202","cn":1,"pt":"GO","pr":3400}</v>
      </c>
      <c r="AQ18" t="s">
        <v>271</v>
      </c>
      <c r="AS18" t="s">
        <v>266</v>
      </c>
      <c r="AT18">
        <f ca="1">COUNTIFS(B:B,$AQ$18,N:N,"Equip????")-AT19-AT20-AT21</f>
        <v>91</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1.3368983957219251E-2</v>
      </c>
      <c r="BQ18">
        <f t="shared" ca="1" si="6"/>
        <v>9.3632958801498148E-3</v>
      </c>
      <c r="BR18">
        <f t="shared" ca="1" si="7"/>
        <v>1.0121457489878543E-2</v>
      </c>
      <c r="BS18">
        <f t="shared" ca="1" si="8"/>
        <v>0.15240641711229949</v>
      </c>
      <c r="BT18">
        <f t="shared" ca="1" si="11"/>
        <v>0.10674157303370788</v>
      </c>
      <c r="BU18">
        <f t="shared" ca="1" si="12"/>
        <v>0.11538461538461536</v>
      </c>
      <c r="BV18" t="str">
        <f ca="1">OFFSET([1]EquipTable!$A$1,ROW()-1,0)</f>
        <v>Equip1102</v>
      </c>
      <c r="BX18">
        <f ca="1">IF(VLOOKUP($CA18,[2]ActorTable!$1:$1048576,MATCH("업데이트순번",[2]ActorTable!$1:$1,0),0)&lt;=$BY$1,1,0)
*IF(MID(CA18,7,1)="2",0.1,1)</f>
        <v>1</v>
      </c>
      <c r="BY18">
        <f t="shared" ca="1" si="9"/>
        <v>3.846153846153845E-2</v>
      </c>
      <c r="BZ18">
        <f t="shared" ca="1" si="10"/>
        <v>0.47307692307692278</v>
      </c>
      <c r="CA18" t="str">
        <f ca="1">OFFSET([2]ActorTable!$A$1,ROW()-1,0)</f>
        <v>Actor3117</v>
      </c>
      <c r="CB18" t="str">
        <f ca="1">VLOOKUP($CA18,[2]ActorTable!$1:$1048576,MATCH("이름참고",[2]ActorTable!$1:$1,0),0)</f>
        <v>카츄진</v>
      </c>
    </row>
    <row r="19" spans="1:80">
      <c r="A19">
        <v>2</v>
      </c>
      <c r="B19">
        <v>5</v>
      </c>
      <c r="C19">
        <f>IF(B19&lt;=9,0,
IF(B19=10,1,2))</f>
        <v>0</v>
      </c>
      <c r="D19">
        <f ca="1">RAND()</f>
        <v>3.6179018631075643E-2</v>
      </c>
      <c r="E19">
        <f ca="1">RAND()</f>
        <v>0.10754232487171966</v>
      </c>
      <c r="F19">
        <f ca="1">RAND()</f>
        <v>5.0391613400098345E-2</v>
      </c>
      <c r="G19">
        <f ca="1">RAND()</f>
        <v>0.87749271054083045</v>
      </c>
      <c r="H19">
        <f ca="1">RAND()</f>
        <v>0.72108699299543111</v>
      </c>
      <c r="I19">
        <f ca="1">RAND()</f>
        <v>0.59661603229226612</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Equip0401</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DI</v>
      </c>
      <c r="Q19">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28</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18</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전설</v>
      </c>
      <c r="U19" t="s">
        <v>92</v>
      </c>
      <c r="V19">
        <v>80223</v>
      </c>
      <c r="W19">
        <v>12</v>
      </c>
      <c r="X19" t="s">
        <v>125</v>
      </c>
      <c r="Z19">
        <v>3600</v>
      </c>
      <c r="AA19" t="str">
        <f ca="1">IF(ISBLANK(AB19),"",
VLOOKUP(AB19,OFFSET(INDIRECT("$A:$B"),0,MATCH(AB$1&amp;"_Verify",INDIRECT("$1:$1"),0)-1),2,0)
)</f>
        <v>upn</v>
      </c>
      <c r="AB19" t="s">
        <v>92</v>
      </c>
      <c r="AC19">
        <v>70223</v>
      </c>
      <c r="AD19">
        <v>12</v>
      </c>
      <c r="AE19" t="s">
        <v>125</v>
      </c>
      <c r="AG19">
        <v>3600</v>
      </c>
      <c r="AH19" t="str">
        <f>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
      </c>
      <c r="AL19">
        <v>1</v>
      </c>
      <c r="AM19" t="str">
        <f ca="1">IF(ROW()=2,AN19,OFFSET(AM19,-1,0)&amp;IF(LEN(AN19)=0,"",","&amp;AN19))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v>
      </c>
      <c r="AN19" t="str">
        <f ca="1">IF(AL19&lt;&gt;1,"",
"{"""&amp;A$1&amp;""":"&amp;A19
&amp;","""&amp;B$1&amp;""":"&amp;B19
&amp;IF(LEN(AA19)=0,"",","""&amp;AA$1&amp;""":"""&amp;AA19&amp;"""")
&amp;IF(LEN(AC19)=0,"",","""&amp;AC$1&amp;""":"""&amp;AC19&amp;"""")
&amp;IF(LEN(AD19)=0,"",","""&amp;AD$1&amp;""":"&amp;AD19)
&amp;IF(LEN(AE19)=0,"",","""&amp;AE$1&amp;""":"""&amp;AE19&amp;"""")
&amp;IF(LEN(AF19)=0,"",","""&amp;AF$1&amp;""":"&amp;AF19)
&amp;IF(LEN(AG19)=0,"",","""&amp;AG$1&amp;""":"&amp;AG19)&amp;"}")</f>
        <v>{"dy":2,"sl":5,"tp":"upn","vl":"70223","cn":12,"pt":"GO","pr":3600}</v>
      </c>
      <c r="AS19" t="s">
        <v>267</v>
      </c>
      <c r="AT19">
        <f ca="1">COUNTIFS(B:B,$AQ$18,N:N,"Equip6???")</f>
        <v>8</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1.3368983957219251E-2</v>
      </c>
      <c r="BQ19">
        <f t="shared" ca="1" si="6"/>
        <v>9.3632958801498148E-3</v>
      </c>
      <c r="BR19">
        <f t="shared" ca="1" si="7"/>
        <v>1.0121457489878543E-2</v>
      </c>
      <c r="BS19">
        <f t="shared" ca="1" si="8"/>
        <v>0.16577540106951874</v>
      </c>
      <c r="BT19">
        <f t="shared" ca="1" si="11"/>
        <v>0.11610486891385768</v>
      </c>
      <c r="BU19">
        <f t="shared" ca="1" si="12"/>
        <v>0.12550607287449392</v>
      </c>
      <c r="BV19" t="str">
        <f ca="1">OFFSET([1]EquipTable!$A$1,ROW()-1,0)</f>
        <v>Equip1201</v>
      </c>
      <c r="BX19">
        <f ca="1">IF(VLOOKUP($CA19,[2]ActorTable!$1:$1048576,MATCH("업데이트순번",[2]ActorTable!$1:$1,0),0)&lt;=$BY$1,1,0)
*IF(MID(CA19,7,1)="2",0.1,1)</f>
        <v>0.1</v>
      </c>
      <c r="BY19">
        <f t="shared" ca="1" si="9"/>
        <v>3.8461538461538455E-3</v>
      </c>
      <c r="BZ19">
        <f t="shared" ca="1" si="10"/>
        <v>0.51153846153846128</v>
      </c>
      <c r="CA19" t="str">
        <f ca="1">OFFSET([2]ActorTable!$A$1,ROW()-1,0)</f>
        <v>Actor1218</v>
      </c>
      <c r="CB19" t="str">
        <f ca="1">VLOOKUP($CA19,[2]ActorTable!$1:$1048576,MATCH("이름참고",[2]ActorTable!$1:$1,0),0)</f>
        <v>메디아</v>
      </c>
    </row>
    <row r="20" spans="1:80">
      <c r="A20">
        <v>2</v>
      </c>
      <c r="B20">
        <v>6</v>
      </c>
      <c r="C20">
        <f>IF(B20&lt;=9,0,
IF(B20=10,1,2))</f>
        <v>0</v>
      </c>
      <c r="D20">
        <f ca="1">RAND()</f>
        <v>0.36113285836245135</v>
      </c>
      <c r="E20">
        <f ca="1">RAND()</f>
        <v>0.91010588261814818</v>
      </c>
      <c r="F20">
        <f ca="1">RAND()</f>
        <v>0.76720405294363758</v>
      </c>
      <c r="G20">
        <f ca="1">RAND()</f>
        <v>0.89535940746870513</v>
      </c>
      <c r="H20">
        <f ca="1">RAND()</f>
        <v>0.49902252794695212</v>
      </c>
      <c r="I20">
        <f ca="1">RAND()</f>
        <v>0.70105433509588333</v>
      </c>
      <c r="M20" t="str">
        <f ca="1">IF(LEN(J20)&lt;&gt;0,J20,VLOOKUP(D20+$B20,$BJ:$BK,MATCH($BK$1,$BJ$1:$BK$1,0),1))</f>
        <v>지정 장비</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Equip7302</v>
      </c>
      <c r="O20">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1</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GO</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22700</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U20" t="s">
        <v>82</v>
      </c>
      <c r="V20" t="s">
        <v>202</v>
      </c>
      <c r="W20">
        <v>1</v>
      </c>
      <c r="X20" t="s">
        <v>125</v>
      </c>
      <c r="Z20">
        <v>9500</v>
      </c>
      <c r="AA20" t="str">
        <f ca="1">IF(ISBLANK(AB20),"",
VLOOKUP(AB20,OFFSET(INDIRECT("$A:$B"),0,MATCH(AB$1&amp;"_Verify",INDIRECT("$1:$1"),0)-1),2,0)
)</f>
        <v>fe</v>
      </c>
      <c r="AB20" t="s">
        <v>82</v>
      </c>
      <c r="AC20" t="s">
        <v>416</v>
      </c>
      <c r="AD20">
        <v>1</v>
      </c>
      <c r="AE20" t="s">
        <v>125</v>
      </c>
      <c r="AG20">
        <v>9900</v>
      </c>
      <c r="AH20" t="str">
        <f ca="1">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 ca="1">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더블 이퀄라이저</v>
      </c>
      <c r="AL20">
        <v>1</v>
      </c>
      <c r="AM20" t="str">
        <f ca="1">IF(ROW()=2,AN20,OFFSET(AM20,-1,0)&amp;IF(LEN(AN20)=0,"",","&amp;AN20))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v>
      </c>
      <c r="AN20" t="str">
        <f ca="1">IF(AL20&lt;&gt;1,"",
"{"""&amp;A$1&amp;""":"&amp;A20
&amp;","""&amp;B$1&amp;""":"&amp;B20
&amp;IF(LEN(AA20)=0,"",","""&amp;AA$1&amp;""":"""&amp;AA20&amp;"""")
&amp;IF(LEN(AC20)=0,"",","""&amp;AC$1&amp;""":"""&amp;AC20&amp;"""")
&amp;IF(LEN(AD20)=0,"",","""&amp;AD$1&amp;""":"&amp;AD20)
&amp;IF(LEN(AE20)=0,"",","""&amp;AE$1&amp;""":"""&amp;AE20&amp;"""")
&amp;IF(LEN(AF20)=0,"",","""&amp;AF$1&amp;""":"&amp;AF20)
&amp;IF(LEN(AG20)=0,"",","""&amp;AG$1&amp;""":"&amp;AG20)&amp;"}")</f>
        <v>{"dy":2,"sl":6,"tp":"fe","vl":"Equip6201","cn":1,"pt":"GO","pr":9900}</v>
      </c>
      <c r="AS20" t="s">
        <v>268</v>
      </c>
      <c r="AT20">
        <f ca="1">COUNTIFS(B:B,$AQ$18,N:N,"Equip7???")</f>
        <v>20</v>
      </c>
      <c r="AU20">
        <f>COUNTIFS(B:B,$AQ$18,AC:AC,"Equip7???")</f>
        <v>19</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1.3368983957219251E-2</v>
      </c>
      <c r="BQ20">
        <f t="shared" ca="1" si="6"/>
        <v>9.3632958801498148E-3</v>
      </c>
      <c r="BR20">
        <f t="shared" ca="1" si="7"/>
        <v>1.0121457489878543E-2</v>
      </c>
      <c r="BS20">
        <f t="shared" ca="1" si="8"/>
        <v>0.17914438502673799</v>
      </c>
      <c r="BT20">
        <f t="shared" ca="1" si="11"/>
        <v>0.12546816479400749</v>
      </c>
      <c r="BU20">
        <f t="shared" ca="1" si="12"/>
        <v>0.13562753036437247</v>
      </c>
      <c r="BV20" t="str">
        <f ca="1">OFFSET([1]EquipTable!$A$1,ROW()-1,0)</f>
        <v>Equip1202</v>
      </c>
      <c r="BX20">
        <f ca="1">IF(VLOOKUP($CA20,[2]ActorTable!$1:$1048576,MATCH("업데이트순번",[2]ActorTable!$1:$1,0),0)&lt;=$BY$1,1,0)
*IF(MID(CA20,7,1)="2",0.1,1)</f>
        <v>1</v>
      </c>
      <c r="BY20">
        <f t="shared" ca="1" si="9"/>
        <v>3.846153846153845E-2</v>
      </c>
      <c r="BZ20">
        <f t="shared" ca="1" si="10"/>
        <v>0.51538461538461511</v>
      </c>
      <c r="CA20" t="str">
        <f ca="1">OFFSET([2]ActorTable!$A$1,ROW()-1,0)</f>
        <v>Actor3019</v>
      </c>
      <c r="CB20" t="str">
        <f ca="1">VLOOKUP($CA20,[2]ActorTable!$1:$1048576,MATCH("이름참고",[2]ActorTable!$1:$1,0),0)</f>
        <v>롤라</v>
      </c>
    </row>
    <row r="21" spans="1:80">
      <c r="A21">
        <v>2</v>
      </c>
      <c r="B21">
        <v>7</v>
      </c>
      <c r="C21">
        <f>IF(B21&lt;=9,0,
IF(B21=10,1,2))</f>
        <v>0</v>
      </c>
      <c r="D21">
        <f ca="1">RAND()</f>
        <v>5.1160297341090399E-2</v>
      </c>
      <c r="E21">
        <f ca="1">RAND()</f>
        <v>4.2424620449007411E-2</v>
      </c>
      <c r="F21">
        <f ca="1">RAND()</f>
        <v>0.2678616126791612</v>
      </c>
      <c r="G21">
        <f ca="1">RAND()</f>
        <v>0.78425001195481514</v>
      </c>
      <c r="H21">
        <f ca="1">RAND()</f>
        <v>0.97207631607447631</v>
      </c>
      <c r="I21">
        <f ca="1">RAND()</f>
        <v>0.50028162927980813</v>
      </c>
      <c r="M21" t="str">
        <f ca="1">IF(LEN(J21)&lt;&gt;0,J21,VLOOKUP(D21+$B21,$BJ:$BK,MATCH($BK$1,$BJ$1:$BK$1,0),1))</f>
        <v>지정 장비</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Equip0201</v>
      </c>
      <c r="O21">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1</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GO</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3000</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U21" t="s">
        <v>82</v>
      </c>
      <c r="V21" t="s">
        <v>194</v>
      </c>
      <c r="W21">
        <v>1</v>
      </c>
      <c r="X21" t="s">
        <v>125</v>
      </c>
      <c r="Z21">
        <v>7600</v>
      </c>
      <c r="AA21" t="str">
        <f ca="1">IF(ISBLANK(AB21),"",
VLOOKUP(AB21,OFFSET(INDIRECT("$A:$B"),0,MATCH(AB$1&amp;"_Verify",INDIRECT("$1:$1"),0)-1),2,0)
)</f>
        <v>fe</v>
      </c>
      <c r="AB21" t="s">
        <v>82</v>
      </c>
      <c r="AC21" t="s">
        <v>205</v>
      </c>
      <c r="AD21">
        <v>1</v>
      </c>
      <c r="AE21" t="s">
        <v>125</v>
      </c>
      <c r="AG21">
        <v>3700</v>
      </c>
      <c r="AH21" t="str">
        <f ca="1">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 ca="1">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스켈레톤 쉴드</v>
      </c>
      <c r="AL21">
        <v>1</v>
      </c>
      <c r="AM21" t="str">
        <f ca="1">IF(ROW()=2,AN21,OFFSET(AM21,-1,0)&amp;IF(LEN(AN21)=0,"",","&amp;AN21))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v>
      </c>
      <c r="AN21" t="str">
        <f ca="1">IF(AL21&lt;&gt;1,"",
"{"""&amp;A$1&amp;""":"&amp;A21
&amp;","""&amp;B$1&amp;""":"&amp;B21
&amp;IF(LEN(AA21)=0,"",","""&amp;AA$1&amp;""":"""&amp;AA21&amp;"""")
&amp;IF(LEN(AC21)=0,"",","""&amp;AC$1&amp;""":"""&amp;AC21&amp;"""")
&amp;IF(LEN(AD21)=0,"",","""&amp;AD$1&amp;""":"&amp;AD21)
&amp;IF(LEN(AE21)=0,"",","""&amp;AE$1&amp;""":"""&amp;AE21&amp;"""")
&amp;IF(LEN(AF21)=0,"",","""&amp;AF$1&amp;""":"&amp;AF21)
&amp;IF(LEN(AG21)=0,"",","""&amp;AG$1&amp;""":"&amp;AG21)&amp;"}")</f>
        <v>{"dy":2,"sl":7,"tp":"fe","vl":"Equip7102","cn":1,"pt":"GO","pr":3700}</v>
      </c>
      <c r="AS21" t="s">
        <v>265</v>
      </c>
      <c r="AT21">
        <f ca="1">COUNTIFS(B:B,$AQ$18,N:N,"Equip8???")</f>
        <v>19</v>
      </c>
      <c r="AU21">
        <f>COUNTIFS(B:B,$AQ$18,AC:AC,"Equip8???")</f>
        <v>15</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1.3368983957219251E-2</v>
      </c>
      <c r="BQ21">
        <f t="shared" ca="1" si="6"/>
        <v>9.3632958801498148E-3</v>
      </c>
      <c r="BR21">
        <f t="shared" ca="1" si="7"/>
        <v>1.0121457489878543E-2</v>
      </c>
      <c r="BS21">
        <f t="shared" ca="1" si="8"/>
        <v>0.19251336898395724</v>
      </c>
      <c r="BT21">
        <f t="shared" ca="1" si="11"/>
        <v>0.1348314606741573</v>
      </c>
      <c r="BU21">
        <f t="shared" ca="1" si="12"/>
        <v>0.14574898785425103</v>
      </c>
      <c r="BV21" t="str">
        <f ca="1">OFFSET([1]EquipTable!$A$1,ROW()-1,0)</f>
        <v>Equip1301</v>
      </c>
      <c r="BX21">
        <f ca="1">IF(VLOOKUP($CA21,[2]ActorTable!$1:$1048576,MATCH("업데이트순번",[2]ActorTable!$1:$1,0),0)&lt;=$BY$1,1,0)
*IF(MID(CA21,7,1)="2",0.1,1)</f>
        <v>1</v>
      </c>
      <c r="BY21">
        <f t="shared" ca="1" si="9"/>
        <v>3.846153846153845E-2</v>
      </c>
      <c r="BZ21">
        <f t="shared" ca="1" si="10"/>
        <v>0.55384615384615354</v>
      </c>
      <c r="CA21" t="str">
        <f ca="1">OFFSET([2]ActorTable!$A$1,ROW()-1,0)</f>
        <v>Actor2120</v>
      </c>
      <c r="CB21" t="str">
        <f ca="1">VLOOKUP($CA21,[2]ActorTable!$1:$1048576,MATCH("이름참고",[2]ActorTable!$1:$1,0),0)</f>
        <v>미네락</v>
      </c>
    </row>
    <row r="22" spans="1:80">
      <c r="A22">
        <v>2</v>
      </c>
      <c r="B22">
        <v>8</v>
      </c>
      <c r="C22">
        <f>IF(B22&lt;=9,0,
IF(B22=10,1,2))</f>
        <v>0</v>
      </c>
      <c r="D22">
        <f ca="1">RAND()</f>
        <v>0.52492988397582974</v>
      </c>
      <c r="E22">
        <f ca="1">RAND()</f>
        <v>0.16728836874338193</v>
      </c>
      <c r="F22">
        <f ca="1">RAND()</f>
        <v>0.40900834560987154</v>
      </c>
      <c r="G22">
        <f ca="1">RAND()</f>
        <v>0.72828585941221258</v>
      </c>
      <c r="H22">
        <f ca="1">RAND()</f>
        <v>0.79971263929682057</v>
      </c>
      <c r="I22">
        <f ca="1">RAND()</f>
        <v>9.1538584474295193E-2</v>
      </c>
      <c r="M22" t="str">
        <f ca="1">IF(LEN(J22)&lt;&gt;0,J22,VLOOKUP(D22+$B22,$BJ:$BK,MATCH($BK$1,$BJ$1:$BK$1,0),1))</f>
        <v>삭제</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삭제</v>
      </c>
      <c r="O22" t="str">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삭제</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삭제</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t="str">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삭제</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AA22" t="str">
        <f ca="1">IF(ISBLANK(AB22),"",
VLOOKUP(AB22,OFFSET(INDIRECT("$A:$B"),0,MATCH(AB$1&amp;"_Verify",INDIRECT("$1:$1"),0)-1),2,0)
)</f>
        <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v>
      </c>
      <c r="AN22" t="str">
        <f ca="1">IF(AL22&lt;&gt;1,"",
"{"""&amp;A$1&amp;""":"&amp;A22
&amp;","""&amp;B$1&amp;""":"&amp;B22
&amp;IF(LEN(AA22)=0,"",","""&amp;AA$1&amp;""":"""&amp;AA22&amp;"""")
&amp;IF(LEN(AC22)=0,"",","""&amp;AC$1&amp;""":"""&amp;AC22&amp;"""")
&amp;IF(LEN(AD22)=0,"",","""&amp;AD$1&amp;""":"&amp;AD22)
&amp;IF(LEN(AE22)=0,"",","""&amp;AE$1&amp;""":"""&amp;AE22&amp;"""")
&amp;IF(LEN(AF22)=0,"",","""&amp;AF$1&amp;""":"&amp;AF22)
&amp;IF(LEN(AG22)=0,"",","""&amp;AG$1&amp;""":"&amp;AG22)&amp;"}")</f>
        <v>{"dy":2,"sl":8}</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1.3368983957219251E-2</v>
      </c>
      <c r="BQ22">
        <f t="shared" ca="1" si="6"/>
        <v>9.3632958801498148E-3</v>
      </c>
      <c r="BR22">
        <f t="shared" ca="1" si="7"/>
        <v>1.0121457489878543E-2</v>
      </c>
      <c r="BS22">
        <f t="shared" ca="1" si="8"/>
        <v>0.20588235294117649</v>
      </c>
      <c r="BT22">
        <f t="shared" ca="1" si="11"/>
        <v>0.14419475655430711</v>
      </c>
      <c r="BU22">
        <f t="shared" ca="1" si="12"/>
        <v>0.15587044534412958</v>
      </c>
      <c r="BV22" t="str">
        <f ca="1">OFFSET([1]EquipTable!$A$1,ROW()-1,0)</f>
        <v>Equip1302</v>
      </c>
      <c r="BX22">
        <f ca="1">IF(VLOOKUP($CA22,[2]ActorTable!$1:$1048576,MATCH("업데이트순번",[2]ActorTable!$1:$1,0),0)&lt;=$BY$1,1,0)
*IF(MID(CA22,7,1)="2",0.1,1)</f>
        <v>1</v>
      </c>
      <c r="BY22">
        <f t="shared" ca="1" si="9"/>
        <v>3.846153846153845E-2</v>
      </c>
      <c r="BZ22">
        <f t="shared" ca="1" si="10"/>
        <v>0.59230769230769198</v>
      </c>
      <c r="CA22" t="str">
        <f ca="1">OFFSET([2]ActorTable!$A$1,ROW()-1,0)</f>
        <v>Actor3021</v>
      </c>
      <c r="CB22" t="str">
        <f ca="1">VLOOKUP($CA22,[2]ActorTable!$1:$1048576,MATCH("이름참고",[2]ActorTable!$1:$1,0),0)</f>
        <v>무테이</v>
      </c>
    </row>
    <row r="23" spans="1:80">
      <c r="A23">
        <v>2</v>
      </c>
      <c r="B23">
        <v>9</v>
      </c>
      <c r="C23">
        <f>IF(B23&lt;=9,0,
IF(B23=10,1,2))</f>
        <v>0</v>
      </c>
      <c r="D23">
        <f ca="1">RAND()</f>
        <v>0.7796541905744292</v>
      </c>
      <c r="E23">
        <f ca="1">RAND()</f>
        <v>0.52227446094329066</v>
      </c>
      <c r="F23">
        <f ca="1">RAND()</f>
        <v>0.23682229559236689</v>
      </c>
      <c r="G23">
        <f ca="1">RAND()</f>
        <v>0.28636842079733649</v>
      </c>
      <c r="H23">
        <f ca="1">RAND()</f>
        <v>0.38021068027530713</v>
      </c>
      <c r="I23">
        <f ca="1">RAND()</f>
        <v>0.35901890116838731</v>
      </c>
      <c r="M23" t="str">
        <f ca="1">IF(LEN(J23)&lt;&gt;0,J23,VLOOKUP(D23+$B23,$BJ:$BK,MATCH($BK$1,$BJ$1:$BK$1,0),1))</f>
        <v>삭제</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삭제</v>
      </c>
      <c r="O23" t="str">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삭제</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삭제</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t="str">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삭제</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AA23" t="str">
        <f ca="1">IF(ISBLANK(AB23),"",
VLOOKUP(AB23,OFFSET(INDIRECT("$A:$B"),0,MATCH(AB$1&amp;"_Verify",INDIRECT("$1:$1"),0)-1),2,0)
)</f>
        <v/>
      </c>
      <c r="AH23" t="str">
        <f>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
      </c>
      <c r="AL23">
        <v>1</v>
      </c>
      <c r="AM23" t="str">
        <f ca="1">IF(ROW()=2,AN23,OFFSET(AM23,-1,0)&amp;IF(LEN(AN23)=0,"",","&amp;AN23))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v>
      </c>
      <c r="AN23" t="str">
        <f ca="1">IF(AL23&lt;&gt;1,"",
"{"""&amp;A$1&amp;""":"&amp;A23
&amp;","""&amp;B$1&amp;""":"&amp;B23
&amp;IF(LEN(AA23)=0,"",","""&amp;AA$1&amp;""":"""&amp;AA23&amp;"""")
&amp;IF(LEN(AC23)=0,"",","""&amp;AC$1&amp;""":"""&amp;AC23&amp;"""")
&amp;IF(LEN(AD23)=0,"",","""&amp;AD$1&amp;""":"&amp;AD23)
&amp;IF(LEN(AE23)=0,"",","""&amp;AE$1&amp;""":"""&amp;AE23&amp;"""")
&amp;IF(LEN(AF23)=0,"",","""&amp;AF$1&amp;""":"&amp;AF23)
&amp;IF(LEN(AG23)=0,"",","""&amp;AG$1&amp;""":"&amp;AG23)&amp;"}")</f>
        <v>{"dy":2,"sl":9}</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1.3368983957219253E-3</v>
      </c>
      <c r="BQ23">
        <f t="shared" ca="1" si="6"/>
        <v>9.363295880149815E-4</v>
      </c>
      <c r="BR23">
        <f t="shared" ca="1" si="7"/>
        <v>1.0121457489878543E-3</v>
      </c>
      <c r="BS23">
        <f t="shared" ca="1" si="8"/>
        <v>0.21925133689839574</v>
      </c>
      <c r="BT23">
        <f t="shared" ca="1" si="11"/>
        <v>0.15355805243445692</v>
      </c>
      <c r="BU23">
        <f t="shared" ca="1" si="12"/>
        <v>0.16599190283400814</v>
      </c>
      <c r="BV23" t="str">
        <f ca="1">OFFSET([1]EquipTable!$A$1,ROW()-1,0)</f>
        <v>Equip1401</v>
      </c>
      <c r="BX23">
        <f ca="1">IF(VLOOKUP($CA23,[2]ActorTable!$1:$1048576,MATCH("업데이트순번",[2]ActorTable!$1:$1,0),0)&lt;=$BY$1,1,0)
*IF(MID(CA23,7,1)="2",0.1,1)</f>
        <v>1</v>
      </c>
      <c r="BY23">
        <f t="shared" ca="1" si="9"/>
        <v>3.846153846153845E-2</v>
      </c>
      <c r="BZ23">
        <f t="shared" ca="1" si="10"/>
        <v>0.63076923076923042</v>
      </c>
      <c r="CA23" t="str">
        <f ca="1">OFFSET([2]ActorTable!$A$1,ROW()-1,0)</f>
        <v>Actor3022</v>
      </c>
      <c r="CB23" t="str">
        <f ca="1">VLOOKUP($CA23,[2]ActorTable!$1:$1048576,MATCH("이름참고",[2]ActorTable!$1:$1,0),0)</f>
        <v>딘즈</v>
      </c>
    </row>
    <row r="24" spans="1:80">
      <c r="A24">
        <v>2</v>
      </c>
      <c r="B24">
        <v>10</v>
      </c>
      <c r="C24">
        <f>IF(B24&lt;=9,0,
IF(B24=10,1,2))</f>
        <v>1</v>
      </c>
      <c r="D24">
        <f ca="1">RAND()</f>
        <v>0.4921212304079785</v>
      </c>
      <c r="E24">
        <f ca="1">RAND()</f>
        <v>0.39078981690547288</v>
      </c>
      <c r="F24">
        <f ca="1">RAND()</f>
        <v>0.60727090710613252</v>
      </c>
      <c r="G24">
        <f ca="1">RAND()</f>
        <v>0.2534017831605706</v>
      </c>
      <c r="H24">
        <f ca="1">RAND()</f>
        <v>0.8251538788584537</v>
      </c>
      <c r="I24">
        <f ca="1">RAND()</f>
        <v>0.45496464283040094</v>
      </c>
      <c r="M24" t="str">
        <f ca="1">IF(LEN(J24)&lt;&gt;0,J24,VLOOKUP(D24+$B24,$BJ:$BK,MATCH($BK$1,$BJ$1:$BK$1,0),1))</f>
        <v>삭제</v>
      </c>
      <c r="N24" t="str">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삭제</v>
      </c>
      <c r="O24" t="str">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삭제</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삭제</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t="str">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삭제</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AA24" t="str">
        <f ca="1">IF(ISBLANK(AB24),"",
VLOOKUP(AB24,OFFSET(INDIRECT("$A:$B"),0,MATCH(AB$1&amp;"_Verify",INDIRECT("$1:$1"),0)-1),2,0)
)</f>
        <v>fc</v>
      </c>
      <c r="AB24" t="s">
        <v>85</v>
      </c>
      <c r="AC24" t="s">
        <v>451</v>
      </c>
      <c r="AD24">
        <v>1</v>
      </c>
      <c r="AE24" t="s">
        <v>129</v>
      </c>
      <c r="AF24">
        <v>229</v>
      </c>
      <c r="AG24">
        <v>149</v>
      </c>
      <c r="AH24" t="str">
        <f>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케이저</v>
      </c>
      <c r="AL24">
        <v>1</v>
      </c>
      <c r="AM24" t="str">
        <f ca="1">IF(ROW()=2,AN24,OFFSET(AM24,-1,0)&amp;IF(LEN(AN24)=0,"",","&amp;AN24))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v>
      </c>
      <c r="AN24" t="str">
        <f ca="1">IF(AL24&lt;&gt;1,"",
"{"""&amp;A$1&amp;""":"&amp;A24
&amp;","""&amp;B$1&amp;""":"&amp;B24
&amp;IF(LEN(AA24)=0,"",","""&amp;AA$1&amp;""":"""&amp;AA24&amp;"""")
&amp;IF(LEN(AC24)=0,"",","""&amp;AC$1&amp;""":"""&amp;AC24&amp;"""")
&amp;IF(LEN(AD24)=0,"",","""&amp;AD$1&amp;""":"&amp;AD24)
&amp;IF(LEN(AE24)=0,"",","""&amp;AE$1&amp;""":"""&amp;AE24&amp;"""")
&amp;IF(LEN(AF24)=0,"",","""&amp;AF$1&amp;""":"&amp;AF24)
&amp;IF(LEN(AG24)=0,"",","""&amp;AG$1&amp;""":"&amp;AG24)&amp;"}")</f>
        <v>{"dy":2,"sl":10,"tp":"fc","vl":"Actor0113","cn":1,"pt":"DI","pp":229,"pr":149}</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1.3368983957219253E-3</v>
      </c>
      <c r="BQ24">
        <f t="shared" ca="1" si="6"/>
        <v>9.363295880149815E-4</v>
      </c>
      <c r="BR24">
        <f t="shared" ca="1" si="7"/>
        <v>1.0121457489878543E-3</v>
      </c>
      <c r="BS24">
        <f t="shared" ca="1" si="8"/>
        <v>0.22058823529411767</v>
      </c>
      <c r="BT24">
        <f t="shared" ca="1" si="11"/>
        <v>0.1544943820224719</v>
      </c>
      <c r="BU24">
        <f t="shared" ca="1" si="12"/>
        <v>0.167004048582996</v>
      </c>
      <c r="BV24" t="str">
        <f ca="1">OFFSET([1]EquipTable!$A$1,ROW()-1,0)</f>
        <v>Equip1402</v>
      </c>
      <c r="BX24">
        <f ca="1">IF(VLOOKUP($CA24,[2]ActorTable!$1:$1048576,MATCH("업데이트순번",[2]ActorTable!$1:$1,0),0)&lt;=$BY$1,1,0)
*IF(MID(CA24,7,1)="2",0.1,1)</f>
        <v>0</v>
      </c>
      <c r="BY24">
        <f t="shared" ca="1" si="9"/>
        <v>0</v>
      </c>
      <c r="BZ24">
        <f t="shared" ca="1" si="10"/>
        <v>0.66923076923076885</v>
      </c>
      <c r="CA24" t="str">
        <f ca="1">OFFSET([2]ActorTable!$A$1,ROW()-1,0)</f>
        <v>Actor9923</v>
      </c>
      <c r="CB24" t="str">
        <f ca="1">VLOOKUP($CA24,[2]ActorTable!$1:$1048576,MATCH("이름참고",[2]ActorTable!$1:$1,0),0)</f>
        <v>스트링없음</v>
      </c>
    </row>
    <row r="25" spans="1:80">
      <c r="A25">
        <v>2</v>
      </c>
      <c r="B25">
        <v>11</v>
      </c>
      <c r="C25">
        <f>IF(B25&lt;=9,0,
IF(B25=10,1,2))</f>
        <v>2</v>
      </c>
      <c r="D25">
        <f ca="1">RAND()</f>
        <v>0.53479229989349897</v>
      </c>
      <c r="E25">
        <f ca="1">RAND()</f>
        <v>0.45188676667110583</v>
      </c>
      <c r="F25">
        <f ca="1">RAND()</f>
        <v>0.16114955857818603</v>
      </c>
      <c r="G25">
        <f ca="1">RAND()</f>
        <v>0.29901011911343767</v>
      </c>
      <c r="H25">
        <f ca="1">RAND()</f>
        <v>0.90158372271391718</v>
      </c>
      <c r="I25">
        <f ca="1">RAND()</f>
        <v>5.8435728309020551E-2</v>
      </c>
      <c r="M25" t="str">
        <f ca="1">IF(LEN(J25)&lt;&gt;0,J25,VLOOKUP(D25+$B25,$BJ:$BK,MATCH($BK$1,$BJ$1:$BK$1,0),1))</f>
        <v>삭제</v>
      </c>
      <c r="N25" t="str">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삭제</v>
      </c>
      <c r="O25" t="str">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삭제</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삭제</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t="str">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삭제</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AA25" t="str">
        <f ca="1">IF(ISBLANK(AB25),"",
VLOOKUP(AB25,OFFSET(INDIRECT("$A:$B"),0,MATCH(AB$1&amp;"_Verify",INDIRECT("$1:$1"),0)-1),2,0)
)</f>
        <v>fl1</v>
      </c>
      <c r="AB25" t="s">
        <v>87</v>
      </c>
      <c r="AC25" t="s">
        <v>451</v>
      </c>
      <c r="AD25">
        <v>1</v>
      </c>
      <c r="AE25" t="s">
        <v>129</v>
      </c>
      <c r="AF25">
        <v>219</v>
      </c>
      <c r="AG25">
        <v>129</v>
      </c>
      <c r="AH25" t="str">
        <f>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케이저</v>
      </c>
      <c r="AL25">
        <v>1</v>
      </c>
      <c r="AM25" t="str">
        <f ca="1">IF(ROW()=2,AN25,OFFSET(AM25,-1,0)&amp;IF(LEN(AN25)=0,"",","&amp;AN25))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v>
      </c>
      <c r="AN25" t="str">
        <f ca="1">IF(AL25&lt;&gt;1,"",
"{"""&amp;A$1&amp;""":"&amp;A25
&amp;","""&amp;B$1&amp;""":"&amp;B25
&amp;IF(LEN(AA25)=0,"",","""&amp;AA$1&amp;""":"""&amp;AA25&amp;"""")
&amp;IF(LEN(AC25)=0,"",","""&amp;AC$1&amp;""":"""&amp;AC25&amp;"""")
&amp;IF(LEN(AD25)=0,"",","""&amp;AD$1&amp;""":"&amp;AD25)
&amp;IF(LEN(AE25)=0,"",","""&amp;AE$1&amp;""":"""&amp;AE25&amp;"""")
&amp;IF(LEN(AF25)=0,"",","""&amp;AF$1&amp;""":"&amp;AF25)
&amp;IF(LEN(AG25)=0,"",","""&amp;AG$1&amp;""":"&amp;AG25)&amp;"}")</f>
        <v>{"dy":2,"sl":11,"tp":"fl1","vl":"Actor0113","cn":1,"pt":"DI","pp":219,"pr":129}</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1.3368983957219253E-3</v>
      </c>
      <c r="BQ25">
        <f t="shared" ca="1" si="6"/>
        <v>9.363295880149815E-4</v>
      </c>
      <c r="BR25">
        <f t="shared" ca="1" si="7"/>
        <v>1.0121457489878543E-3</v>
      </c>
      <c r="BS25">
        <f t="shared" ca="1" si="8"/>
        <v>0.2219251336898396</v>
      </c>
      <c r="BT25">
        <f t="shared" ca="1" si="11"/>
        <v>0.15543071161048688</v>
      </c>
      <c r="BU25">
        <f t="shared" ca="1" si="12"/>
        <v>0.16801619433198386</v>
      </c>
      <c r="BV25" t="str">
        <f ca="1">OFFSET([1]EquipTable!$A$1,ROW()-1,0)</f>
        <v>Equip1403</v>
      </c>
      <c r="BX25">
        <f ca="1">IF(VLOOKUP($CA25,[2]ActorTable!$1:$1048576,MATCH("업데이트순번",[2]ActorTable!$1:$1,0),0)&lt;=$BY$1,1,0)
*IF(MID(CA25,7,1)="2",0.1,1)</f>
        <v>1</v>
      </c>
      <c r="BY25">
        <f t="shared" ca="1" si="9"/>
        <v>3.846153846153845E-2</v>
      </c>
      <c r="BZ25">
        <f t="shared" ca="1" si="10"/>
        <v>0.66923076923076885</v>
      </c>
      <c r="CA25" t="str">
        <f ca="1">OFFSET([2]ActorTable!$A$1,ROW()-1,0)</f>
        <v>Actor0024</v>
      </c>
      <c r="CB25" t="str">
        <f ca="1">VLOOKUP($CA25,[2]ActorTable!$1:$1048576,MATCH("이름참고",[2]ActorTable!$1:$1,0),0)</f>
        <v>러센트</v>
      </c>
    </row>
    <row r="26" spans="1:80">
      <c r="A26">
        <v>3</v>
      </c>
      <c r="B26">
        <v>0</v>
      </c>
      <c r="C26">
        <f>IF(B26&lt;=9,0,
IF(B26=10,1,2))</f>
        <v>0</v>
      </c>
      <c r="D26">
        <f ca="1">RAND()</f>
        <v>0.55967793357834361</v>
      </c>
      <c r="E26">
        <f ca="1">RAND()</f>
        <v>0.1556159600598469</v>
      </c>
      <c r="F26">
        <f ca="1">RAND()</f>
        <v>0.12877806042504725</v>
      </c>
      <c r="G26">
        <f ca="1">RAND()</f>
        <v>0.13742740238191742</v>
      </c>
      <c r="H26">
        <f ca="1">RAND()</f>
        <v>0.38375970676849314</v>
      </c>
      <c r="I26">
        <f ca="1">RAND()</f>
        <v>0.82931762159348699</v>
      </c>
      <c r="M26" t="str">
        <f ca="1">IF(LEN(J26)&lt;&gt;0,J26,VLOOKUP(D26+$B26,$BJ:$BK,MATCH($BK$1,$BJ$1:$BK$1,0),1))</f>
        <v>지정 장비</v>
      </c>
      <c r="N26" t="str">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Equip1102</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1</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1400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82</v>
      </c>
      <c r="V26" t="s">
        <v>181</v>
      </c>
      <c r="W26">
        <v>1</v>
      </c>
      <c r="X26" t="s">
        <v>125</v>
      </c>
      <c r="Z26">
        <v>9400</v>
      </c>
      <c r="AA26" t="str">
        <f ca="1">IF(ISBLANK(AB26),"",
VLOOKUP(AB26,OFFSET(INDIRECT("$A:$B"),0,MATCH(AB$1&amp;"_Verify",INDIRECT("$1:$1"),0)-1),2,0)
)</f>
        <v>upn</v>
      </c>
      <c r="AB26" t="s">
        <v>92</v>
      </c>
      <c r="AC26">
        <v>63751</v>
      </c>
      <c r="AD26">
        <v>9</v>
      </c>
      <c r="AE26" t="s">
        <v>125</v>
      </c>
      <c r="AG26">
        <v>2700</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v>
      </c>
      <c r="AN26" t="str">
        <f ca="1">IF(AL26&lt;&gt;1,"",
"{"""&amp;A$1&amp;""":"&amp;A26
&amp;","""&amp;B$1&amp;""":"&amp;B26
&amp;IF(LEN(AA26)=0,"",","""&amp;AA$1&amp;""":"""&amp;AA26&amp;"""")
&amp;IF(LEN(AC26)=0,"",","""&amp;AC$1&amp;""":"""&amp;AC26&amp;"""")
&amp;IF(LEN(AD26)=0,"",","""&amp;AD$1&amp;""":"&amp;AD26)
&amp;IF(LEN(AE26)=0,"",","""&amp;AE$1&amp;""":"""&amp;AE26&amp;"""")
&amp;IF(LEN(AF26)=0,"",","""&amp;AF$1&amp;""":"&amp;AF26)
&amp;IF(LEN(AG26)=0,"",","""&amp;AG$1&amp;""":"&amp;AG26)&amp;"}")</f>
        <v>{"dy":3,"sl":0,"tp":"upn","vl":"63751","cn":9,"pt":"GO","pr":2700}</v>
      </c>
      <c r="AS26" t="s">
        <v>274</v>
      </c>
      <c r="AT26">
        <v>20.923831070889893</v>
      </c>
      <c r="BM26">
        <f ca="1">IF(VLOOKUP($BV26,[1]EquipTable!$1:$1048576,MATCH("업데이트순번",[1]EquipTable!$1:$1,0),0)&lt;=$BP$1,1,0)
*IF(MID(BV26,7,1)="4",0.1,1)</f>
        <v>0.1</v>
      </c>
      <c r="BN26">
        <f ca="1">IF(VLOOKUP($BV26,[1]EquipTable!$1:$1048576,MATCH("업데이트순번",[1]EquipTable!$1:$1,0),0)&lt;=$BP$1,1,0)
*IF(MID(BV26,7,1)="4",0.1,1)
*IF(AND(MID(BV26,7,1)&lt;&gt;"4",OR(MID(BV26,6,1)="6",MID(BV26,6,1)="7")),3,1)</f>
        <v>0.1</v>
      </c>
      <c r="BO26">
        <f ca="1">IF(VLOOKUP($BV26,[1]EquipTable!$1:$1048576,MATCH("업데이트순번",[1]EquipTable!$1:$1,0),0)&lt;=$BP$1,1,0)
*IF(MID(BV26,7,1)="4",0.1,1)
*IF(AND(MID(BV26,7,1)&lt;&gt;"4",MID(BV26,6,1)="8"),4,1)</f>
        <v>0.1</v>
      </c>
      <c r="BP26">
        <f t="shared" ca="1" si="5"/>
        <v>1.3368983957219253E-3</v>
      </c>
      <c r="BQ26">
        <f t="shared" ca="1" si="6"/>
        <v>9.363295880149815E-4</v>
      </c>
      <c r="BR26">
        <f t="shared" ca="1" si="7"/>
        <v>1.0121457489878543E-3</v>
      </c>
      <c r="BS26">
        <f t="shared" ca="1" si="8"/>
        <v>0.22326203208556153</v>
      </c>
      <c r="BT26">
        <f t="shared" ca="1" si="11"/>
        <v>0.15636704119850187</v>
      </c>
      <c r="BU26">
        <f t="shared" ca="1" si="12"/>
        <v>0.16902834008097173</v>
      </c>
      <c r="BV26" t="str">
        <f ca="1">OFFSET([1]EquipTable!$A$1,ROW()-1,0)</f>
        <v>Equip1404</v>
      </c>
      <c r="BX26">
        <f ca="1">IF(VLOOKUP($CA26,[2]ActorTable!$1:$1048576,MATCH("업데이트순번",[2]ActorTable!$1:$1,0),0)&lt;=$BY$1,1,0)
*IF(MID(CA26,7,1)="2",0.1,1)</f>
        <v>1</v>
      </c>
      <c r="BY26">
        <f t="shared" ca="1" si="9"/>
        <v>3.846153846153845E-2</v>
      </c>
      <c r="BZ26">
        <f t="shared" ca="1" si="10"/>
        <v>0.70769230769230729</v>
      </c>
      <c r="CA26" t="str">
        <f ca="1">OFFSET([2]ActorTable!$A$1,ROW()-1,0)</f>
        <v>Actor0125</v>
      </c>
      <c r="CB26" t="str">
        <f ca="1">VLOOKUP($CA26,[2]ActorTable!$1:$1048576,MATCH("이름참고",[2]ActorTable!$1:$1,0),0)</f>
        <v>프리스</v>
      </c>
    </row>
    <row r="27" spans="1:80">
      <c r="A27">
        <v>3</v>
      </c>
      <c r="B27">
        <v>1</v>
      </c>
      <c r="C27">
        <f>IF(B27&lt;=9,0,
IF(B27=10,1,2))</f>
        <v>0</v>
      </c>
      <c r="D27">
        <f ca="1">RAND()</f>
        <v>0.40792768518477862</v>
      </c>
      <c r="E27">
        <f ca="1">RAND()</f>
        <v>0.55214349611477409</v>
      </c>
      <c r="F27">
        <f ca="1">RAND()</f>
        <v>8.088257187738801E-2</v>
      </c>
      <c r="G27">
        <f ca="1">RAND()</f>
        <v>0.80949003562942479</v>
      </c>
      <c r="H27">
        <f ca="1">RAND()</f>
        <v>3.6279744291065508E-2</v>
      </c>
      <c r="I27">
        <f ca="1">RAND()</f>
        <v>0.43313003962463315</v>
      </c>
      <c r="M27" t="str">
        <f ca="1">IF(LEN(J27)&lt;&gt;0,J27,VLOOKUP(D27+$B27,$BJ:$BK,MATCH($BK$1,$BJ$1:$BK$1,0),1))</f>
        <v>지정 장비</v>
      </c>
      <c r="N27" t="str">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Equip4302</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7400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258</v>
      </c>
      <c r="W27">
        <v>1</v>
      </c>
      <c r="X27" t="s">
        <v>125</v>
      </c>
      <c r="Z27">
        <v>1100</v>
      </c>
      <c r="AA27" t="str">
        <f ca="1">IF(ISBLANK(AB27),"",
VLOOKUP(AB27,OFFSET(INDIRECT("$A:$B"),0,MATCH(AB$1&amp;"_Verify",INDIRECT("$1:$1"),0)-1),2,0)
)</f>
        <v>fe</v>
      </c>
      <c r="AB27" t="s">
        <v>82</v>
      </c>
      <c r="AC27" t="s">
        <v>373</v>
      </c>
      <c r="AD27">
        <v>1</v>
      </c>
      <c r="AE27" t="s">
        <v>125</v>
      </c>
      <c r="AG27">
        <v>1400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이국의 무기</v>
      </c>
      <c r="AL27">
        <v>1</v>
      </c>
      <c r="AM27" t="str">
        <f ca="1">IF(ROW()=2,AN27,OFFSET(AM27,-1,0)&amp;IF(LEN(AN27)=0,"",","&amp;AN27))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v>
      </c>
      <c r="AN27" t="str">
        <f ca="1">IF(AL27&lt;&gt;1,"",
"{"""&amp;A$1&amp;""":"&amp;A27
&amp;","""&amp;B$1&amp;""":"&amp;B27
&amp;IF(LEN(AA27)=0,"",","""&amp;AA$1&amp;""":"""&amp;AA27&amp;"""")
&amp;IF(LEN(AC27)=0,"",","""&amp;AC$1&amp;""":"""&amp;AC27&amp;"""")
&amp;IF(LEN(AD27)=0,"",","""&amp;AD$1&amp;""":"&amp;AD27)
&amp;IF(LEN(AE27)=0,"",","""&amp;AE$1&amp;""":"""&amp;AE27&amp;"""")
&amp;IF(LEN(AF27)=0,"",","""&amp;AF$1&amp;""":"&amp;AF27)
&amp;IF(LEN(AG27)=0,"",","""&amp;AG$1&amp;""":"&amp;AG27)&amp;"}")</f>
        <v>{"dy":3,"sl":1,"tp":"fe","vl":"Equip0102","cn":1,"pt":"GO","pr":1400}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0.22459893048128346</v>
      </c>
      <c r="BT27">
        <f t="shared" ca="1" si="11"/>
        <v>0.15730337078651685</v>
      </c>
      <c r="BU27">
        <f t="shared" ca="1" si="12"/>
        <v>0.17004048582995959</v>
      </c>
      <c r="BV27" t="str">
        <f ca="1">OFFSET([1]EquipTable!$A$1,ROW()-1,0)</f>
        <v>Equip1405</v>
      </c>
      <c r="BX27">
        <f ca="1">IF(VLOOKUP($CA27,[2]ActorTable!$1:$1048576,MATCH("업데이트순번",[2]ActorTable!$1:$1,0),0)&lt;=$BY$1,1,0)
*IF(MID(CA27,7,1)="2",0.1,1)</f>
        <v>0</v>
      </c>
      <c r="BY27">
        <f t="shared" ca="1" si="9"/>
        <v>0</v>
      </c>
      <c r="BZ27">
        <f t="shared" ca="1" si="10"/>
        <v>0.74615384615384572</v>
      </c>
      <c r="CA27" t="str">
        <f ca="1">OFFSET([2]ActorTable!$A$1,ROW()-1,0)</f>
        <v>Actor1226</v>
      </c>
      <c r="CB27" t="str">
        <f ca="1">VLOOKUP($CA27,[2]ActorTable!$1:$1048576,MATCH("이름참고",[2]ActorTable!$1:$1,0),0)</f>
        <v>엘리미나</v>
      </c>
    </row>
    <row r="28" spans="1:80">
      <c r="A28">
        <v>3</v>
      </c>
      <c r="B28">
        <v>2</v>
      </c>
      <c r="C28">
        <f>IF(B28&lt;=9,0,
IF(B28=10,1,2))</f>
        <v>0</v>
      </c>
      <c r="D28">
        <f ca="1">RAND()</f>
        <v>6.8573426482878785E-2</v>
      </c>
      <c r="E28">
        <f ca="1">RAND()</f>
        <v>0.61725959626875671</v>
      </c>
      <c r="F28">
        <f ca="1">RAND()</f>
        <v>5.568999348729009E-3</v>
      </c>
      <c r="G28">
        <f ca="1">RAND()</f>
        <v>0.46203765781895834</v>
      </c>
      <c r="H28">
        <f ca="1">RAND()</f>
        <v>0.41623913077261332</v>
      </c>
      <c r="I28">
        <f ca="1">RAND()</f>
        <v>0.34363894114673488</v>
      </c>
      <c r="M28" t="str">
        <f ca="1">IF(LEN(J28)&lt;&gt;0,J28,VLOOKUP(D28+$B28,$BJ:$BK,MATCH($BK$1,$BJ$1:$BK$1,0),1))</f>
        <v>안 지정 캐릭터 PP 영웅등급</v>
      </c>
      <c r="N28">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61725</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10</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3000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91</v>
      </c>
      <c r="V28">
        <v>82744</v>
      </c>
      <c r="W28">
        <v>12</v>
      </c>
      <c r="X28" t="s">
        <v>125</v>
      </c>
      <c r="Z28">
        <v>3600</v>
      </c>
      <c r="AA28" t="str">
        <f ca="1">IF(ISBLANK(AB28),"",
VLOOKUP(AB28,OFFSET(INDIRECT("$A:$B"),0,MATCH(AB$1&amp;"_Verify",INDIRECT("$1:$1"),0)-1),2,0)
)</f>
        <v>fe</v>
      </c>
      <c r="AB28" t="s">
        <v>82</v>
      </c>
      <c r="AC28" t="s">
        <v>409</v>
      </c>
      <c r="AD28">
        <v>1</v>
      </c>
      <c r="AE28" t="s">
        <v>129</v>
      </c>
      <c r="AG28">
        <v>10</v>
      </c>
      <c r="AH28" t="str">
        <f ca="1">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 ca="1">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금빛 집행자</v>
      </c>
      <c r="AL28">
        <v>1</v>
      </c>
      <c r="AM28" t="str">
        <f ca="1">IF(ROW()=2,AN28,OFFSET(AM28,-1,0)&amp;IF(LEN(AN28)=0,"",","&amp;AN28))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v>
      </c>
      <c r="AN28" t="str">
        <f ca="1">IF(AL28&lt;&gt;1,"",
"{"""&amp;A$1&amp;""":"&amp;A28
&amp;","""&amp;B$1&amp;""":"&amp;B28
&amp;IF(LEN(AA28)=0,"",","""&amp;AA$1&amp;""":"""&amp;AA28&amp;"""")
&amp;IF(LEN(AC28)=0,"",","""&amp;AC$1&amp;""":"""&amp;AC28&amp;"""")
&amp;IF(LEN(AD28)=0,"",","""&amp;AD$1&amp;""":"&amp;AD28)
&amp;IF(LEN(AE28)=0,"",","""&amp;AE$1&amp;""":"""&amp;AE28&amp;"""")
&amp;IF(LEN(AF28)=0,"",","""&amp;AF$1&amp;""":"&amp;AF28)
&amp;IF(LEN(AG28)=0,"",","""&amp;AG$1&amp;""":"&amp;AG28)&amp;"}")</f>
        <v>{"dy":3,"sl":2,"tp":"fe","vl":"Equip5302","cn":1,"pt":"DI","pr":10}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1.3368983957219251E-2</v>
      </c>
      <c r="BQ28">
        <f t="shared" ca="1" si="6"/>
        <v>9.3632958801498148E-3</v>
      </c>
      <c r="BR28">
        <f t="shared" ca="1" si="7"/>
        <v>1.0121457489878543E-2</v>
      </c>
      <c r="BS28">
        <f t="shared" ca="1" si="8"/>
        <v>0.22459893048128346</v>
      </c>
      <c r="BT28">
        <f t="shared" ca="1" si="11"/>
        <v>0.15730337078651685</v>
      </c>
      <c r="BU28">
        <f t="shared" ca="1" si="12"/>
        <v>0.17004048582995959</v>
      </c>
      <c r="BV28" t="str">
        <f ca="1">OFFSET([1]EquipTable!$A$1,ROW()-1,0)</f>
        <v>Equip2001</v>
      </c>
      <c r="BX28">
        <f ca="1">IF(VLOOKUP($CA28,[2]ActorTable!$1:$1048576,MATCH("업데이트순번",[2]ActorTable!$1:$1,0),0)&lt;=$BY$1,1,0)
*IF(MID(CA28,7,1)="2",0.1,1)</f>
        <v>0</v>
      </c>
      <c r="BY28">
        <f t="shared" ca="1" si="9"/>
        <v>0</v>
      </c>
      <c r="BZ28">
        <f t="shared" ca="1" si="10"/>
        <v>0.74615384615384572</v>
      </c>
      <c r="CA28" t="str">
        <f ca="1">OFFSET([2]ActorTable!$A$1,ROW()-1,0)</f>
        <v>Actor9927</v>
      </c>
      <c r="CB28" t="str">
        <f ca="1">VLOOKUP($CA28,[2]ActorTable!$1:$1048576,MATCH("이름참고",[2]ActorTable!$1:$1,0),0)</f>
        <v>스트링없음</v>
      </c>
    </row>
    <row r="29" spans="1:80">
      <c r="A29">
        <v>3</v>
      </c>
      <c r="B29">
        <v>3</v>
      </c>
      <c r="C29">
        <f>IF(B29&lt;=9,0,
IF(B29=10,1,2))</f>
        <v>0</v>
      </c>
      <c r="D29">
        <f ca="1">RAND()</f>
        <v>0.84614327041508786</v>
      </c>
      <c r="E29">
        <f ca="1">RAND()</f>
        <v>0.10183159131173436</v>
      </c>
      <c r="F29">
        <f ca="1">RAND()</f>
        <v>0.4227291910296227</v>
      </c>
      <c r="G29">
        <f ca="1">RAND()</f>
        <v>0.79772054685830807</v>
      </c>
      <c r="H29">
        <f ca="1">RAND()</f>
        <v>9.7695600228700052E-2</v>
      </c>
      <c r="I29">
        <f ca="1">RAND()</f>
        <v>0.22630729412249917</v>
      </c>
      <c r="M29" t="str">
        <f ca="1">IF(LEN(J29)&lt;&gt;0,J29,VLOOKUP(D29+$B29,$BJ:$BK,MATCH($BK$1,$BJ$1:$BK$1,0),1))</f>
        <v>안 지정 캐릭터 PP 일반등급</v>
      </c>
      <c r="N29">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10183</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4</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1200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92</v>
      </c>
      <c r="V29">
        <v>20136</v>
      </c>
      <c r="W29">
        <v>5</v>
      </c>
      <c r="X29" t="s">
        <v>125</v>
      </c>
      <c r="Z29">
        <v>1500</v>
      </c>
      <c r="AA29" t="str">
        <f ca="1">IF(ISBLANK(AB29),"",
VLOOKUP(AB29,OFFSET(INDIRECT("$A:$B"),0,MATCH(AB$1&amp;"_Verify",INDIRECT("$1:$1"),0)-1),2,0)
)</f>
        <v>fe</v>
      </c>
      <c r="AB29" t="s">
        <v>82</v>
      </c>
      <c r="AC29" t="s">
        <v>463</v>
      </c>
      <c r="AD29">
        <v>1</v>
      </c>
      <c r="AE29" t="s">
        <v>129</v>
      </c>
      <c r="AF29">
        <v>199</v>
      </c>
      <c r="AG29">
        <v>149</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전설</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망명자의 도끼</v>
      </c>
      <c r="AL29">
        <v>1</v>
      </c>
      <c r="AM29" t="str">
        <f ca="1">IF(ROW()=2,AN29,OFFSET(AM29,-1,0)&amp;IF(LEN(AN29)=0,"",","&amp;AN29))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v>
      </c>
      <c r="AN29" t="str">
        <f ca="1">IF(AL29&lt;&gt;1,"",
"{"""&amp;A$1&amp;""":"&amp;A29
&amp;","""&amp;B$1&amp;""":"&amp;B29
&amp;IF(LEN(AA29)=0,"",","""&amp;AA$1&amp;""":"""&amp;AA29&amp;"""")
&amp;IF(LEN(AC29)=0,"",","""&amp;AC$1&amp;""":"""&amp;AC29&amp;"""")
&amp;IF(LEN(AD29)=0,"",","""&amp;AD$1&amp;""":"&amp;AD29)
&amp;IF(LEN(AE29)=0,"",","""&amp;AE$1&amp;""":"""&amp;AE29&amp;"""")
&amp;IF(LEN(AF29)=0,"",","""&amp;AF$1&amp;""":"&amp;AF29)
&amp;IF(LEN(AG29)=0,"",","""&amp;AG$1&amp;""":"&amp;AG29)&amp;"}")</f>
        <v>{"dy":3,"sl":3,"tp":"fe","vl":"Equip0403","cn":1,"pt":"DI","pp":199,"pr":149}</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1.3368983957219251E-2</v>
      </c>
      <c r="BQ29">
        <f t="shared" ca="1" si="6"/>
        <v>9.3632958801498148E-3</v>
      </c>
      <c r="BR29">
        <f t="shared" ca="1" si="7"/>
        <v>1.0121457489878543E-2</v>
      </c>
      <c r="BS29">
        <f t="shared" ca="1" si="8"/>
        <v>0.23796791443850271</v>
      </c>
      <c r="BT29">
        <f t="shared" ca="1" si="11"/>
        <v>0.16666666666666666</v>
      </c>
      <c r="BU29">
        <f t="shared" ca="1" si="12"/>
        <v>0.18016194331983815</v>
      </c>
      <c r="BV29" t="str">
        <f ca="1">OFFSET([1]EquipTable!$A$1,ROW()-1,0)</f>
        <v>Equip2002</v>
      </c>
      <c r="BX29">
        <f ca="1">IF(VLOOKUP($CA29,[2]ActorTable!$1:$1048576,MATCH("업데이트순번",[2]ActorTable!$1:$1,0),0)&lt;=$BY$1,1,0)
*IF(MID(CA29,7,1)="2",0.1,1)</f>
        <v>1</v>
      </c>
      <c r="BY29">
        <f t="shared" ca="1" si="9"/>
        <v>3.846153846153845E-2</v>
      </c>
      <c r="BZ29">
        <f t="shared" ca="1" si="10"/>
        <v>0.74615384615384572</v>
      </c>
      <c r="CA29" t="str">
        <f ca="1">OFFSET([2]ActorTable!$A$1,ROW()-1,0)</f>
        <v>Actor2128</v>
      </c>
      <c r="CB29" t="str">
        <f ca="1">VLOOKUP($CA29,[2]ActorTable!$1:$1048576,MATCH("이름참고",[2]ActorTable!$1:$1,0),0)</f>
        <v>원더</v>
      </c>
    </row>
    <row r="30" spans="1:80">
      <c r="A30">
        <v>3</v>
      </c>
      <c r="B30">
        <v>4</v>
      </c>
      <c r="C30">
        <f>IF(B30&lt;=9,0,
IF(B30=10,1,2))</f>
        <v>0</v>
      </c>
      <c r="D30">
        <f ca="1">RAND()</f>
        <v>0.31320484942549143</v>
      </c>
      <c r="E30">
        <f ca="1">RAND()</f>
        <v>0.42779250341787955</v>
      </c>
      <c r="F30">
        <f ca="1">RAND()</f>
        <v>0.82237617964779486</v>
      </c>
      <c r="G30">
        <f ca="1">RAND()</f>
        <v>0.17748792891322707</v>
      </c>
      <c r="H30">
        <f ca="1">RAND()</f>
        <v>0.64543185795256841</v>
      </c>
      <c r="I30">
        <f ca="1">RAND()</f>
        <v>0.55766955771390947</v>
      </c>
      <c r="M30" t="str">
        <f ca="1">IF(LEN(J30)&lt;&gt;0,J30,VLOOKUP(D30+$B30,$BJ:$BK,MATCH($BK$1,$BJ$1:$BK$1,0),1))</f>
        <v>안 지정 캐릭터 PP 일반등급</v>
      </c>
      <c r="N30">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42779</v>
      </c>
      <c r="O30">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8</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GO</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2400</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U30" t="s">
        <v>92</v>
      </c>
      <c r="V30">
        <v>45964</v>
      </c>
      <c r="W30">
        <v>8</v>
      </c>
      <c r="X30" t="s">
        <v>125</v>
      </c>
      <c r="Z30">
        <v>2400</v>
      </c>
      <c r="AA30" t="str">
        <f ca="1">IF(ISBLANK(AB30),"",
VLOOKUP(AB30,OFFSET(INDIRECT("$A:$B"),0,MATCH(AB$1&amp;"_Verify",INDIRECT("$1:$1"),0)-1),2,0)
)</f>
        <v>upn</v>
      </c>
      <c r="AB30" t="s">
        <v>92</v>
      </c>
      <c r="AC30">
        <v>84568</v>
      </c>
      <c r="AD30">
        <v>14</v>
      </c>
      <c r="AE30" t="s">
        <v>129</v>
      </c>
      <c r="AG30">
        <v>3</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
      </c>
      <c r="AL30">
        <v>1</v>
      </c>
      <c r="AM30" t="str">
        <f ca="1">IF(ROW()=2,AN30,OFFSET(AM30,-1,0)&amp;IF(LEN(AN30)=0,"",","&amp;AN30))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v>
      </c>
      <c r="AN30" t="str">
        <f ca="1">IF(AL30&lt;&gt;1,"",
"{"""&amp;A$1&amp;""":"&amp;A30
&amp;","""&amp;B$1&amp;""":"&amp;B30
&amp;IF(LEN(AA30)=0,"",","""&amp;AA$1&amp;""":"""&amp;AA30&amp;"""")
&amp;IF(LEN(AC30)=0,"",","""&amp;AC$1&amp;""":"""&amp;AC30&amp;"""")
&amp;IF(LEN(AD30)=0,"",","""&amp;AD$1&amp;""":"&amp;AD30)
&amp;IF(LEN(AE30)=0,"",","""&amp;AE$1&amp;""":"""&amp;AE30&amp;"""")
&amp;IF(LEN(AF30)=0,"",","""&amp;AF$1&amp;""":"&amp;AF30)
&amp;IF(LEN(AG30)=0,"",","""&amp;AG$1&amp;""":"&amp;AG30)&amp;"}")</f>
        <v>{"dy":3,"sl":4,"tp":"upn","vl":"84568","cn":14,"pt":"DI","pr":3}</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1.3368983957219251E-2</v>
      </c>
      <c r="BQ30">
        <f t="shared" ca="1" si="6"/>
        <v>9.3632958801498148E-3</v>
      </c>
      <c r="BR30">
        <f t="shared" ca="1" si="7"/>
        <v>1.0121457489878543E-2</v>
      </c>
      <c r="BS30">
        <f t="shared" ca="1" si="8"/>
        <v>0.25133689839572199</v>
      </c>
      <c r="BT30">
        <f t="shared" ca="1" si="11"/>
        <v>0.17602996254681647</v>
      </c>
      <c r="BU30">
        <f t="shared" ca="1" si="12"/>
        <v>0.1902834008097167</v>
      </c>
      <c r="BV30" t="str">
        <f ca="1">OFFSET([1]EquipTable!$A$1,ROW()-1,0)</f>
        <v>Equip2101</v>
      </c>
      <c r="BX30">
        <f ca="1">IF(VLOOKUP($CA30,[2]ActorTable!$1:$1048576,MATCH("업데이트순번",[2]ActorTable!$1:$1,0),0)&lt;=$BY$1,1,0)
*IF(MID(CA30,7,1)="2",0.1,1)</f>
        <v>1</v>
      </c>
      <c r="BY30">
        <f t="shared" ca="1" si="9"/>
        <v>3.846153846153845E-2</v>
      </c>
      <c r="BZ30">
        <f t="shared" ca="1" si="10"/>
        <v>0.78461538461538416</v>
      </c>
      <c r="CA30" t="str">
        <f ca="1">OFFSET([2]ActorTable!$A$1,ROW()-1,0)</f>
        <v>Actor1029</v>
      </c>
      <c r="CB30" t="str">
        <f ca="1">VLOOKUP($CA30,[2]ActorTable!$1:$1048576,MATCH("이름참고",[2]ActorTable!$1:$1,0),0)</f>
        <v>에이잭</v>
      </c>
    </row>
    <row r="31" spans="1:80">
      <c r="A31">
        <v>3</v>
      </c>
      <c r="B31">
        <v>5</v>
      </c>
      <c r="C31">
        <f>IF(B31&lt;=9,0,
IF(B31=10,1,2))</f>
        <v>0</v>
      </c>
      <c r="D31">
        <f ca="1">RAND()</f>
        <v>0.3873975710113059</v>
      </c>
      <c r="E31">
        <f ca="1">RAND()</f>
        <v>0.83360278855165271</v>
      </c>
      <c r="F31">
        <f ca="1">RAND()</f>
        <v>7.4412653450924626E-2</v>
      </c>
      <c r="G31">
        <f ca="1">RAND()</f>
        <v>0.22154023226846586</v>
      </c>
      <c r="H31">
        <f ca="1">RAND()</f>
        <v>0.54671699131552021</v>
      </c>
      <c r="I31">
        <f ca="1">RAND()</f>
        <v>0.73442138563553783</v>
      </c>
      <c r="M31" t="str">
        <f ca="1">IF(LEN(J31)&lt;&gt;0,J31,VLOOKUP(D31+$B31,$BJ:$BK,MATCH($BK$1,$BJ$1:$BK$1,0),1))</f>
        <v>지정 장비</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Equip7201</v>
      </c>
      <c r="O31">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1</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DI</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16</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U31" t="s">
        <v>82</v>
      </c>
      <c r="V31" t="s">
        <v>193</v>
      </c>
      <c r="W31">
        <v>1</v>
      </c>
      <c r="X31" t="s">
        <v>125</v>
      </c>
      <c r="Z31">
        <v>800</v>
      </c>
      <c r="AA31" t="str">
        <f ca="1">IF(ISBLANK(AB31),"",
VLOOKUP(AB31,OFFSET(INDIRECT("$A:$B"),0,MATCH(AB$1&amp;"_Verify",INDIRECT("$1:$1"),0)-1),2,0)
)</f>
        <v>fe</v>
      </c>
      <c r="AB31" t="s">
        <v>82</v>
      </c>
      <c r="AC31" t="s">
        <v>294</v>
      </c>
      <c r="AD31">
        <v>1</v>
      </c>
      <c r="AE31" t="s">
        <v>125</v>
      </c>
      <c r="AG31">
        <v>2000</v>
      </c>
      <c r="AH31" t="str">
        <f ca="1">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 ca="1">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템플러 쉴드</v>
      </c>
      <c r="AL31">
        <v>1</v>
      </c>
      <c r="AM31" t="str">
        <f ca="1">IF(ROW()=2,AN31,OFFSET(AM31,-1,0)&amp;IF(LEN(AN31)=0,"",","&amp;AN31))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v>
      </c>
      <c r="AN31" t="str">
        <f ca="1">IF(AL31&lt;&gt;1,"",
"{"""&amp;A$1&amp;""":"&amp;A31
&amp;","""&amp;B$1&amp;""":"&amp;B31
&amp;IF(LEN(AA31)=0,"",","""&amp;AA$1&amp;""":"""&amp;AA31&amp;"""")
&amp;IF(LEN(AC31)=0,"",","""&amp;AC$1&amp;""":"""&amp;AC31&amp;"""")
&amp;IF(LEN(AD31)=0,"",","""&amp;AD$1&amp;""":"&amp;AD31)
&amp;IF(LEN(AE31)=0,"",","""&amp;AE$1&amp;""":"""&amp;AE31&amp;"""")
&amp;IF(LEN(AF31)=0,"",","""&amp;AF$1&amp;""":"&amp;AF31)
&amp;IF(LEN(AG31)=0,"",","""&amp;AG$1&amp;""":"&amp;AG31)&amp;"}")</f>
        <v>{"dy":3,"sl":5,"tp":"fe","vl":"Equip7001","cn":1,"pt":"GO","pr":2000}</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1.3368983957219251E-2</v>
      </c>
      <c r="BQ31">
        <f t="shared" ca="1" si="6"/>
        <v>9.3632958801498148E-3</v>
      </c>
      <c r="BR31">
        <f t="shared" ca="1" si="7"/>
        <v>1.0121457489878543E-2</v>
      </c>
      <c r="BS31">
        <f t="shared" ca="1" si="8"/>
        <v>0.26470588235294124</v>
      </c>
      <c r="BT31">
        <f t="shared" ca="1" si="11"/>
        <v>0.18539325842696627</v>
      </c>
      <c r="BU31">
        <f t="shared" ca="1" si="12"/>
        <v>0.20040485829959526</v>
      </c>
      <c r="BV31" t="str">
        <f ca="1">OFFSET([1]EquipTable!$A$1,ROW()-1,0)</f>
        <v>Equip2102</v>
      </c>
      <c r="BX31">
        <f ca="1">IF(VLOOKUP($CA31,[2]ActorTable!$1:$1048576,MATCH("업데이트순번",[2]ActorTable!$1:$1,0),0)&lt;=$BY$1,1,0)
*IF(MID(CA31,7,1)="2",0.1,1)</f>
        <v>1</v>
      </c>
      <c r="BY31">
        <f t="shared" ca="1" si="9"/>
        <v>3.846153846153845E-2</v>
      </c>
      <c r="BZ31">
        <f t="shared" ca="1" si="10"/>
        <v>0.8230769230769226</v>
      </c>
      <c r="CA31" t="str">
        <f ca="1">OFFSET([2]ActorTable!$A$1,ROW()-1,0)</f>
        <v>Actor0030</v>
      </c>
      <c r="CB31" t="str">
        <f ca="1">VLOOKUP($CA31,[2]ActorTable!$1:$1048576,MATCH("이름참고",[2]ActorTable!$1:$1,0),0)</f>
        <v>도스로프</v>
      </c>
    </row>
    <row r="32" spans="1:80">
      <c r="A32">
        <v>3</v>
      </c>
      <c r="B32">
        <v>6</v>
      </c>
      <c r="C32">
        <f>IF(B32&lt;=9,0,
IF(B32=10,1,2))</f>
        <v>0</v>
      </c>
      <c r="D32">
        <f ca="1">RAND()</f>
        <v>0.78046734532153028</v>
      </c>
      <c r="E32">
        <f ca="1">RAND()</f>
        <v>0.42494842312953207</v>
      </c>
      <c r="F32">
        <f ca="1">RAND()</f>
        <v>0.25193816111836764</v>
      </c>
      <c r="G32">
        <f ca="1">RAND()</f>
        <v>0.95407588226369466</v>
      </c>
      <c r="H32">
        <f ca="1">RAND()</f>
        <v>0.55070551883432517</v>
      </c>
      <c r="I32">
        <f ca="1">RAND()</f>
        <v>0.5785833187106727</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Equip5102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GO</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1300</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252</v>
      </c>
      <c r="W32">
        <v>1</v>
      </c>
      <c r="X32" t="s">
        <v>125</v>
      </c>
      <c r="Z32">
        <v>7800</v>
      </c>
      <c r="AA32" t="str">
        <f ca="1">IF(ISBLANK(AB32),"",
VLOOKUP(AB32,OFFSET(INDIRECT("$A:$B"),0,MATCH(AB$1&amp;"_Verify",INDIRECT("$1:$1"),0)-1),2,0)
)</f>
        <v>uph</v>
      </c>
      <c r="AB32" t="s">
        <v>91</v>
      </c>
      <c r="AC32">
        <v>30136</v>
      </c>
      <c r="AD32">
        <v>4</v>
      </c>
      <c r="AE32" t="s">
        <v>125</v>
      </c>
      <c r="AG32">
        <v>1200</v>
      </c>
      <c r="AH32" t="str">
        <f>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
      </c>
      <c r="AL32">
        <v>1</v>
      </c>
      <c r="AM32" t="str">
        <f ca="1">IF(ROW()=2,AN32,OFFSET(AM32,-1,0)&amp;IF(LEN(AN32)=0,"",","&amp;AN32))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v>
      </c>
      <c r="AN32" t="str">
        <f ca="1">IF(AL32&lt;&gt;1,"",
"{"""&amp;A$1&amp;""":"&amp;A32
&amp;","""&amp;B$1&amp;""":"&amp;B32
&amp;IF(LEN(AA32)=0,"",","""&amp;AA$1&amp;""":"""&amp;AA32&amp;"""")
&amp;IF(LEN(AC32)=0,"",","""&amp;AC$1&amp;""":"""&amp;AC32&amp;"""")
&amp;IF(LEN(AD32)=0,"",","""&amp;AD$1&amp;""":"&amp;AD32)
&amp;IF(LEN(AE32)=0,"",","""&amp;AE$1&amp;""":"""&amp;AE32&amp;"""")
&amp;IF(LEN(AF32)=0,"",","""&amp;AF$1&amp;""":"&amp;AF32)
&amp;IF(LEN(AG32)=0,"",","""&amp;AG$1&amp;""":"&amp;AG32)&amp;"}")</f>
        <v>{"dy":3,"sl":6,"tp":"uph","vl":"30136","cn":4,"pt":"GO","pr":1200}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1.3368983957219251E-2</v>
      </c>
      <c r="BQ32">
        <f t="shared" ca="1" si="6"/>
        <v>9.3632958801498148E-3</v>
      </c>
      <c r="BR32">
        <f t="shared" ca="1" si="7"/>
        <v>1.0121457489878543E-2</v>
      </c>
      <c r="BS32">
        <f t="shared" ca="1" si="8"/>
        <v>0.27807486631016048</v>
      </c>
      <c r="BT32">
        <f t="shared" ca="1" si="11"/>
        <v>0.19475655430711608</v>
      </c>
      <c r="BU32">
        <f t="shared" ca="1" si="12"/>
        <v>0.21052631578947381</v>
      </c>
      <c r="BV32" t="str">
        <f ca="1">OFFSET([1]EquipTable!$A$1,ROW()-1,0)</f>
        <v>Equip2201</v>
      </c>
      <c r="BX32">
        <f ca="1">IF(VLOOKUP($CA32,[2]ActorTable!$1:$1048576,MATCH("업데이트순번",[2]ActorTable!$1:$1,0),0)&lt;=$BY$1,1,0)
*IF(MID(CA32,7,1)="2",0.1,1)</f>
        <v>0.1</v>
      </c>
      <c r="BY32">
        <f t="shared" ca="1" si="9"/>
        <v>3.8461538461538455E-3</v>
      </c>
      <c r="BZ32">
        <f t="shared" ca="1" si="10"/>
        <v>0.86153846153846103</v>
      </c>
      <c r="CA32" t="str">
        <f ca="1">OFFSET([2]ActorTable!$A$1,ROW()-1,0)</f>
        <v>Actor3231</v>
      </c>
      <c r="CB32" t="str">
        <f ca="1">VLOOKUP($CA32,[2]ActorTable!$1:$1048576,MATCH("이름참고",[2]ActorTable!$1:$1,0),0)</f>
        <v>라무무</v>
      </c>
    </row>
    <row r="33" spans="1:80">
      <c r="A33">
        <v>3</v>
      </c>
      <c r="B33">
        <v>7</v>
      </c>
      <c r="C33">
        <f>IF(B33&lt;=9,0,
IF(B33=10,1,2))</f>
        <v>0</v>
      </c>
      <c r="D33">
        <f ca="1">RAND()</f>
        <v>0.52573426298235437</v>
      </c>
      <c r="E33">
        <f ca="1">RAND()</f>
        <v>0.76600266767767489</v>
      </c>
      <c r="F33">
        <f ca="1">RAND()</f>
        <v>0.23679567956571446</v>
      </c>
      <c r="G33">
        <f ca="1">RAND()</f>
        <v>0.852671344953703</v>
      </c>
      <c r="H33">
        <f ca="1">RAND()</f>
        <v>0.9407979324580833</v>
      </c>
      <c r="I33">
        <f ca="1">RAND()</f>
        <v>0.44744795474446297</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Equip8101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7900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253</v>
      </c>
      <c r="W33">
        <v>1</v>
      </c>
      <c r="X33" t="s">
        <v>125</v>
      </c>
      <c r="Z33">
        <v>3200</v>
      </c>
      <c r="AA33" t="str">
        <f ca="1">IF(ISBLANK(AB33),"",
VLOOKUP(AB33,OFFSET(INDIRECT("$A:$B"),0,MATCH(AB$1&amp;"_Verify",INDIRECT("$1:$1"),0)-1),2,0)
)</f>
        <v>fe</v>
      </c>
      <c r="AB33" t="s">
        <v>82</v>
      </c>
      <c r="AC33" t="s">
        <v>371</v>
      </c>
      <c r="AD33">
        <v>1</v>
      </c>
      <c r="AE33" t="s">
        <v>125</v>
      </c>
      <c r="AG33">
        <v>3500</v>
      </c>
      <c r="AH33" t="str">
        <f ca="1">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 ca="1">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빅 바디</v>
      </c>
      <c r="AL33">
        <v>1</v>
      </c>
      <c r="AM33" t="str">
        <f ca="1">IF(ROW()=2,AN33,OFFSET(AM33,-1,0)&amp;IF(LEN(AN33)=0,"",","&amp;AN33))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v>
      </c>
      <c r="AN33" t="str">
        <f ca="1">IF(AL33&lt;&gt;1,"",
"{"""&amp;A$1&amp;""":"&amp;A33
&amp;","""&amp;B$1&amp;""":"&amp;B33
&amp;IF(LEN(AA33)=0,"",","""&amp;AA$1&amp;""":"""&amp;AA33&amp;"""")
&amp;IF(LEN(AC33)=0,"",","""&amp;AC$1&amp;""":"""&amp;AC33&amp;"""")
&amp;IF(LEN(AD33)=0,"",","""&amp;AD$1&amp;""":"&amp;AD33)
&amp;IF(LEN(AE33)=0,"",","""&amp;AE$1&amp;""":"""&amp;AE33&amp;"""")
&amp;IF(LEN(AF33)=0,"",","""&amp;AF$1&amp;""":"&amp;AF33)
&amp;IF(LEN(AG33)=0,"",","""&amp;AG$1&amp;""":"&amp;AG33)&amp;"}")</f>
        <v>{"dy":3,"sl":7,"tp":"fe","vl":"Equip6101","cn":1,"pt":"GO","pr":3500}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1.3368983957219251E-2</v>
      </c>
      <c r="BQ33">
        <f t="shared" ca="1" si="6"/>
        <v>9.3632958801498148E-3</v>
      </c>
      <c r="BR33">
        <f t="shared" ca="1" si="7"/>
        <v>1.0121457489878543E-2</v>
      </c>
      <c r="BS33">
        <f t="shared" ca="1" si="8"/>
        <v>0.29144385026737973</v>
      </c>
      <c r="BT33">
        <f t="shared" ca="1" si="11"/>
        <v>0.20411985018726589</v>
      </c>
      <c r="BU33">
        <f t="shared" ca="1" si="12"/>
        <v>0.22064777327935237</v>
      </c>
      <c r="BV33" t="str">
        <f ca="1">OFFSET([1]EquipTable!$A$1,ROW()-1,0)</f>
        <v>Equip2202</v>
      </c>
      <c r="BX33">
        <f ca="1">IF(VLOOKUP($CA33,[2]ActorTable!$1:$1048576,MATCH("업데이트순번",[2]ActorTable!$1:$1,0),0)&lt;=$BY$1,1,0)
*IF(MID(CA33,7,1)="2",0.1,1)</f>
        <v>0</v>
      </c>
      <c r="BY33">
        <f t="shared" ca="1" si="9"/>
        <v>0</v>
      </c>
      <c r="BZ33">
        <f t="shared" ca="1" si="10"/>
        <v>0.86538461538461486</v>
      </c>
      <c r="CA33" t="str">
        <f ca="1">OFFSET([2]ActorTable!$A$1,ROW()-1,0)</f>
        <v>Actor9932</v>
      </c>
      <c r="CB33" t="str">
        <f ca="1">VLOOKUP($CA33,[2]ActorTable!$1:$1048576,MATCH("이름참고",[2]ActorTable!$1:$1,0),0)</f>
        <v>스트링없음</v>
      </c>
    </row>
    <row r="34" spans="1:80">
      <c r="A34">
        <v>3</v>
      </c>
      <c r="B34">
        <v>8</v>
      </c>
      <c r="C34">
        <f>IF(B34&lt;=9,0,
IF(B34=10,1,2))</f>
        <v>0</v>
      </c>
      <c r="D34">
        <f ca="1">RAND()</f>
        <v>0.57764916712919945</v>
      </c>
      <c r="E34">
        <f ca="1">RAND()</f>
        <v>0.6058696289654727</v>
      </c>
      <c r="F34">
        <f ca="1">RAND()</f>
        <v>0.34231377487378734</v>
      </c>
      <c r="G34">
        <f ca="1">RAND()</f>
        <v>0.14326812025056446</v>
      </c>
      <c r="H34">
        <f ca="1">RAND()</f>
        <v>0.26283091938931968</v>
      </c>
      <c r="I34">
        <f ca="1">RAND()</f>
        <v>0.85875579013965719</v>
      </c>
      <c r="M34" t="str">
        <f ca="1">IF(LEN(J34)&lt;&gt;0,J34,VLOOKUP(D34+$B34,$BJ:$BK,MATCH($BK$1,$BJ$1:$BK$1,0),1))</f>
        <v>삭제</v>
      </c>
      <c r="N34" t="str">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삭제</v>
      </c>
      <c r="O34" t="str">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삭제</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삭제</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t="str">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삭제</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AA34" t="str">
        <f ca="1">IF(ISBLANK(AB34),"",
VLOOKUP(AB34,OFFSET(INDIRECT("$A:$B"),0,MATCH(AB$1&amp;"_Verify",INDIRECT("$1:$1"),0)-1),2,0)
)</f>
        <v>fl2</v>
      </c>
      <c r="AB34" t="s">
        <v>88</v>
      </c>
      <c r="AC34" t="s">
        <v>451</v>
      </c>
      <c r="AD34">
        <v>1</v>
      </c>
      <c r="AE34" t="s">
        <v>129</v>
      </c>
      <c r="AF34">
        <v>190</v>
      </c>
      <c r="AG34">
        <v>99</v>
      </c>
      <c r="AH34" t="str">
        <f>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케이저</v>
      </c>
      <c r="AL34">
        <v>1</v>
      </c>
      <c r="AM34" t="str">
        <f ca="1">IF(ROW()=2,AN34,OFFSET(AM34,-1,0)&amp;IF(LEN(AN34)=0,"",","&amp;AN34))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v>
      </c>
      <c r="AN34" t="str">
        <f ca="1">IF(AL34&lt;&gt;1,"",
"{"""&amp;A$1&amp;""":"&amp;A34
&amp;","""&amp;B$1&amp;""":"&amp;B34
&amp;IF(LEN(AA34)=0,"",","""&amp;AA$1&amp;""":"""&amp;AA34&amp;"""")
&amp;IF(LEN(AC34)=0,"",","""&amp;AC$1&amp;""":"""&amp;AC34&amp;"""")
&amp;IF(LEN(AD34)=0,"",","""&amp;AD$1&amp;""":"&amp;AD34)
&amp;IF(LEN(AE34)=0,"",","""&amp;AE$1&amp;""":"""&amp;AE34&amp;"""")
&amp;IF(LEN(AF34)=0,"",","""&amp;AF$1&amp;""":"&amp;AF34)
&amp;IF(LEN(AG34)=0,"",","""&amp;AG$1&amp;""":"&amp;AG34)&amp;"}")</f>
        <v>{"dy":3,"sl":8,"tp":"fl2","vl":"Actor0113","cn":1,"pt":"DI","pp":190,"pr":99}</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1.3368983957219251E-2</v>
      </c>
      <c r="BQ34">
        <f t="shared" ca="1" si="6"/>
        <v>9.3632958801498148E-3</v>
      </c>
      <c r="BR34">
        <f t="shared" ca="1" si="7"/>
        <v>1.0121457489878543E-2</v>
      </c>
      <c r="BS34">
        <f t="shared" ca="1" si="8"/>
        <v>0.30481283422459898</v>
      </c>
      <c r="BT34">
        <f t="shared" ca="1" si="11"/>
        <v>0.2134831460674157</v>
      </c>
      <c r="BU34">
        <f t="shared" ca="1" si="12"/>
        <v>0.23076923076923092</v>
      </c>
      <c r="BV34" t="str">
        <f ca="1">OFFSET([1]EquipTable!$A$1,ROW()-1,0)</f>
        <v>Equip2301</v>
      </c>
      <c r="BX34">
        <f ca="1">IF(VLOOKUP($CA34,[2]ActorTable!$1:$1048576,MATCH("업데이트순번",[2]ActorTable!$1:$1,0),0)&lt;=$BY$1,1,0)
*IF(MID(CA34,7,1)="2",0.1,1)</f>
        <v>0.1</v>
      </c>
      <c r="BY34">
        <f t="shared" ca="1" si="9"/>
        <v>3.8461538461538455E-3</v>
      </c>
      <c r="BZ34">
        <f t="shared" ca="1" si="10"/>
        <v>0.86538461538461486</v>
      </c>
      <c r="CA34" t="str">
        <f ca="1">OFFSET([2]ActorTable!$A$1,ROW()-1,0)</f>
        <v>Actor0233</v>
      </c>
      <c r="CB34" t="str">
        <f ca="1">VLOOKUP($CA34,[2]ActorTable!$1:$1048576,MATCH("이름참고",[2]ActorTable!$1:$1,0),0)</f>
        <v>시리아</v>
      </c>
    </row>
    <row r="35" spans="1:80">
      <c r="A35">
        <v>3</v>
      </c>
      <c r="B35">
        <v>9</v>
      </c>
      <c r="C35">
        <f>IF(B35&lt;=9,0,
IF(B35=10,1,2))</f>
        <v>0</v>
      </c>
      <c r="D35">
        <f ca="1">RAND()</f>
        <v>0.18617648969346123</v>
      </c>
      <c r="E35">
        <f ca="1">RAND()</f>
        <v>0.82790010916108747</v>
      </c>
      <c r="F35">
        <f ca="1">RAND()</f>
        <v>0.62967415639298319</v>
      </c>
      <c r="G35">
        <f ca="1">RAND()</f>
        <v>0.15973657482366443</v>
      </c>
      <c r="H35">
        <f ca="1">RAND()</f>
        <v>0.36898525508536795</v>
      </c>
      <c r="I35">
        <f ca="1">RAND()</f>
        <v>0.63651647923853383</v>
      </c>
      <c r="M35" t="str">
        <f ca="1">IF(LEN(J35)&lt;&gt;0,J35,VLOOKUP(D35+$B35,$BJ:$BK,MATCH($BK$1,$BJ$1:$BK$1,0),1))</f>
        <v>삭제</v>
      </c>
      <c r="N35" t="str">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삭제</v>
      </c>
      <c r="O35" t="str">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삭제</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삭제</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t="str">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삭제</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AA35" t="str">
        <f ca="1">IF(ISBLANK(AB35),"",
VLOOKUP(AB35,OFFSET(INDIRECT("$A:$B"),0,MATCH(AB$1&amp;"_Verify",INDIRECT("$1:$1"),0)-1),2,0)
)</f>
        <v>fl3</v>
      </c>
      <c r="AB35" t="s">
        <v>89</v>
      </c>
      <c r="AC35" t="s">
        <v>451</v>
      </c>
      <c r="AD35">
        <v>1</v>
      </c>
      <c r="AE35" t="s">
        <v>129</v>
      </c>
      <c r="AF35">
        <v>230</v>
      </c>
      <c r="AG35">
        <v>139</v>
      </c>
      <c r="AH35" t="str">
        <f>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케이저</v>
      </c>
      <c r="AL35">
        <v>1</v>
      </c>
      <c r="AM35" t="str">
        <f ca="1">IF(ROW()=2,AN35,OFFSET(AM35,-1,0)&amp;IF(LEN(AN35)=0,"",","&amp;AN35))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v>
      </c>
      <c r="AN35" t="str">
        <f ca="1">IF(AL35&lt;&gt;1,"",
"{"""&amp;A$1&amp;""":"&amp;A35
&amp;","""&amp;B$1&amp;""":"&amp;B35
&amp;IF(LEN(AA35)=0,"",","""&amp;AA$1&amp;""":"""&amp;AA35&amp;"""")
&amp;IF(LEN(AC35)=0,"",","""&amp;AC$1&amp;""":"""&amp;AC35&amp;"""")
&amp;IF(LEN(AD35)=0,"",","""&amp;AD$1&amp;""":"&amp;AD35)
&amp;IF(LEN(AE35)=0,"",","""&amp;AE$1&amp;""":"""&amp;AE35&amp;"""")
&amp;IF(LEN(AF35)=0,"",","""&amp;AF$1&amp;""":"&amp;AF35)
&amp;IF(LEN(AG35)=0,"",","""&amp;AG$1&amp;""":"&amp;AG35)&amp;"}")</f>
        <v>{"dy":3,"sl":9,"tp":"fl3","vl":"Actor0113","cn":1,"pt":"DI","pp":230,"pr":139}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1.3368983957219251E-2</v>
      </c>
      <c r="BQ35">
        <f t="shared" ca="1" si="6"/>
        <v>9.3632958801498148E-3</v>
      </c>
      <c r="BR35">
        <f t="shared" ca="1" si="7"/>
        <v>1.0121457489878543E-2</v>
      </c>
      <c r="BS35">
        <f t="shared" ca="1" si="8"/>
        <v>0.31818181818181823</v>
      </c>
      <c r="BT35">
        <f t="shared" ca="1" si="11"/>
        <v>0.2228464419475655</v>
      </c>
      <c r="BU35">
        <f t="shared" ca="1" si="12"/>
        <v>0.24089068825910948</v>
      </c>
      <c r="BV35" t="str">
        <f ca="1">OFFSET([1]EquipTable!$A$1,ROW()-1,0)</f>
        <v>Equip2302</v>
      </c>
      <c r="BX35">
        <f ca="1">IF(VLOOKUP($CA35,[2]ActorTable!$1:$1048576,MATCH("업데이트순번",[2]ActorTable!$1:$1,0),0)&lt;=$BY$1,1,0)
*IF(MID(CA35,7,1)="2",0.1,1)</f>
        <v>0</v>
      </c>
      <c r="BY35">
        <f t="shared" ca="1" si="9"/>
        <v>0</v>
      </c>
      <c r="BZ35">
        <f t="shared" ca="1" si="10"/>
        <v>0.8692307692307687</v>
      </c>
      <c r="CA35" t="str">
        <f ca="1">OFFSET([2]ActorTable!$A$1,ROW()-1,0)</f>
        <v>Actor9934</v>
      </c>
      <c r="CB35" t="str">
        <f ca="1">VLOOKUP($CA35,[2]ActorTable!$1:$1048576,MATCH("이름참고",[2]ActorTable!$1:$1,0),0)</f>
        <v>스트링없음</v>
      </c>
    </row>
    <row r="36" spans="1:80">
      <c r="A36">
        <v>3</v>
      </c>
      <c r="B36">
        <v>10</v>
      </c>
      <c r="C36">
        <f>IF(B36&lt;=9,0,
IF(B36=10,1,2))</f>
        <v>1</v>
      </c>
      <c r="D36">
        <f ca="1">RAND()</f>
        <v>3.0203803129505991E-3</v>
      </c>
      <c r="E36">
        <f ca="1">RAND()</f>
        <v>0.55559601429929251</v>
      </c>
      <c r="F36">
        <f ca="1">RAND()</f>
        <v>0.65007850210474638</v>
      </c>
      <c r="G36">
        <f ca="1">RAND()</f>
        <v>0.53945274985044467</v>
      </c>
      <c r="H36">
        <f ca="1">RAND()</f>
        <v>0.98812387726007844</v>
      </c>
      <c r="I36">
        <f ca="1">RAND()</f>
        <v>0.98127721181795446</v>
      </c>
      <c r="M36" t="str">
        <f ca="1">IF(LEN(J36)&lt;&gt;0,J36,VLOOKUP(D36+$B36,$BJ:$BK,MATCH($BK$1,$BJ$1:$BK$1,0),1))</f>
        <v>삭제</v>
      </c>
      <c r="N36" t="str">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삭제</v>
      </c>
      <c r="O36" t="str">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삭제</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삭제</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t="str">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삭제</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AA36" t="str">
        <f ca="1">IF(ISBLANK(AB36),"",
VLOOKUP(AB36,OFFSET(INDIRECT("$A:$B"),0,MATCH(AB$1&amp;"_Verify",INDIRECT("$1:$1"),0)-1),2,0)
)</f>
        <v/>
      </c>
      <c r="AH36" t="str">
        <f>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
      </c>
      <c r="AL36">
        <v>1</v>
      </c>
      <c r="AM36" t="str">
        <f ca="1">IF(ROW()=2,AN36,OFFSET(AM36,-1,0)&amp;IF(LEN(AN36)=0,"",","&amp;AN36))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v>
      </c>
      <c r="AN36" t="str">
        <f ca="1">IF(AL36&lt;&gt;1,"",
"{"""&amp;A$1&amp;""":"&amp;A36
&amp;","""&amp;B$1&amp;""":"&amp;B36
&amp;IF(LEN(AA36)=0,"",","""&amp;AA$1&amp;""":"""&amp;AA36&amp;"""")
&amp;IF(LEN(AC36)=0,"",","""&amp;AC$1&amp;""":"""&amp;AC36&amp;"""")
&amp;IF(LEN(AD36)=0,"",","""&amp;AD$1&amp;""":"&amp;AD36)
&amp;IF(LEN(AE36)=0,"",","""&amp;AE$1&amp;""":"""&amp;AE36&amp;"""")
&amp;IF(LEN(AF36)=0,"",","""&amp;AF$1&amp;""":"&amp;AF36)
&amp;IF(LEN(AG36)=0,"",","""&amp;AG$1&amp;""":"&amp;AG36)&amp;"}")</f>
        <v>{"dy":3,"sl":10}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1.3368983957219253E-3</v>
      </c>
      <c r="BQ36">
        <f t="shared" ca="1" si="6"/>
        <v>9.363295880149815E-4</v>
      </c>
      <c r="BR36">
        <f t="shared" ca="1" si="7"/>
        <v>1.0121457489878543E-3</v>
      </c>
      <c r="BS36">
        <f t="shared" ca="1" si="8"/>
        <v>0.33155080213903748</v>
      </c>
      <c r="BT36">
        <f t="shared" ca="1" si="11"/>
        <v>0.23220973782771531</v>
      </c>
      <c r="BU36">
        <f t="shared" ca="1" si="12"/>
        <v>0.251012145748988</v>
      </c>
      <c r="BV36" t="str">
        <f ca="1">OFFSET([1]EquipTable!$A$1,ROW()-1,0)</f>
        <v>Equip2401</v>
      </c>
      <c r="BX36">
        <f ca="1">IF(VLOOKUP($CA36,[2]ActorTable!$1:$1048576,MATCH("업데이트순번",[2]ActorTable!$1:$1,0),0)&lt;=$BY$1,1,0)
*IF(MID(CA36,7,1)="2",0.1,1)</f>
        <v>0.1</v>
      </c>
      <c r="BY36">
        <f t="shared" ca="1" si="9"/>
        <v>3.8461538461538455E-3</v>
      </c>
      <c r="BZ36">
        <f t="shared" ca="1" si="10"/>
        <v>0.8692307692307687</v>
      </c>
      <c r="CA36" t="str">
        <f ca="1">OFFSET([2]ActorTable!$A$1,ROW()-1,0)</f>
        <v>Actor2235</v>
      </c>
      <c r="CB36" t="str">
        <f ca="1">VLOOKUP($CA36,[2]ActorTable!$1:$1048576,MATCH("이름참고",[2]ActorTable!$1:$1,0),0)</f>
        <v>린하이</v>
      </c>
    </row>
    <row r="37" spans="1:80">
      <c r="A37">
        <v>3</v>
      </c>
      <c r="B37">
        <v>11</v>
      </c>
      <c r="C37">
        <f>IF(B37&lt;=9,0,
IF(B37=10,1,2))</f>
        <v>2</v>
      </c>
      <c r="D37">
        <f ca="1">RAND()</f>
        <v>0.4347842273157857</v>
      </c>
      <c r="E37">
        <f ca="1">RAND()</f>
        <v>0.39779594988833678</v>
      </c>
      <c r="F37">
        <f ca="1">RAND()</f>
        <v>0.81514292706839409</v>
      </c>
      <c r="G37">
        <f ca="1">RAND()</f>
        <v>0.29451617251151729</v>
      </c>
      <c r="H37">
        <f ca="1">RAND()</f>
        <v>0.46061404754142088</v>
      </c>
      <c r="I37">
        <f ca="1">RAND()</f>
        <v>9.4334639699823697E-2</v>
      </c>
      <c r="M37" t="str">
        <f ca="1">IF(LEN(J37)&lt;&gt;0,J37,VLOOKUP(D37+$B37,$BJ:$BK,MATCH($BK$1,$BJ$1:$BK$1,0),1))</f>
        <v>삭제</v>
      </c>
      <c r="N37" t="str">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삭제</v>
      </c>
      <c r="O37" t="str">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삭제</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삭제</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t="str">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삭제</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AA37" t="str">
        <f ca="1">IF(ISBLANK(AB37),"",
VLOOKUP(AB37,OFFSET(INDIRECT("$A:$B"),0,MATCH(AB$1&amp;"_Verify",INDIRECT("$1:$1"),0)-1),2,0)
)</f>
        <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v>
      </c>
      <c r="AN37" t="str">
        <f ca="1">IF(AL37&lt;&gt;1,"",
"{"""&amp;A$1&amp;""":"&amp;A37
&amp;","""&amp;B$1&amp;""":"&amp;B37
&amp;IF(LEN(AA37)=0,"",","""&amp;AA$1&amp;""":"""&amp;AA37&amp;"""")
&amp;IF(LEN(AC37)=0,"",","""&amp;AC$1&amp;""":"""&amp;AC37&amp;"""")
&amp;IF(LEN(AD37)=0,"",","""&amp;AD$1&amp;""":"&amp;AD37)
&amp;IF(LEN(AE37)=0,"",","""&amp;AE$1&amp;""":"""&amp;AE37&amp;"""")
&amp;IF(LEN(AF37)=0,"",","""&amp;AF$1&amp;""":"&amp;AF37)
&amp;IF(LEN(AG37)=0,"",","""&amp;AG$1&amp;""":"&amp;AG37)&amp;"}")</f>
        <v>{"dy":3,"sl":11}</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1.3368983957219253E-3</v>
      </c>
      <c r="BQ37">
        <f t="shared" ca="1" si="6"/>
        <v>9.363295880149815E-4</v>
      </c>
      <c r="BR37">
        <f t="shared" ca="1" si="7"/>
        <v>1.0121457489878543E-3</v>
      </c>
      <c r="BS37">
        <f t="shared" ca="1" si="8"/>
        <v>0.33288770053475941</v>
      </c>
      <c r="BT37">
        <f t="shared" ca="1" si="11"/>
        <v>0.2331460674157303</v>
      </c>
      <c r="BU37">
        <f t="shared" ca="1" si="12"/>
        <v>0.25202429149797584</v>
      </c>
      <c r="BV37" t="str">
        <f ca="1">OFFSET([1]EquipTable!$A$1,ROW()-1,0)</f>
        <v>Equip2402</v>
      </c>
      <c r="BX37">
        <f ca="1">IF(VLOOKUP($CA37,[2]ActorTable!$1:$1048576,MATCH("업데이트순번",[2]ActorTable!$1:$1,0),0)&lt;=$BY$1,1,0)
*IF(MID(CA37,7,1)="2",0.1,1)</f>
        <v>0.1</v>
      </c>
      <c r="BY37">
        <f t="shared" ca="1" si="9"/>
        <v>3.8461538461538455E-3</v>
      </c>
      <c r="BZ37">
        <f t="shared" ca="1" si="10"/>
        <v>0.87307692307692253</v>
      </c>
      <c r="CA37" t="str">
        <f ca="1">OFFSET([2]ActorTable!$A$1,ROW()-1,0)</f>
        <v>Actor0236</v>
      </c>
      <c r="CB37" t="str">
        <f ca="1">VLOOKUP($CA37,[2]ActorTable!$1:$1048576,MATCH("이름참고",[2]ActorTable!$1:$1,0),0)</f>
        <v>나인</v>
      </c>
    </row>
    <row r="38" spans="1:80">
      <c r="A38">
        <v>4</v>
      </c>
      <c r="B38">
        <v>0</v>
      </c>
      <c r="C38">
        <f>IF(B38&lt;=9,0,
IF(B38=10,1,2))</f>
        <v>0</v>
      </c>
      <c r="D38">
        <f ca="1">RAND()</f>
        <v>0.75870400413668959</v>
      </c>
      <c r="E38">
        <f ca="1">RAND()</f>
        <v>0.12208130235171455</v>
      </c>
      <c r="F38">
        <f ca="1">RAND()</f>
        <v>0.44634478160399427</v>
      </c>
      <c r="G38">
        <f ca="1">RAND()</f>
        <v>0.3292326074884433</v>
      </c>
      <c r="H38">
        <f ca="1">RAND()</f>
        <v>0.85636114664864083</v>
      </c>
      <c r="I38">
        <f ca="1">RAND()</f>
        <v>0.60239583022075427</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Equip1001</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800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190</v>
      </c>
      <c r="W38">
        <v>1</v>
      </c>
      <c r="X38" t="s">
        <v>125</v>
      </c>
      <c r="Z38">
        <v>1100</v>
      </c>
      <c r="AA38" t="str">
        <f ca="1">IF(ISBLANK(AB38),"",
VLOOKUP(AB38,OFFSET(INDIRECT("$A:$B"),0,MATCH(AB$1&amp;"_Verify",INDIRECT("$1:$1"),0)-1),2,0)
)</f>
        <v>fe</v>
      </c>
      <c r="AB38" t="s">
        <v>82</v>
      </c>
      <c r="AC38" t="s">
        <v>390</v>
      </c>
      <c r="AD38">
        <v>1</v>
      </c>
      <c r="AE38" t="s">
        <v>125</v>
      </c>
      <c r="AG38">
        <v>700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유목민의 가보</v>
      </c>
      <c r="AL38">
        <v>1</v>
      </c>
      <c r="AM38" t="str">
        <f ca="1">IF(ROW()=2,AN38,OFFSET(AM38,-1,0)&amp;IF(LEN(AN38)=0,"",","&amp;AN38))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v>
      </c>
      <c r="AN38" t="str">
        <f ca="1">IF(AL38&lt;&gt;1,"",
"{"""&amp;A$1&amp;""":"&amp;A38
&amp;","""&amp;B$1&amp;""":"&amp;B38
&amp;IF(LEN(AA38)=0,"",","""&amp;AA$1&amp;""":"""&amp;AA38&amp;"""")
&amp;IF(LEN(AC38)=0,"",","""&amp;AC$1&amp;""":"""&amp;AC38&amp;"""")
&amp;IF(LEN(AD38)=0,"",","""&amp;AD$1&amp;""":"&amp;AD38)
&amp;IF(LEN(AE38)=0,"",","""&amp;AE$1&amp;""":"""&amp;AE38&amp;"""")
&amp;IF(LEN(AF38)=0,"",","""&amp;AF$1&amp;""":"&amp;AF38)
&amp;IF(LEN(AG38)=0,"",","""&amp;AG$1&amp;""":"&amp;AG38)&amp;"}")</f>
        <v>{"dy":4,"sl":0,"tp":"fe","vl":"Equip2001","cn":1,"pt":"GO","pr":700}</v>
      </c>
      <c r="BM38">
        <f ca="1">IF(VLOOKUP($BV38,[1]EquipTable!$1:$1048576,MATCH("업데이트순번",[1]EquipTable!$1:$1,0),0)&lt;=$BP$1,1,0)
*IF(MID(BV38,7,1)="4",0.1,1)</f>
        <v>0.1</v>
      </c>
      <c r="BN38">
        <f ca="1">IF(VLOOKUP($BV38,[1]EquipTable!$1:$1048576,MATCH("업데이트순번",[1]EquipTable!$1:$1,0),0)&lt;=$BP$1,1,0)
*IF(MID(BV38,7,1)="4",0.1,1)
*IF(AND(MID(BV38,7,1)&lt;&gt;"4",OR(MID(BV38,6,1)="6",MID(BV38,6,1)="7")),3,1)</f>
        <v>0.1</v>
      </c>
      <c r="BO38">
        <f ca="1">IF(VLOOKUP($BV38,[1]EquipTable!$1:$1048576,MATCH("업데이트순번",[1]EquipTable!$1:$1,0),0)&lt;=$BP$1,1,0)
*IF(MID(BV38,7,1)="4",0.1,1)
*IF(AND(MID(BV38,7,1)&lt;&gt;"4",MID(BV38,6,1)="8"),4,1)</f>
        <v>0.1</v>
      </c>
      <c r="BP38">
        <f t="shared" ca="1" si="5"/>
        <v>1.3368983957219253E-3</v>
      </c>
      <c r="BQ38">
        <f t="shared" ca="1" si="6"/>
        <v>9.363295880149815E-4</v>
      </c>
      <c r="BR38">
        <f t="shared" ca="1" si="7"/>
        <v>1.0121457489878543E-3</v>
      </c>
      <c r="BS38">
        <f t="shared" ca="1" si="8"/>
        <v>0.33422459893048134</v>
      </c>
      <c r="BT38">
        <f t="shared" ca="1" si="11"/>
        <v>0.23408239700374528</v>
      </c>
      <c r="BU38">
        <f t="shared" ca="1" si="12"/>
        <v>0.25303643724696367</v>
      </c>
      <c r="BV38" t="str">
        <f ca="1">OFFSET([1]EquipTable!$A$1,ROW()-1,0)</f>
        <v>Equip2403</v>
      </c>
      <c r="BX38">
        <f ca="1">IF(VLOOKUP($CA38,[2]ActorTable!$1:$1048576,MATCH("업데이트순번",[2]ActorTable!$1:$1,0),0)&lt;=$BY$1,1,0)
*IF(MID(CA38,7,1)="2",0.1,1)</f>
        <v>1</v>
      </c>
      <c r="BY38">
        <f t="shared" ca="1" si="9"/>
        <v>3.846153846153845E-2</v>
      </c>
      <c r="BZ38">
        <f t="shared" ca="1" si="10"/>
        <v>0.87692307692307636</v>
      </c>
      <c r="CA38" t="str">
        <f ca="1">OFFSET([2]ActorTable!$A$1,ROW()-1,0)</f>
        <v>Actor0037</v>
      </c>
      <c r="CB38" t="str">
        <f ca="1">VLOOKUP($CA38,[2]ActorTable!$1:$1048576,MATCH("이름참고",[2]ActorTable!$1:$1,0),0)</f>
        <v>튤린</v>
      </c>
    </row>
    <row r="39" spans="1:80">
      <c r="A39">
        <v>4</v>
      </c>
      <c r="B39">
        <v>1</v>
      </c>
      <c r="C39">
        <f>IF(B39&lt;=9,0,
IF(B39=10,1,2))</f>
        <v>0</v>
      </c>
      <c r="D39">
        <f ca="1">RAND()</f>
        <v>0.25600214716421676</v>
      </c>
      <c r="E39">
        <f ca="1">RAND()</f>
        <v>0.41370657492858387</v>
      </c>
      <c r="F39">
        <f ca="1">RAND()</f>
        <v>4.4436719784239465E-2</v>
      </c>
      <c r="G39">
        <f ca="1">RAND()</f>
        <v>0.80698951960407206</v>
      </c>
      <c r="H39">
        <f ca="1">RAND()</f>
        <v>0.77535683048814097</v>
      </c>
      <c r="I39">
        <f ca="1">RAND()</f>
        <v>0.59634568818344669</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Equip3202</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3100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259</v>
      </c>
      <c r="W39">
        <v>1</v>
      </c>
      <c r="X39" t="s">
        <v>125</v>
      </c>
      <c r="Z39">
        <v>7600</v>
      </c>
      <c r="AA39" t="str">
        <f ca="1">IF(ISBLANK(AB39),"",
VLOOKUP(AB39,OFFSET(INDIRECT("$A:$B"),0,MATCH(AB$1&amp;"_Verify",INDIRECT("$1:$1"),0)-1),2,0)
)</f>
        <v>upn</v>
      </c>
      <c r="AB39" t="s">
        <v>92</v>
      </c>
      <c r="AC39">
        <v>17107</v>
      </c>
      <c r="AD39">
        <v>7</v>
      </c>
      <c r="AE39" t="s">
        <v>68</v>
      </c>
      <c r="AG39">
        <v>2100</v>
      </c>
      <c r="AH39" t="str">
        <f>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
      </c>
      <c r="AL39">
        <v>1</v>
      </c>
      <c r="AM39" t="str">
        <f ca="1">IF(ROW()=2,AN39,OFFSET(AM39,-1,0)&amp;IF(LEN(AN39)=0,"",","&amp;AN39))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v>
      </c>
      <c r="AN39" t="str">
        <f ca="1">IF(AL39&lt;&gt;1,"",
"{"""&amp;A$1&amp;""":"&amp;A39
&amp;","""&amp;B$1&amp;""":"&amp;B39
&amp;IF(LEN(AA39)=0,"",","""&amp;AA$1&amp;""":"""&amp;AA39&amp;"""")
&amp;IF(LEN(AC39)=0,"",","""&amp;AC$1&amp;""":"""&amp;AC39&amp;"""")
&amp;IF(LEN(AD39)=0,"",","""&amp;AD$1&amp;""":"&amp;AD39)
&amp;IF(LEN(AE39)=0,"",","""&amp;AE$1&amp;""":"""&amp;AE39&amp;"""")
&amp;IF(LEN(AF39)=0,"",","""&amp;AF$1&amp;""":"&amp;AF39)
&amp;IF(LEN(AG39)=0,"",","""&amp;AG$1&amp;""":"&amp;AG39)&amp;"}")</f>
        <v>{"dy":4,"sl":1,"tp":"upn","vl":"17107","cn":7,"pt":"GO","pr":2100}</v>
      </c>
      <c r="BM39">
        <f ca="1">IF(VLOOKUP($BV39,[1]EquipTable!$1:$1048576,MATCH("업데이트순번",[1]EquipTable!$1:$1,0),0)&lt;=$BP$1,1,0)
*IF(MID(BV39,7,1)="4",0.1,1)</f>
        <v>0.1</v>
      </c>
      <c r="BN39">
        <f ca="1">IF(VLOOKUP($BV39,[1]EquipTable!$1:$1048576,MATCH("업데이트순번",[1]EquipTable!$1:$1,0),0)&lt;=$BP$1,1,0)
*IF(MID(BV39,7,1)="4",0.1,1)
*IF(AND(MID(BV39,7,1)&lt;&gt;"4",OR(MID(BV39,6,1)="6",MID(BV39,6,1)="7")),3,1)</f>
        <v>0.1</v>
      </c>
      <c r="BO39">
        <f ca="1">IF(VLOOKUP($BV39,[1]EquipTable!$1:$1048576,MATCH("업데이트순번",[1]EquipTable!$1:$1,0),0)&lt;=$BP$1,1,0)
*IF(MID(BV39,7,1)="4",0.1,1)
*IF(AND(MID(BV39,7,1)&lt;&gt;"4",MID(BV39,6,1)="8"),4,1)</f>
        <v>0.1</v>
      </c>
      <c r="BP39">
        <f t="shared" ca="1" si="5"/>
        <v>1.3368983957219253E-3</v>
      </c>
      <c r="BQ39">
        <f t="shared" ca="1" si="6"/>
        <v>9.363295880149815E-4</v>
      </c>
      <c r="BR39">
        <f t="shared" ca="1" si="7"/>
        <v>1.0121457489878543E-3</v>
      </c>
      <c r="BS39">
        <f t="shared" ca="1" si="8"/>
        <v>0.33556149732620327</v>
      </c>
      <c r="BT39">
        <f t="shared" ca="1" si="11"/>
        <v>0.23501872659176026</v>
      </c>
      <c r="BU39">
        <f t="shared" ca="1" si="12"/>
        <v>0.25404858299595151</v>
      </c>
      <c r="BV39" t="str">
        <f ca="1">OFFSET([1]EquipTable!$A$1,ROW()-1,0)</f>
        <v>Equip2404</v>
      </c>
      <c r="BX39">
        <f ca="1">IF(VLOOKUP($CA39,[2]ActorTable!$1:$1048576,MATCH("업데이트순번",[2]ActorTable!$1:$1,0),0)&lt;=$BY$1,1,0)
*IF(MID(CA39,7,1)="2",0.1,1)</f>
        <v>0.1</v>
      </c>
      <c r="BY39">
        <f t="shared" ca="1" si="9"/>
        <v>3.8461538461538455E-3</v>
      </c>
      <c r="BZ39">
        <f t="shared" ca="1" si="10"/>
        <v>0.9153846153846148</v>
      </c>
      <c r="CA39" t="str">
        <f ca="1">OFFSET([2]ActorTable!$A$1,ROW()-1,0)</f>
        <v>Actor2238</v>
      </c>
      <c r="CB39" t="str">
        <f ca="1">VLOOKUP($CA39,[2]ActorTable!$1:$1048576,MATCH("이름참고",[2]ActorTable!$1:$1,0),0)</f>
        <v>니엘</v>
      </c>
    </row>
    <row r="40" spans="1:80">
      <c r="A40">
        <v>4</v>
      </c>
      <c r="B40">
        <v>2</v>
      </c>
      <c r="C40">
        <f>IF(B40&lt;=9,0,
IF(B40=10,1,2))</f>
        <v>0</v>
      </c>
      <c r="D40">
        <f ca="1">RAND()</f>
        <v>0.53774487036908181</v>
      </c>
      <c r="E40">
        <f ca="1">RAND()</f>
        <v>0.10112396211044394</v>
      </c>
      <c r="F40">
        <f ca="1">RAND()</f>
        <v>0.39025619150678226</v>
      </c>
      <c r="G40">
        <f ca="1">RAND()</f>
        <v>0.39377653733070206</v>
      </c>
      <c r="H40">
        <f ca="1">RAND()</f>
        <v>0.94310251035657977</v>
      </c>
      <c r="I40">
        <f ca="1">RAND()</f>
        <v>0.9050602213513318</v>
      </c>
      <c r="M40" t="str">
        <f ca="1">IF(LEN(J40)&lt;&gt;0,J40,VLOOKUP(D40+$B40,$BJ:$BK,MATCH($BK$1,$BJ$1:$BK$1,0),1))</f>
        <v>안 지정 캐릭터 PP 영웅등급</v>
      </c>
      <c r="N40">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10112</v>
      </c>
      <c r="O40">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4</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GO</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1200</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U40" t="s">
        <v>91</v>
      </c>
      <c r="V40">
        <v>33231</v>
      </c>
      <c r="W40">
        <v>10</v>
      </c>
      <c r="X40" t="s">
        <v>125</v>
      </c>
      <c r="Z40">
        <v>1000</v>
      </c>
      <c r="AA40" t="str">
        <f ca="1">IF(ISBLANK(AB40),"",
VLOOKUP(AB40,OFFSET(INDIRECT("$A:$B"),0,MATCH(AB$1&amp;"_Verify",INDIRECT("$1:$1"),0)-1),2,0)
)</f>
        <v>fe</v>
      </c>
      <c r="AB40" t="s">
        <v>82</v>
      </c>
      <c r="AC40" t="s">
        <v>430</v>
      </c>
      <c r="AD40">
        <v>1</v>
      </c>
      <c r="AE40" t="s">
        <v>125</v>
      </c>
      <c r="AG40">
        <v>7600</v>
      </c>
      <c r="AH40" t="str">
        <f ca="1">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 ca="1">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전투마법사의 지팡이</v>
      </c>
      <c r="AL40">
        <v>1</v>
      </c>
      <c r="AM40" t="str">
        <f ca="1">IF(ROW()=2,AN40,OFFSET(AM40,-1,0)&amp;IF(LEN(AN40)=0,"",","&amp;AN40))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v>
      </c>
      <c r="AN40" t="str">
        <f ca="1">IF(AL40&lt;&gt;1,"",
"{"""&amp;A$1&amp;""":"&amp;A40
&amp;","""&amp;B$1&amp;""":"&amp;B40
&amp;IF(LEN(AA40)=0,"",","""&amp;AA$1&amp;""":"""&amp;AA40&amp;"""")
&amp;IF(LEN(AC40)=0,"",","""&amp;AC$1&amp;""":"""&amp;AC40&amp;"""")
&amp;IF(LEN(AD40)=0,"",","""&amp;AD$1&amp;""":"&amp;AD40)
&amp;IF(LEN(AE40)=0,"",","""&amp;AE$1&amp;""":"""&amp;AE40&amp;"""")
&amp;IF(LEN(AF40)=0,"",","""&amp;AF$1&amp;""":"&amp;AF40)
&amp;IF(LEN(AG40)=0,"",","""&amp;AG$1&amp;""":"&amp;AG40)&amp;"}")</f>
        <v>{"dy":4,"sl":2,"tp":"fe","vl":"Equip3301","cn":1,"pt":"GO","pr":7600}</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0.3368983957219252</v>
      </c>
      <c r="BT40">
        <f t="shared" ca="1" si="11"/>
        <v>0.23595505617977525</v>
      </c>
      <c r="BU40">
        <f t="shared" ca="1" si="12"/>
        <v>0.25506072874493935</v>
      </c>
      <c r="BV40" t="str">
        <f ca="1">OFFSET([1]EquipTable!$A$1,ROW()-1,0)</f>
        <v>Equip2405</v>
      </c>
      <c r="BX40">
        <f ca="1">IF(VLOOKUP($CA40,[2]ActorTable!$1:$1048576,MATCH("업데이트순번",[2]ActorTable!$1:$1,0),0)&lt;=$BY$1,1,0)
*IF(MID(CA40,7,1)="2",0.1,1)</f>
        <v>1</v>
      </c>
      <c r="BY40">
        <f t="shared" ca="1" si="9"/>
        <v>3.846153846153845E-2</v>
      </c>
      <c r="BZ40">
        <f t="shared" ca="1" si="10"/>
        <v>0.91923076923076863</v>
      </c>
      <c r="CA40" t="str">
        <f ca="1">OFFSET([2]ActorTable!$A$1,ROW()-1,0)</f>
        <v>Actor1039</v>
      </c>
      <c r="CB40" t="str">
        <f ca="1">VLOOKUP($CA40,[2]ActorTable!$1:$1048576,MATCH("이름참고",[2]ActorTable!$1:$1,0),0)</f>
        <v>플랜도</v>
      </c>
    </row>
    <row r="41" spans="1:80">
      <c r="A41">
        <v>4</v>
      </c>
      <c r="B41">
        <v>3</v>
      </c>
      <c r="C41">
        <f>IF(B41&lt;=9,0,
IF(B41=10,1,2))</f>
        <v>0</v>
      </c>
      <c r="D41">
        <f ca="1">RAND()</f>
        <v>0.29881658318036075</v>
      </c>
      <c r="E41">
        <f ca="1">RAND()</f>
        <v>0.95289609639993167</v>
      </c>
      <c r="F41">
        <f ca="1">RAND()</f>
        <v>0.92283010735401727</v>
      </c>
      <c r="G41">
        <f ca="1">RAND()</f>
        <v>0.51405340336352634</v>
      </c>
      <c r="H41">
        <f ca="1">RAND()</f>
        <v>0.37916058390174479</v>
      </c>
      <c r="I41">
        <f ca="1">RAND()</f>
        <v>0.64529763389605399</v>
      </c>
      <c r="M41" t="str">
        <f ca="1">IF(LEN(J41)&lt;&gt;0,J41,VLOOKUP(D41+$B41,$BJ:$BK,MATCH($BK$1,$BJ$1:$BK$1,0),1))</f>
        <v>안 지정 캐릭터 PP 일반등급</v>
      </c>
      <c r="N41">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95289</v>
      </c>
      <c r="O41">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14</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GO</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4200</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U41" t="s">
        <v>92</v>
      </c>
      <c r="V41">
        <v>7107</v>
      </c>
      <c r="W41">
        <v>9</v>
      </c>
      <c r="X41" t="s">
        <v>125</v>
      </c>
      <c r="Z41">
        <v>900</v>
      </c>
      <c r="AA41" t="str">
        <f ca="1">IF(ISBLANK(AB41),"",
VLOOKUP(AB41,OFFSET(INDIRECT("$A:$B"),0,MATCH(AB$1&amp;"_Verify",INDIRECT("$1:$1"),0)-1),2,0)
)</f>
        <v>fe</v>
      </c>
      <c r="AB41" t="s">
        <v>82</v>
      </c>
      <c r="AC41" t="s">
        <v>252</v>
      </c>
      <c r="AD41">
        <v>1</v>
      </c>
      <c r="AE41" t="s">
        <v>125</v>
      </c>
      <c r="AG41">
        <v>7800</v>
      </c>
      <c r="AH41" t="str">
        <f ca="1">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 ca="1">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울려퍼지는 여명</v>
      </c>
      <c r="AL41">
        <v>1</v>
      </c>
      <c r="AM41" t="str">
        <f ca="1">IF(ROW()=2,AN41,OFFSET(AM41,-1,0)&amp;IF(LEN(AN41)=0,"",","&amp;AN41))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v>
      </c>
      <c r="AN41" t="str">
        <f ca="1">IF(AL41&lt;&gt;1,"",
"{"""&amp;A$1&amp;""":"&amp;A41
&amp;","""&amp;B$1&amp;""":"&amp;B41
&amp;IF(LEN(AA41)=0,"",","""&amp;AA$1&amp;""":"""&amp;AA41&amp;"""")
&amp;IF(LEN(AC41)=0,"",","""&amp;AC$1&amp;""":"""&amp;AC41&amp;"""")
&amp;IF(LEN(AD41)=0,"",","""&amp;AD$1&amp;""":"&amp;AD41)
&amp;IF(LEN(AE41)=0,"",","""&amp;AE$1&amp;""":"""&amp;AE41&amp;"""")
&amp;IF(LEN(AF41)=0,"",","""&amp;AF$1&amp;""":"&amp;AF41)
&amp;IF(LEN(AG41)=0,"",","""&amp;AG$1&amp;""":"&amp;AG41)&amp;"}")</f>
        <v>{"dy":4,"sl":3,"tp":"fe","vl":"Equip2302","cn":1,"pt":"GO","pr":7800}</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1.3368983957219251E-2</v>
      </c>
      <c r="BQ41">
        <f t="shared" ca="1" si="6"/>
        <v>9.3632958801498148E-3</v>
      </c>
      <c r="BR41">
        <f t="shared" ca="1" si="7"/>
        <v>1.0121457489878543E-2</v>
      </c>
      <c r="BS41">
        <f t="shared" ca="1" si="8"/>
        <v>0.3368983957219252</v>
      </c>
      <c r="BT41">
        <f t="shared" ca="1" si="11"/>
        <v>0.23595505617977525</v>
      </c>
      <c r="BU41">
        <f t="shared" ca="1" si="12"/>
        <v>0.25506072874493935</v>
      </c>
      <c r="BV41" t="str">
        <f ca="1">OFFSET([1]EquipTable!$A$1,ROW()-1,0)</f>
        <v>Equip3001</v>
      </c>
      <c r="BX41">
        <f ca="1">IF(VLOOKUP($CA41,[2]ActorTable!$1:$1048576,MATCH("업데이트순번",[2]ActorTable!$1:$1,0),0)&lt;=$BY$1,1,0)
*IF(MID(CA41,7,1)="2",0.1,1)</f>
        <v>0.1</v>
      </c>
      <c r="BY41">
        <f t="shared" ca="1" si="9"/>
        <v>3.8461538461538455E-3</v>
      </c>
      <c r="BZ41">
        <f t="shared" ca="1" si="10"/>
        <v>0.95769230769230707</v>
      </c>
      <c r="CA41" t="str">
        <f ca="1">OFFSET([2]ActorTable!$A$1,ROW()-1,0)</f>
        <v>Actor0240</v>
      </c>
      <c r="CB41" t="str">
        <f ca="1">VLOOKUP($CA41,[2]ActorTable!$1:$1048576,MATCH("이름참고",[2]ActorTable!$1:$1,0),0)</f>
        <v>클레타</v>
      </c>
    </row>
    <row r="42" spans="1:80">
      <c r="A42">
        <v>4</v>
      </c>
      <c r="B42">
        <v>4</v>
      </c>
      <c r="C42">
        <f>IF(B42&lt;=9,0,
IF(B42=10,1,2))</f>
        <v>0</v>
      </c>
      <c r="D42">
        <f ca="1">RAND()</f>
        <v>0.87326424711033024</v>
      </c>
      <c r="E42">
        <f ca="1">RAND()</f>
        <v>0.49975317487005411</v>
      </c>
      <c r="F42">
        <f ca="1">RAND()</f>
        <v>0.37228639994568768</v>
      </c>
      <c r="G42">
        <f ca="1">RAND()</f>
        <v>0.53214330844394875</v>
      </c>
      <c r="H42">
        <f ca="1">RAND()</f>
        <v>0.5130079892988163</v>
      </c>
      <c r="I42">
        <f ca="1">RAND()</f>
        <v>0.27245112397483651</v>
      </c>
      <c r="M42" t="str">
        <f ca="1">IF(LEN(J42)&lt;&gt;0,J42,VLOOKUP(D42+$B42,$BJ:$BK,MATCH($BK$1,$BJ$1:$BK$1,0),1))</f>
        <v>안 지정 캐릭터 PP 일반등급</v>
      </c>
      <c r="N42">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49975</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8</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2400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92</v>
      </c>
      <c r="V42">
        <v>265</v>
      </c>
      <c r="W42">
        <v>9</v>
      </c>
      <c r="X42" t="s">
        <v>125</v>
      </c>
      <c r="Z42">
        <v>900</v>
      </c>
      <c r="AA42" t="str">
        <f ca="1">IF(ISBLANK(AB42),"",
VLOOKUP(AB42,OFFSET(INDIRECT("$A:$B"),0,MATCH(AB$1&amp;"_Verify",INDIRECT("$1:$1"),0)-1),2,0)
)</f>
        <v>fe</v>
      </c>
      <c r="AB42" t="s">
        <v>82</v>
      </c>
      <c r="AC42" t="s">
        <v>422</v>
      </c>
      <c r="AD42">
        <v>1</v>
      </c>
      <c r="AE42" t="s">
        <v>125</v>
      </c>
      <c r="AG42">
        <v>2900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성스러운 휘장</v>
      </c>
      <c r="AL42">
        <v>1</v>
      </c>
      <c r="AM42" t="str">
        <f ca="1">IF(ROW()=2,AN42,OFFSET(AM42,-1,0)&amp;IF(LEN(AN42)=0,"",","&amp;AN42))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v>
      </c>
      <c r="AN42" t="str">
        <f ca="1">IF(AL42&lt;&gt;1,"",
"{"""&amp;A$1&amp;""":"&amp;A42
&amp;","""&amp;B$1&amp;""":"&amp;B42
&amp;IF(LEN(AA42)=0,"",","""&amp;AA$1&amp;""":"""&amp;AA42&amp;"""")
&amp;IF(LEN(AC42)=0,"",","""&amp;AC$1&amp;""":"""&amp;AC42&amp;"""")
&amp;IF(LEN(AD42)=0,"",","""&amp;AD$1&amp;""":"&amp;AD42)
&amp;IF(LEN(AE42)=0,"",","""&amp;AE$1&amp;""":"""&amp;AE42&amp;"""")
&amp;IF(LEN(AF42)=0,"",","""&amp;AF$1&amp;""":"&amp;AF42)
&amp;IF(LEN(AG42)=0,"",","""&amp;AG$1&amp;""":"&amp;AG42)&amp;"}")</f>
        <v>{"dy":4,"sl":4,"tp":"fe","vl":"Equip5201","cn":1,"pt":"GO","pr":2900}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1.3368983957219251E-2</v>
      </c>
      <c r="BQ42">
        <f t="shared" ca="1" si="6"/>
        <v>9.3632958801498148E-3</v>
      </c>
      <c r="BR42">
        <f t="shared" ca="1" si="7"/>
        <v>1.0121457489878543E-2</v>
      </c>
      <c r="BS42">
        <f t="shared" ca="1" si="8"/>
        <v>0.35026737967914445</v>
      </c>
      <c r="BT42">
        <f t="shared" ca="1" si="11"/>
        <v>0.24531835205992505</v>
      </c>
      <c r="BU42">
        <f t="shared" ca="1" si="12"/>
        <v>0.26518218623481787</v>
      </c>
      <c r="BV42" t="str">
        <f ca="1">OFFSET([1]EquipTable!$A$1,ROW()-1,0)</f>
        <v>Equip3002</v>
      </c>
      <c r="BX42">
        <f ca="1">IF(VLOOKUP($CA42,[2]ActorTable!$1:$1048576,MATCH("업데이트순번",[2]ActorTable!$1:$1,0),0)&lt;=$BY$1,1,0)
*IF(MID(CA42,7,1)="2",0.1,1)</f>
        <v>1</v>
      </c>
      <c r="BY42">
        <f t="shared" ca="1" si="9"/>
        <v>3.846153846153845E-2</v>
      </c>
      <c r="BZ42">
        <f t="shared" ca="1" si="10"/>
        <v>0.9615384615384609</v>
      </c>
      <c r="CA42" t="str">
        <f ca="1">OFFSET([2]ActorTable!$A$1,ROW()-1,0)</f>
        <v>Actor1141</v>
      </c>
      <c r="CB42" t="str">
        <f ca="1">VLOOKUP($CA42,[2]ActorTable!$1:$1048576,MATCH("이름참고",[2]ActorTable!$1:$1,0),0)</f>
        <v>오비우스</v>
      </c>
    </row>
    <row r="43" spans="1:80">
      <c r="A43">
        <v>4</v>
      </c>
      <c r="B43">
        <v>5</v>
      </c>
      <c r="C43">
        <f>IF(B43&lt;=9,0,
IF(B43=10,1,2))</f>
        <v>0</v>
      </c>
      <c r="D43">
        <f ca="1">RAND()</f>
        <v>0.69926024433228873</v>
      </c>
      <c r="E43">
        <f ca="1">RAND()</f>
        <v>0.99270982151850928</v>
      </c>
      <c r="F43">
        <f ca="1">RAND()</f>
        <v>0.21168631946554062</v>
      </c>
      <c r="G43">
        <f ca="1">RAND()</f>
        <v>0.74756863041394073</v>
      </c>
      <c r="H43">
        <f ca="1">RAND()</f>
        <v>0.14723608427045232</v>
      </c>
      <c r="I43">
        <f ca="1">RAND()</f>
        <v>0.64296422625561245</v>
      </c>
      <c r="M43" t="str">
        <f ca="1">IF(LEN(J43)&lt;&gt;0,J43,VLOOKUP(D43+$B43,$BJ:$BK,MATCH($BK$1,$BJ$1:$BK$1,0),1))</f>
        <v>안 지정 캐릭터 PP 영웅등급</v>
      </c>
      <c r="N43">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99270</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14</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4200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203</v>
      </c>
      <c r="W43">
        <v>1</v>
      </c>
      <c r="X43" t="s">
        <v>125</v>
      </c>
      <c r="Z43">
        <v>2900</v>
      </c>
      <c r="AA43" t="str">
        <f ca="1">IF(ISBLANK(AB43),"",
VLOOKUP(AB43,OFFSET(INDIRECT("$A:$B"),0,MATCH(AB$1&amp;"_Verify",INDIRECT("$1:$1"),0)-1),2,0)
)</f>
        <v>uph</v>
      </c>
      <c r="AB43" t="s">
        <v>91</v>
      </c>
      <c r="AC43">
        <v>26542</v>
      </c>
      <c r="AD43">
        <v>10</v>
      </c>
      <c r="AE43" t="s">
        <v>295</v>
      </c>
      <c r="AG43">
        <v>3000</v>
      </c>
      <c r="AH43" t="str">
        <f>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
      </c>
      <c r="AL43">
        <v>1</v>
      </c>
      <c r="AM43" t="str">
        <f ca="1">IF(ROW()=2,AN43,OFFSET(AM43,-1,0)&amp;IF(LEN(AN43)=0,"",","&amp;AN43))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v>
      </c>
      <c r="AN43" t="str">
        <f ca="1">IF(AL43&lt;&gt;1,"",
"{"""&amp;A$1&amp;""":"&amp;A43
&amp;","""&amp;B$1&amp;""":"&amp;B43
&amp;IF(LEN(AA43)=0,"",","""&amp;AA$1&amp;""":"""&amp;AA43&amp;"""")
&amp;IF(LEN(AC43)=0,"",","""&amp;AC$1&amp;""":"""&amp;AC43&amp;"""")
&amp;IF(LEN(AD43)=0,"",","""&amp;AD$1&amp;""":"&amp;AD43)
&amp;IF(LEN(AE43)=0,"",","""&amp;AE$1&amp;""":"""&amp;AE43&amp;"""")
&amp;IF(LEN(AF43)=0,"",","""&amp;AF$1&amp;""":"&amp;AF43)
&amp;IF(LEN(AG43)=0,"",","""&amp;AG$1&amp;""":"&amp;AG43)&amp;"}")</f>
        <v>{"dy":4,"sl":5,"tp":"uph","vl":"26542","cn":10,"pt":"GO","pr":3000}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1.3368983957219251E-2</v>
      </c>
      <c r="BQ43">
        <f t="shared" ca="1" si="6"/>
        <v>9.3632958801498148E-3</v>
      </c>
      <c r="BR43">
        <f t="shared" ca="1" si="7"/>
        <v>1.0121457489878543E-2</v>
      </c>
      <c r="BS43">
        <f t="shared" ca="1" si="8"/>
        <v>0.3636363636363637</v>
      </c>
      <c r="BT43">
        <f t="shared" ca="1" si="11"/>
        <v>0.25468164794007486</v>
      </c>
      <c r="BU43">
        <f t="shared" ca="1" si="12"/>
        <v>0.2753036437246964</v>
      </c>
      <c r="BV43" t="str">
        <f ca="1">OFFSET([1]EquipTable!$A$1,ROW()-1,0)</f>
        <v>Equip3101</v>
      </c>
      <c r="BX43">
        <f ca="1">IF(VLOOKUP($CA43,[2]ActorTable!$1:$1048576,MATCH("업데이트순번",[2]ActorTable!$1:$1,0),0)&lt;=$BY$1,1,0)
*IF(MID(CA43,7,1)="2",0.1,1)</f>
        <v>0</v>
      </c>
      <c r="BY43">
        <f t="shared" ca="1" si="9"/>
        <v>0</v>
      </c>
      <c r="BZ43">
        <f t="shared" ca="1" si="10"/>
        <v>0.99999999999999933</v>
      </c>
      <c r="CA43" t="str">
        <f ca="1">OFFSET([2]ActorTable!$A$1,ROW()-1,0)</f>
        <v>Actor3242</v>
      </c>
      <c r="CB43" t="str">
        <f ca="1">VLOOKUP($CA43,[2]ActorTable!$1:$1048576,MATCH("이름참고",[2]ActorTable!$1:$1,0),0)</f>
        <v>앰비엘라</v>
      </c>
    </row>
    <row r="44" spans="1:80">
      <c r="A44">
        <v>4</v>
      </c>
      <c r="B44">
        <v>6</v>
      </c>
      <c r="C44">
        <f>IF(B44&lt;=9,0,
IF(B44=10,1,2))</f>
        <v>0</v>
      </c>
      <c r="D44">
        <f ca="1">RAND()</f>
        <v>0.24231681726530208</v>
      </c>
      <c r="E44">
        <f ca="1">RAND()</f>
        <v>0.12714651082285267</v>
      </c>
      <c r="F44">
        <f ca="1">RAND()</f>
        <v>0.47659777774439793</v>
      </c>
      <c r="G44">
        <f ca="1">RAND()</f>
        <v>0.9650687624993467</v>
      </c>
      <c r="H44">
        <f ca="1">RAND()</f>
        <v>0.94969788053274395</v>
      </c>
      <c r="I44">
        <f ca="1">RAND()</f>
        <v>8.1712300594416476E-2</v>
      </c>
      <c r="M44" t="str">
        <f ca="1">IF(LEN(J44)&lt;&gt;0,J44,VLOOKUP(D44+$B44,$BJ:$BK,MATCH($BK$1,$BJ$1:$BK$1,0),1))</f>
        <v>지정 장비</v>
      </c>
      <c r="N44" t="str">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Equip1202</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2500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82</v>
      </c>
      <c r="V44" t="s">
        <v>244</v>
      </c>
      <c r="W44">
        <v>1</v>
      </c>
      <c r="X44" t="s">
        <v>129</v>
      </c>
      <c r="Z44">
        <v>15</v>
      </c>
      <c r="AA44" t="str">
        <f ca="1">IF(ISBLANK(AB44),"",
VLOOKUP(AB44,OFFSET(INDIRECT("$A:$B"),0,MATCH(AB$1&amp;"_Verify",INDIRECT("$1:$1"),0)-1),2,0)
)</f>
        <v>fe</v>
      </c>
      <c r="AB44" t="s">
        <v>82</v>
      </c>
      <c r="AC44" t="s">
        <v>448</v>
      </c>
      <c r="AD44">
        <v>1</v>
      </c>
      <c r="AE44" t="s">
        <v>125</v>
      </c>
      <c r="AG44">
        <v>3200</v>
      </c>
      <c r="AH44" t="str">
        <f ca="1">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 ca="1">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용력의 방패</v>
      </c>
      <c r="AL44">
        <v>1</v>
      </c>
      <c r="AM44" t="str">
        <f ca="1">IF(ROW()=2,AN44,OFFSET(AM44,-1,0)&amp;IF(LEN(AN44)=0,"",","&amp;AN44))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v>
      </c>
      <c r="AN44" t="str">
        <f ca="1">IF(AL44&lt;&gt;1,"",
"{"""&amp;A$1&amp;""":"&amp;A44
&amp;","""&amp;B$1&amp;""":"&amp;B44
&amp;IF(LEN(AA44)=0,"",","""&amp;AA$1&amp;""":"""&amp;AA44&amp;"""")
&amp;IF(LEN(AC44)=0,"",","""&amp;AC$1&amp;""":"""&amp;AC44&amp;"""")
&amp;IF(LEN(AD44)=0,"",","""&amp;AD$1&amp;""":"&amp;AD44)
&amp;IF(LEN(AE44)=0,"",","""&amp;AE$1&amp;""":"""&amp;AE44&amp;"""")
&amp;IF(LEN(AF44)=0,"",","""&amp;AF$1&amp;""":"&amp;AF44)
&amp;IF(LEN(AG44)=0,"",","""&amp;AG$1&amp;""":"&amp;AG44)&amp;"}")</f>
        <v>{"dy":4,"sl":6,"tp":"fe","vl":"Equip7101","cn":1,"pt":"GO","pr":3200}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1.3368983957219251E-2</v>
      </c>
      <c r="BQ44">
        <f t="shared" ca="1" si="6"/>
        <v>9.3632958801498148E-3</v>
      </c>
      <c r="BR44">
        <f t="shared" ca="1" si="7"/>
        <v>1.0121457489878543E-2</v>
      </c>
      <c r="BS44">
        <f t="shared" ca="1" si="8"/>
        <v>0.37700534759358295</v>
      </c>
      <c r="BT44">
        <f t="shared" ca="1" si="11"/>
        <v>0.2640449438202247</v>
      </c>
      <c r="BU44">
        <f t="shared" ca="1" si="12"/>
        <v>0.28542510121457493</v>
      </c>
      <c r="BV44" t="str">
        <f ca="1">OFFSET([1]EquipTable!$A$1,ROW()-1,0)</f>
        <v>Equip3102</v>
      </c>
      <c r="BX44">
        <f>IF(VLOOKUP($CA44,[2]ActorTable!$1:$1048576,MATCH("업데이트순번",[2]ActorTable!$1:$1,0),0)&lt;=$BY$1,1,0)
*IF(MID(CA44,7,1)="2",0.1,1)</f>
        <v>0</v>
      </c>
      <c r="BY44">
        <f t="shared" ca="1" si="9"/>
        <v>0</v>
      </c>
      <c r="BZ44">
        <f t="shared" ca="1" si="10"/>
        <v>0.99999999999999933</v>
      </c>
      <c r="CA44" t="s">
        <v>206</v>
      </c>
      <c r="CB44" t="str">
        <f>VLOOKUP($CA44,[2]ActorTable!$1:$1048576,MATCH("이름참고",[2]ActorTable!$1:$1,0),0)</f>
        <v>레나</v>
      </c>
    </row>
    <row r="45" spans="1:80">
      <c r="A45">
        <v>4</v>
      </c>
      <c r="B45">
        <v>7</v>
      </c>
      <c r="C45">
        <f>IF(B45&lt;=9,0,
IF(B45=10,1,2))</f>
        <v>0</v>
      </c>
      <c r="D45">
        <f ca="1">RAND()</f>
        <v>0.11091173948520283</v>
      </c>
      <c r="E45">
        <f ca="1">RAND()</f>
        <v>0.71328049130090732</v>
      </c>
      <c r="F45">
        <f ca="1">RAND()</f>
        <v>0.72621106271290314</v>
      </c>
      <c r="G45">
        <f ca="1">RAND()</f>
        <v>0.86174748908565513</v>
      </c>
      <c r="H45">
        <f ca="1">RAND()</f>
        <v>0.20483406619147204</v>
      </c>
      <c r="I45">
        <f ca="1">RAND()</f>
        <v>0.4630446660198948</v>
      </c>
      <c r="M45" t="str">
        <f ca="1">IF(LEN(J45)&lt;&gt;0,J45,VLOOKUP(D45+$B45,$BJ:$BK,MATCH($BK$1,$BJ$1:$BK$1,0),1))</f>
        <v>지정 장비</v>
      </c>
      <c r="N45" t="str">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Equip8001</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1</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5000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82</v>
      </c>
      <c r="V45" t="s">
        <v>237</v>
      </c>
      <c r="W45">
        <v>1</v>
      </c>
      <c r="X45" t="s">
        <v>125</v>
      </c>
      <c r="Z45">
        <v>7800</v>
      </c>
      <c r="AA45" t="str">
        <f ca="1">IF(ISBLANK(AB45),"",
VLOOKUP(AB45,OFFSET(INDIRECT("$A:$B"),0,MATCH(AB$1&amp;"_Verify",INDIRECT("$1:$1"),0)-1),2,0)
)</f>
        <v>fe</v>
      </c>
      <c r="AB45" t="s">
        <v>82</v>
      </c>
      <c r="AC45" t="s">
        <v>478</v>
      </c>
      <c r="AD45">
        <v>1</v>
      </c>
      <c r="AE45" t="s">
        <v>125</v>
      </c>
      <c r="AG45">
        <v>1900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까마귀 리볼버</v>
      </c>
      <c r="AL45">
        <v>1</v>
      </c>
      <c r="AM45" t="str">
        <f ca="1">IF(ROW()=2,AN45,OFFSET(AM45,-1,0)&amp;IF(LEN(AN45)=0,"",","&amp;AN45))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v>
      </c>
      <c r="AN45" t="str">
        <f ca="1">IF(AL45&lt;&gt;1,"",
"{"""&amp;A$1&amp;""":"&amp;A45
&amp;","""&amp;B$1&amp;""":"&amp;B45
&amp;IF(LEN(AA45)=0,"",","""&amp;AA$1&amp;""":"""&amp;AA45&amp;"""")
&amp;IF(LEN(AC45)=0,"",","""&amp;AC$1&amp;""":"""&amp;AC45&amp;"""")
&amp;IF(LEN(AD45)=0,"",","""&amp;AD$1&amp;""":"&amp;AD45)
&amp;IF(LEN(AE45)=0,"",","""&amp;AE$1&amp;""":"""&amp;AE45&amp;"""")
&amp;IF(LEN(AF45)=0,"",","""&amp;AF$1&amp;""":"&amp;AF45)
&amp;IF(LEN(AG45)=0,"",","""&amp;AG$1&amp;""":"&amp;AG45)&amp;"}")</f>
        <v>{"dy":4,"sl":7,"tp":"fe","vl":"Equip6001","cn":1,"pt":"GO","pr":1900}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1.3368983957219251E-2</v>
      </c>
      <c r="BQ45">
        <f t="shared" ca="1" si="6"/>
        <v>9.3632958801498148E-3</v>
      </c>
      <c r="BR45">
        <f t="shared" ca="1" si="7"/>
        <v>1.0121457489878543E-2</v>
      </c>
      <c r="BS45">
        <f t="shared" ca="1" si="8"/>
        <v>0.3903743315508022</v>
      </c>
      <c r="BT45">
        <f t="shared" ca="1" si="11"/>
        <v>0.27340823970037453</v>
      </c>
      <c r="BU45">
        <f t="shared" ca="1" si="12"/>
        <v>0.29554655870445345</v>
      </c>
      <c r="BV45" t="str">
        <f ca="1">OFFSET([1]EquipTable!$A$1,ROW()-1,0)</f>
        <v>Equip3201</v>
      </c>
      <c r="BX45">
        <f>IF(VLOOKUP($CA45,[2]ActorTable!$1:$1048576,MATCH("업데이트순번",[2]ActorTable!$1:$1,0),0)&lt;=$BY$1,1,0)
*IF(MID(CA45,7,1)="2",0.1,1)</f>
        <v>0</v>
      </c>
      <c r="BY45">
        <f t="shared" ca="1" si="9"/>
        <v>0</v>
      </c>
      <c r="BZ45">
        <f t="shared" ca="1" si="10"/>
        <v>0.99999999999999933</v>
      </c>
      <c r="CA45" t="s">
        <v>207</v>
      </c>
      <c r="CB45" t="str">
        <f>VLOOKUP($CA45,[2]ActorTable!$1:$1048576,MATCH("이름참고",[2]ActorTable!$1:$1,0),0)</f>
        <v>서린</v>
      </c>
    </row>
    <row r="46" spans="1:80">
      <c r="A46">
        <v>4</v>
      </c>
      <c r="B46">
        <v>8</v>
      </c>
      <c r="C46">
        <f>IF(B46&lt;=9,0,
IF(B46=10,1,2))</f>
        <v>0</v>
      </c>
      <c r="D46">
        <f ca="1">RAND()</f>
        <v>9.3148685746790694E-2</v>
      </c>
      <c r="E46">
        <f ca="1">RAND()</f>
        <v>0.17145966325362805</v>
      </c>
      <c r="F46">
        <f ca="1">RAND()</f>
        <v>0.80744326210349826</v>
      </c>
      <c r="G46">
        <f ca="1">RAND()</f>
        <v>8.0817440176650823E-2</v>
      </c>
      <c r="H46">
        <f ca="1">RAND()</f>
        <v>0.7107934269297701</v>
      </c>
      <c r="I46">
        <f ca="1">RAND()</f>
        <v>0.38286198502764546</v>
      </c>
      <c r="M46" t="str">
        <f ca="1">IF(LEN(J46)&lt;&gt;0,J46,VLOOKUP(D46+$B46,$BJ:$BK,MATCH($BK$1,$BJ$1:$BK$1,0),1))</f>
        <v>삭제</v>
      </c>
      <c r="N46" t="str">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삭제</v>
      </c>
      <c r="O46" t="str">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삭제</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삭제</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t="str">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삭제</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AA46" t="str">
        <f ca="1">IF(ISBLANK(AB46),"",
VLOOKUP(AB46,OFFSET(INDIRECT("$A:$B"),0,MATCH(AB$1&amp;"_Verify",INDIRECT("$1:$1"),0)-1),2,0)
)</f>
        <v>fc</v>
      </c>
      <c r="AB46" t="s">
        <v>85</v>
      </c>
      <c r="AC46" t="s">
        <v>473</v>
      </c>
      <c r="AD46">
        <v>1</v>
      </c>
      <c r="AE46" t="s">
        <v>129</v>
      </c>
      <c r="AF46">
        <v>219</v>
      </c>
      <c r="AG46">
        <v>149</v>
      </c>
      <c r="AH46" t="str">
        <f>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테이슨</v>
      </c>
      <c r="AL46">
        <v>1</v>
      </c>
      <c r="AM46" t="str">
        <f ca="1">IF(ROW()=2,AN46,OFFSET(AM46,-1,0)&amp;IF(LEN(AN46)=0,"",","&amp;AN46))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v>
      </c>
      <c r="AN46" t="str">
        <f ca="1">IF(AL46&lt;&gt;1,"",
"{"""&amp;A$1&amp;""":"&amp;A46
&amp;","""&amp;B$1&amp;""":"&amp;B46
&amp;IF(LEN(AA46)=0,"",","""&amp;AA$1&amp;""":"""&amp;AA46&amp;"""")
&amp;IF(LEN(AC46)=0,"",","""&amp;AC$1&amp;""":"""&amp;AC46&amp;"""")
&amp;IF(LEN(AD46)=0,"",","""&amp;AD$1&amp;""":"&amp;AD46)
&amp;IF(LEN(AE46)=0,"",","""&amp;AE$1&amp;""":"""&amp;AE46&amp;"""")
&amp;IF(LEN(AF46)=0,"",","""&amp;AF$1&amp;""":"&amp;AF46)
&amp;IF(LEN(AG46)=0,"",","""&amp;AG$1&amp;""":"&amp;AG46)&amp;"}")</f>
        <v>{"dy":4,"sl":8,"tp":"fc","vl":"Actor1108","cn":1,"pt":"DI","pp":219,"pr":149}</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1.3368983957219251E-2</v>
      </c>
      <c r="BQ46">
        <f t="shared" ca="1" si="6"/>
        <v>9.3632958801498148E-3</v>
      </c>
      <c r="BR46">
        <f t="shared" ca="1" si="7"/>
        <v>1.0121457489878543E-2</v>
      </c>
      <c r="BS46">
        <f t="shared" ca="1" si="8"/>
        <v>0.40374331550802145</v>
      </c>
      <c r="BT46">
        <f t="shared" ca="1" si="11"/>
        <v>0.28277153558052437</v>
      </c>
      <c r="BU46">
        <f t="shared" ca="1" si="12"/>
        <v>0.30566801619433198</v>
      </c>
      <c r="BV46" t="str">
        <f ca="1">OFFSET([1]EquipTable!$A$1,ROW()-1,0)</f>
        <v>Equip3202</v>
      </c>
    </row>
    <row r="47" spans="1:80">
      <c r="A47">
        <v>4</v>
      </c>
      <c r="B47">
        <v>9</v>
      </c>
      <c r="C47">
        <f>IF(B47&lt;=9,0,
IF(B47=10,1,2))</f>
        <v>0</v>
      </c>
      <c r="D47">
        <f ca="1">RAND()</f>
        <v>0.62941470970287094</v>
      </c>
      <c r="E47">
        <f ca="1">RAND()</f>
        <v>0.21837338844936416</v>
      </c>
      <c r="F47">
        <f ca="1">RAND()</f>
        <v>0.97995418714588423</v>
      </c>
      <c r="G47">
        <f ca="1">RAND()</f>
        <v>0.38320281150565905</v>
      </c>
      <c r="H47">
        <f ca="1">RAND()</f>
        <v>0.36682548490188671</v>
      </c>
      <c r="I47">
        <f ca="1">RAND()</f>
        <v>0.2641041554609691</v>
      </c>
      <c r="M47" t="str">
        <f ca="1">IF(LEN(J47)&lt;&gt;0,J47,VLOOKUP(D47+$B47,$BJ:$BK,MATCH($BK$1,$BJ$1:$BK$1,0),1))</f>
        <v>삭제</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삭제</v>
      </c>
      <c r="O47" t="str">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삭제</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삭제</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t="str">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삭제</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AA47" t="str">
        <f ca="1">IF(ISBLANK(AB47),"",
VLOOKUP(AB47,OFFSET(INDIRECT("$A:$B"),0,MATCH(AB$1&amp;"_Verify",INDIRECT("$1:$1"),0)-1),2,0)
)</f>
        <v>fl1</v>
      </c>
      <c r="AB47" t="s">
        <v>87</v>
      </c>
      <c r="AC47" t="s">
        <v>473</v>
      </c>
      <c r="AD47">
        <v>1</v>
      </c>
      <c r="AE47" t="s">
        <v>129</v>
      </c>
      <c r="AF47">
        <v>219</v>
      </c>
      <c r="AG47">
        <v>119</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테이슨</v>
      </c>
      <c r="AL47">
        <v>1</v>
      </c>
      <c r="AM47" t="str">
        <f ca="1">IF(ROW()=2,AN47,OFFSET(AM47,-1,0)&amp;IF(LEN(AN47)=0,"",","&amp;AN47))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v>
      </c>
      <c r="AN47" t="str">
        <f ca="1">IF(AL47&lt;&gt;1,"",
"{"""&amp;A$1&amp;""":"&amp;A47
&amp;","""&amp;B$1&amp;""":"&amp;B47
&amp;IF(LEN(AA47)=0,"",","""&amp;AA$1&amp;""":"""&amp;AA47&amp;"""")
&amp;IF(LEN(AC47)=0,"",","""&amp;AC$1&amp;""":"""&amp;AC47&amp;"""")
&amp;IF(LEN(AD47)=0,"",","""&amp;AD$1&amp;""":"&amp;AD47)
&amp;IF(LEN(AE47)=0,"",","""&amp;AE$1&amp;""":"""&amp;AE47&amp;"""")
&amp;IF(LEN(AF47)=0,"",","""&amp;AF$1&amp;""":"&amp;AF47)
&amp;IF(LEN(AG47)=0,"",","""&amp;AG$1&amp;""":"&amp;AG47)&amp;"}")</f>
        <v>{"dy":4,"sl":9,"tp":"fl1","vl":"Actor1108","cn":1,"pt":"DI","pp":219,"pr":119}</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1.3368983957219251E-2</v>
      </c>
      <c r="BQ47">
        <f t="shared" ca="1" si="6"/>
        <v>9.3632958801498148E-3</v>
      </c>
      <c r="BR47">
        <f t="shared" ca="1" si="7"/>
        <v>1.0121457489878543E-2</v>
      </c>
      <c r="BS47">
        <f t="shared" ca="1" si="8"/>
        <v>0.4171122994652407</v>
      </c>
      <c r="BT47">
        <f t="shared" ca="1" si="11"/>
        <v>0.2921348314606742</v>
      </c>
      <c r="BU47">
        <f t="shared" ca="1" si="12"/>
        <v>0.31578947368421051</v>
      </c>
      <c r="BV47" t="str">
        <f ca="1">OFFSET([1]EquipTable!$A$1,ROW()-1,0)</f>
        <v>Equip3301</v>
      </c>
    </row>
    <row r="48" spans="1:80">
      <c r="A48">
        <v>4</v>
      </c>
      <c r="B48">
        <v>10</v>
      </c>
      <c r="C48">
        <f>IF(B48&lt;=9,0,
IF(B48=10,1,2))</f>
        <v>1</v>
      </c>
      <c r="D48">
        <f ca="1">RAND()</f>
        <v>0.75525455514829909</v>
      </c>
      <c r="E48">
        <f ca="1">RAND()</f>
        <v>0.22892470839879253</v>
      </c>
      <c r="F48">
        <f ca="1">RAND()</f>
        <v>7.4608259024150247E-2</v>
      </c>
      <c r="G48">
        <f ca="1">RAND()</f>
        <v>0.8583101504960241</v>
      </c>
      <c r="H48">
        <f ca="1">RAND()</f>
        <v>0.42661044220912647</v>
      </c>
      <c r="I48">
        <f ca="1">RAND()</f>
        <v>0.8839100038489669</v>
      </c>
      <c r="M48" t="str">
        <f ca="1">IF(LEN(J48)&lt;&gt;0,J48,VLOOKUP(D48+$B48,$BJ:$BK,MATCH($BK$1,$BJ$1:$BK$1,0),1))</f>
        <v>삭제</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삭제</v>
      </c>
      <c r="O48" t="str">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삭제</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삭제</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t="str">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삭제</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AA48" t="str">
        <f ca="1">IF(ISBLANK(AB48),"",
VLOOKUP(AB48,OFFSET(INDIRECT("$A:$B"),0,MATCH(AB$1&amp;"_Verify",INDIRECT("$1:$1"),0)-1),2,0)
)</f>
        <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v>
      </c>
      <c r="AN48" t="str">
        <f ca="1">IF(AL48&lt;&gt;1,"",
"{"""&amp;A$1&amp;""":"&amp;A48
&amp;","""&amp;B$1&amp;""":"&amp;B48
&amp;IF(LEN(AA48)=0,"",","""&amp;AA$1&amp;""":"""&amp;AA48&amp;"""")
&amp;IF(LEN(AC48)=0,"",","""&amp;AC$1&amp;""":"""&amp;AC48&amp;"""")
&amp;IF(LEN(AD48)=0,"",","""&amp;AD$1&amp;""":"&amp;AD48)
&amp;IF(LEN(AE48)=0,"",","""&amp;AE$1&amp;""":"""&amp;AE48&amp;"""")
&amp;IF(LEN(AF48)=0,"",","""&amp;AF$1&amp;""":"&amp;AF48)
&amp;IF(LEN(AG48)=0,"",","""&amp;AG$1&amp;""":"&amp;AG48)&amp;"}")</f>
        <v>{"dy":4,"sl":10}</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1.3368983957219251E-2</v>
      </c>
      <c r="BQ48">
        <f t="shared" ca="1" si="6"/>
        <v>9.3632958801498148E-3</v>
      </c>
      <c r="BR48">
        <f t="shared" ca="1" si="7"/>
        <v>1.0121457489878543E-2</v>
      </c>
      <c r="BS48">
        <f t="shared" ca="1" si="8"/>
        <v>0.43048128342245995</v>
      </c>
      <c r="BT48">
        <f t="shared" ca="1" si="11"/>
        <v>0.30149812734082404</v>
      </c>
      <c r="BU48">
        <f t="shared" ca="1" si="12"/>
        <v>0.32591093117408904</v>
      </c>
      <c r="BV48" t="str">
        <f ca="1">OFFSET([1]EquipTable!$A$1,ROW()-1,0)</f>
        <v>Equip3302</v>
      </c>
    </row>
    <row r="49" spans="1:74">
      <c r="A49">
        <v>4</v>
      </c>
      <c r="B49">
        <v>11</v>
      </c>
      <c r="C49">
        <f>IF(B49&lt;=9,0,
IF(B49=10,1,2))</f>
        <v>2</v>
      </c>
      <c r="D49">
        <f ca="1">RAND()</f>
        <v>0.41048460665535114</v>
      </c>
      <c r="E49">
        <f ca="1">RAND()</f>
        <v>0.36857869705511648</v>
      </c>
      <c r="F49">
        <f ca="1">RAND()</f>
        <v>0.69339940749183859</v>
      </c>
      <c r="G49">
        <f ca="1">RAND()</f>
        <v>0.99902599223773281</v>
      </c>
      <c r="H49">
        <f ca="1">RAND()</f>
        <v>0.56388637640291805</v>
      </c>
      <c r="I49">
        <f ca="1">RAND()</f>
        <v>0.15399041009611525</v>
      </c>
      <c r="M49" t="str">
        <f ca="1">IF(LEN(J49)&lt;&gt;0,J49,VLOOKUP(D49+$B49,$BJ:$BK,MATCH($BK$1,$BJ$1:$BK$1,0),1))</f>
        <v>삭제</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삭제</v>
      </c>
      <c r="O49" t="str">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삭제</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삭제</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t="str">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삭제</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AA49" t="str">
        <f ca="1">IF(ISBLANK(AB49),"",
VLOOKUP(AB49,OFFSET(INDIRECT("$A:$B"),0,MATCH(AB$1&amp;"_Verify",INDIRECT("$1:$1"),0)-1),2,0)
)</f>
        <v/>
      </c>
      <c r="AH49" t="str">
        <f>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
      </c>
      <c r="AL49">
        <v>1</v>
      </c>
      <c r="AM49" t="str">
        <f ca="1">IF(ROW()=2,AN49,OFFSET(AM49,-1,0)&amp;IF(LEN(AN49)=0,"",","&amp;AN49))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v>
      </c>
      <c r="AN49" t="str">
        <f ca="1">IF(AL49&lt;&gt;1,"",
"{"""&amp;A$1&amp;""":"&amp;A49
&amp;","""&amp;B$1&amp;""":"&amp;B49
&amp;IF(LEN(AA49)=0,"",","""&amp;AA$1&amp;""":"""&amp;AA49&amp;"""")
&amp;IF(LEN(AC49)=0,"",","""&amp;AC$1&amp;""":"""&amp;AC49&amp;"""")
&amp;IF(LEN(AD49)=0,"",","""&amp;AD$1&amp;""":"&amp;AD49)
&amp;IF(LEN(AE49)=0,"",","""&amp;AE$1&amp;""":"""&amp;AE49&amp;"""")
&amp;IF(LEN(AF49)=0,"",","""&amp;AF$1&amp;""":"&amp;AF49)
&amp;IF(LEN(AG49)=0,"",","""&amp;AG$1&amp;""":"&amp;AG49)&amp;"}")</f>
        <v>{"dy":4,"sl":11}</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1.3368983957219253E-3</v>
      </c>
      <c r="BQ49">
        <f t="shared" ca="1" si="6"/>
        <v>9.363295880149815E-4</v>
      </c>
      <c r="BR49">
        <f t="shared" ca="1" si="7"/>
        <v>1.0121457489878543E-3</v>
      </c>
      <c r="BS49">
        <f t="shared" ca="1" si="8"/>
        <v>0.4438502673796792</v>
      </c>
      <c r="BT49">
        <f t="shared" ca="1" si="11"/>
        <v>0.31086142322097388</v>
      </c>
      <c r="BU49">
        <f t="shared" ca="1" si="12"/>
        <v>0.33603238866396756</v>
      </c>
      <c r="BV49" t="str">
        <f ca="1">OFFSET([1]EquipTable!$A$1,ROW()-1,0)</f>
        <v>Equip3401</v>
      </c>
    </row>
    <row r="50" spans="1:74">
      <c r="A50">
        <v>5</v>
      </c>
      <c r="B50">
        <v>0</v>
      </c>
      <c r="C50">
        <f>IF(B50&lt;=9,0,
IF(B50=10,1,2))</f>
        <v>0</v>
      </c>
      <c r="D50">
        <f ca="1">RAND()</f>
        <v>0.20488150632628321</v>
      </c>
      <c r="E50">
        <f ca="1">RAND()</f>
        <v>0.44477958690776753</v>
      </c>
      <c r="F50">
        <f ca="1">RAND()</f>
        <v>0.54131511216778216</v>
      </c>
      <c r="G50">
        <f ca="1">RAND()</f>
        <v>0.3437659402962826</v>
      </c>
      <c r="H50">
        <f ca="1">RAND()</f>
        <v>0.4804179368876127</v>
      </c>
      <c r="I50">
        <f ca="1">RAND()</f>
        <v>0.40858502155080467</v>
      </c>
      <c r="M50" t="str">
        <f ca="1">IF(LEN(J50)&lt;&gt;0,J50,VLOOKUP(D50+$B50,$BJ:$BK,MATCH($BK$1,$BJ$1:$BK$1,0),1))</f>
        <v>지정 장비</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Equip3401</v>
      </c>
      <c r="O50">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1</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DI</v>
      </c>
      <c r="Q50">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27</v>
      </c>
      <c r="R50">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17</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전설</v>
      </c>
      <c r="U50" t="s">
        <v>82</v>
      </c>
      <c r="V50" t="s">
        <v>205</v>
      </c>
      <c r="W50">
        <v>1</v>
      </c>
      <c r="X50" t="s">
        <v>125</v>
      </c>
      <c r="Z50">
        <v>3800</v>
      </c>
      <c r="AA50" t="str">
        <f ca="1">IF(ISBLANK(AB50),"",
VLOOKUP(AB50,OFFSET(INDIRECT("$A:$B"),0,MATCH(AB$1&amp;"_Verify",INDIRECT("$1:$1"),0)-1),2,0)
)</f>
        <v>fe</v>
      </c>
      <c r="AB50" t="s">
        <v>82</v>
      </c>
      <c r="AC50" t="s">
        <v>391</v>
      </c>
      <c r="AD50">
        <v>1</v>
      </c>
      <c r="AE50" t="s">
        <v>125</v>
      </c>
      <c r="AG50">
        <v>700</v>
      </c>
      <c r="AH50" t="str">
        <f ca="1">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 ca="1">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떠오르는 태양</v>
      </c>
      <c r="AL50">
        <v>1</v>
      </c>
      <c r="AM50" t="str">
        <f ca="1">IF(ROW()=2,AN50,OFFSET(AM50,-1,0)&amp;IF(LEN(AN50)=0,"",","&amp;AN50))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v>
      </c>
      <c r="AN50" t="str">
        <f ca="1">IF(AL50&lt;&gt;1,"",
"{"""&amp;A$1&amp;""":"&amp;A50
&amp;","""&amp;B$1&amp;""":"&amp;B50
&amp;IF(LEN(AA50)=0,"",","""&amp;AA$1&amp;""":"""&amp;AA50&amp;"""")
&amp;IF(LEN(AC50)=0,"",","""&amp;AC$1&amp;""":"""&amp;AC50&amp;"""")
&amp;IF(LEN(AD50)=0,"",","""&amp;AD$1&amp;""":"&amp;AD50)
&amp;IF(LEN(AE50)=0,"",","""&amp;AE$1&amp;""":"""&amp;AE50&amp;"""")
&amp;IF(LEN(AF50)=0,"",","""&amp;AF$1&amp;""":"&amp;AF50)
&amp;IF(LEN(AG50)=0,"",","""&amp;AG$1&amp;""":"&amp;AG50)&amp;"}")</f>
        <v>{"dy":5,"sl":0,"tp":"fe","vl":"Equip3002","cn":1,"pt":"GO","pr":700}</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1.3368983957219253E-3</v>
      </c>
      <c r="BQ50">
        <f t="shared" ca="1" si="6"/>
        <v>9.363295880149815E-4</v>
      </c>
      <c r="BR50">
        <f t="shared" ca="1" si="7"/>
        <v>1.0121457489878543E-3</v>
      </c>
      <c r="BS50">
        <f t="shared" ca="1" si="8"/>
        <v>0.44518716577540113</v>
      </c>
      <c r="BT50">
        <f t="shared" ca="1" si="11"/>
        <v>0.31179775280898886</v>
      </c>
      <c r="BU50">
        <f t="shared" ca="1" si="12"/>
        <v>0.3370445344129554</v>
      </c>
      <c r="BV50" t="str">
        <f ca="1">OFFSET([1]EquipTable!$A$1,ROW()-1,0)</f>
        <v>Equip3402</v>
      </c>
    </row>
    <row r="51" spans="1:74">
      <c r="A51">
        <v>5</v>
      </c>
      <c r="B51">
        <v>1</v>
      </c>
      <c r="C51">
        <f>IF(B51&lt;=9,0,
IF(B51=10,1,2))</f>
        <v>0</v>
      </c>
      <c r="D51">
        <f ca="1">RAND()</f>
        <v>0.26088213049685738</v>
      </c>
      <c r="E51">
        <f ca="1">RAND()</f>
        <v>0.60519405082559263</v>
      </c>
      <c r="F51">
        <f ca="1">RAND()</f>
        <v>0.21741304239225201</v>
      </c>
      <c r="G51">
        <f ca="1">RAND()</f>
        <v>0.92996513116849422</v>
      </c>
      <c r="H51">
        <f ca="1">RAND()</f>
        <v>0.39868199714828934</v>
      </c>
      <c r="I51">
        <f ca="1">RAND()</f>
        <v>0.21932353650804659</v>
      </c>
      <c r="M51" t="str">
        <f ca="1">IF(LEN(J51)&lt;&gt;0,J51,VLOOKUP(D51+$B51,$BJ:$BK,MATCH($BK$1,$BJ$1:$BK$1,0),1))</f>
        <v>지정 장비</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Equip5102</v>
      </c>
      <c r="O51">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1</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GO</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1100</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U51" t="s">
        <v>82</v>
      </c>
      <c r="V51" t="s">
        <v>113</v>
      </c>
      <c r="W51">
        <v>1</v>
      </c>
      <c r="X51" t="s">
        <v>125</v>
      </c>
      <c r="Z51">
        <v>1400</v>
      </c>
      <c r="AA51" t="str">
        <f ca="1">IF(ISBLANK(AB51),"",
VLOOKUP(AB51,OFFSET(INDIRECT("$A:$B"),0,MATCH(AB$1&amp;"_Verify",INDIRECT("$1:$1"),0)-1),2,0)
)</f>
        <v>fe</v>
      </c>
      <c r="AB51" t="s">
        <v>82</v>
      </c>
      <c r="AC51" t="s">
        <v>458</v>
      </c>
      <c r="AD51">
        <v>1</v>
      </c>
      <c r="AE51" t="s">
        <v>125</v>
      </c>
      <c r="AG51">
        <v>3100</v>
      </c>
      <c r="AH51" t="str">
        <f ca="1">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 ca="1">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잔혹한 지배자</v>
      </c>
      <c r="AL51">
        <v>1</v>
      </c>
      <c r="AM51" t="str">
        <f ca="1">IF(ROW()=2,AN51,OFFSET(AM51,-1,0)&amp;IF(LEN(AN51)=0,"",","&amp;AN51))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v>
      </c>
      <c r="AN51" t="str">
        <f ca="1">IF(AL51&lt;&gt;1,"",
"{"""&amp;A$1&amp;""":"&amp;A51
&amp;","""&amp;B$1&amp;""":"&amp;B51
&amp;IF(LEN(AA51)=0,"",","""&amp;AA$1&amp;""":"""&amp;AA51&amp;"""")
&amp;IF(LEN(AC51)=0,"",","""&amp;AC$1&amp;""":"""&amp;AC51&amp;"""")
&amp;IF(LEN(AD51)=0,"",","""&amp;AD$1&amp;""":"&amp;AD51)
&amp;IF(LEN(AE51)=0,"",","""&amp;AE$1&amp;""":"""&amp;AE51&amp;"""")
&amp;IF(LEN(AF51)=0,"",","""&amp;AF$1&amp;""":"&amp;AF51)
&amp;IF(LEN(AG51)=0,"",","""&amp;AG$1&amp;""":"&amp;AG51)&amp;"}")</f>
        <v>{"dy":5,"sl":1,"tp":"fe","vl":"Equip4201","cn":1,"pt":"GO","pr":3100}</v>
      </c>
      <c r="BM51">
        <f ca="1">IF(VLOOKUP($BV51,[1]EquipTable!$1:$1048576,MATCH("업데이트순번",[1]EquipTable!$1:$1,0),0)&lt;=$BP$1,1,0)
*IF(MID(BV51,7,1)="4",0.1,1)</f>
        <v>0.1</v>
      </c>
      <c r="BN51">
        <f ca="1">IF(VLOOKUP($BV51,[1]EquipTable!$1:$1048576,MATCH("업데이트순번",[1]EquipTable!$1:$1,0),0)&lt;=$BP$1,1,0)
*IF(MID(BV51,7,1)="4",0.1,1)
*IF(AND(MID(BV51,7,1)&lt;&gt;"4",OR(MID(BV51,6,1)="6",MID(BV51,6,1)="7")),3,1)</f>
        <v>0.1</v>
      </c>
      <c r="BO51">
        <f ca="1">IF(VLOOKUP($BV51,[1]EquipTable!$1:$1048576,MATCH("업데이트순번",[1]EquipTable!$1:$1,0),0)&lt;=$BP$1,1,0)
*IF(MID(BV51,7,1)="4",0.1,1)
*IF(AND(MID(BV51,7,1)&lt;&gt;"4",MID(BV51,6,1)="8"),4,1)</f>
        <v>0.1</v>
      </c>
      <c r="BP51">
        <f t="shared" ca="1" si="5"/>
        <v>1.3368983957219253E-3</v>
      </c>
      <c r="BQ51">
        <f t="shared" ca="1" si="6"/>
        <v>9.363295880149815E-4</v>
      </c>
      <c r="BR51">
        <f t="shared" ca="1" si="7"/>
        <v>1.0121457489878543E-3</v>
      </c>
      <c r="BS51">
        <f t="shared" ca="1" si="8"/>
        <v>0.44652406417112306</v>
      </c>
      <c r="BT51">
        <f t="shared" ca="1" si="11"/>
        <v>0.31273408239700384</v>
      </c>
      <c r="BU51">
        <f t="shared" ca="1" si="12"/>
        <v>0.33805668016194323</v>
      </c>
      <c r="BV51" t="str">
        <f ca="1">OFFSET([1]EquipTable!$A$1,ROW()-1,0)</f>
        <v>Equip3403</v>
      </c>
    </row>
    <row r="52" spans="1:74">
      <c r="A52">
        <v>5</v>
      </c>
      <c r="B52">
        <v>2</v>
      </c>
      <c r="C52">
        <f>IF(B52&lt;=9,0,
IF(B52=10,1,2))</f>
        <v>0</v>
      </c>
      <c r="D52">
        <f ca="1">RAND()</f>
        <v>0.60135949239850794</v>
      </c>
      <c r="E52">
        <f ca="1">RAND()</f>
        <v>0.7620683446052563</v>
      </c>
      <c r="F52">
        <f ca="1">RAND()</f>
        <v>0.50019760224659715</v>
      </c>
      <c r="G52">
        <f ca="1">RAND()</f>
        <v>0.98817906204202954</v>
      </c>
      <c r="H52">
        <f ca="1">RAND()</f>
        <v>0.89591996768745663</v>
      </c>
      <c r="I52">
        <f ca="1">RAND()</f>
        <v>0.34767411831264816</v>
      </c>
      <c r="M52" t="str">
        <f ca="1">IF(LEN(J52)&lt;&gt;0,J52,VLOOKUP(D52+$B52,$BJ:$BK,MATCH($BK$1,$BJ$1:$BK$1,0),1))</f>
        <v>안 지정 캐릭터 PP 영웅등급</v>
      </c>
      <c r="N52">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76206</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12</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3600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91</v>
      </c>
      <c r="V52">
        <v>37314</v>
      </c>
      <c r="W52">
        <v>11</v>
      </c>
      <c r="X52" t="s">
        <v>125</v>
      </c>
      <c r="Z52">
        <v>1100</v>
      </c>
      <c r="AA52" t="str">
        <f ca="1">IF(ISBLANK(AB52),"",
VLOOKUP(AB52,OFFSET(INDIRECT("$A:$B"),0,MATCH(AB$1&amp;"_Verify",INDIRECT("$1:$1"),0)-1),2,0)
)</f>
        <v>upn</v>
      </c>
      <c r="AB52" t="s">
        <v>92</v>
      </c>
      <c r="AC52">
        <v>47314</v>
      </c>
      <c r="AD52">
        <v>8</v>
      </c>
      <c r="AE52" t="s">
        <v>68</v>
      </c>
      <c r="AG52">
        <v>2400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v>
      </c>
      <c r="AN52" t="str">
        <f ca="1">IF(AL52&lt;&gt;1,"",
"{"""&amp;A$1&amp;""":"&amp;A52
&amp;","""&amp;B$1&amp;""":"&amp;B52
&amp;IF(LEN(AA52)=0,"",","""&amp;AA$1&amp;""":"""&amp;AA52&amp;"""")
&amp;IF(LEN(AC52)=0,"",","""&amp;AC$1&amp;""":"""&amp;AC52&amp;"""")
&amp;IF(LEN(AD52)=0,"",","""&amp;AD$1&amp;""":"&amp;AD52)
&amp;IF(LEN(AE52)=0,"",","""&amp;AE$1&amp;""":"""&amp;AE52&amp;"""")
&amp;IF(LEN(AF52)=0,"",","""&amp;AF$1&amp;""":"&amp;AF52)
&amp;IF(LEN(AG52)=0,"",","""&amp;AG$1&amp;""":"&amp;AG52)&amp;"}")</f>
        <v>{"dy":5,"sl":2,"tp":"upn","vl":"47314","cn":8,"pt":"GO","pr":2400}</v>
      </c>
      <c r="BM52">
        <f ca="1">IF(VLOOKUP($BV52,[1]EquipTable!$1:$1048576,MATCH("업데이트순번",[1]EquipTable!$1:$1,0),0)&lt;=$BP$1,1,0)
*IF(MID(BV52,7,1)="4",0.1,1)</f>
        <v>0.1</v>
      </c>
      <c r="BN52">
        <f ca="1">IF(VLOOKUP($BV52,[1]EquipTable!$1:$1048576,MATCH("업데이트순번",[1]EquipTable!$1:$1,0),0)&lt;=$BP$1,1,0)
*IF(MID(BV52,7,1)="4",0.1,1)
*IF(AND(MID(BV52,7,1)&lt;&gt;"4",OR(MID(BV52,6,1)="6",MID(BV52,6,1)="7")),3,1)</f>
        <v>0.1</v>
      </c>
      <c r="BO52">
        <f ca="1">IF(VLOOKUP($BV52,[1]EquipTable!$1:$1048576,MATCH("업데이트순번",[1]EquipTable!$1:$1,0),0)&lt;=$BP$1,1,0)
*IF(MID(BV52,7,1)="4",0.1,1)
*IF(AND(MID(BV52,7,1)&lt;&gt;"4",MID(BV52,6,1)="8"),4,1)</f>
        <v>0.1</v>
      </c>
      <c r="BP52">
        <f t="shared" ca="1" si="5"/>
        <v>1.3368983957219253E-3</v>
      </c>
      <c r="BQ52">
        <f t="shared" ca="1" si="6"/>
        <v>9.363295880149815E-4</v>
      </c>
      <c r="BR52">
        <f t="shared" ca="1" si="7"/>
        <v>1.0121457489878543E-3</v>
      </c>
      <c r="BS52">
        <f t="shared" ca="1" si="8"/>
        <v>0.44786096256684499</v>
      </c>
      <c r="BT52">
        <f t="shared" ca="1" si="11"/>
        <v>0.31367041198501883</v>
      </c>
      <c r="BU52">
        <f t="shared" ca="1" si="12"/>
        <v>0.33906882591093107</v>
      </c>
      <c r="BV52" t="str">
        <f ca="1">OFFSET([1]EquipTable!$A$1,ROW()-1,0)</f>
        <v>Equip3404</v>
      </c>
    </row>
    <row r="53" spans="1:74">
      <c r="A53">
        <v>5</v>
      </c>
      <c r="B53">
        <v>3</v>
      </c>
      <c r="C53">
        <f>IF(B53&lt;=9,0,
IF(B53=10,1,2))</f>
        <v>0</v>
      </c>
      <c r="D53">
        <f ca="1">RAND()</f>
        <v>0.24493652963199886</v>
      </c>
      <c r="E53">
        <f ca="1">RAND()</f>
        <v>0.9331632161490333</v>
      </c>
      <c r="F53">
        <f ca="1">RAND()</f>
        <v>0.50401057157011531</v>
      </c>
      <c r="G53">
        <f ca="1">RAND()</f>
        <v>2.1728140619758474E-2</v>
      </c>
      <c r="H53">
        <f ca="1">RAND()</f>
        <v>0.72539337607608478</v>
      </c>
      <c r="I53">
        <f ca="1">RAND()</f>
        <v>0.8677975157676433</v>
      </c>
      <c r="M53" t="str">
        <f ca="1">IF(LEN(J53)&lt;&gt;0,J53,VLOOKUP(D53+$B53,$BJ:$BK,MATCH($BK$1,$BJ$1:$BK$1,0),1))</f>
        <v>안 지정 캐릭터 PP 영웅등급</v>
      </c>
      <c r="N53">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93316</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14</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4200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92</v>
      </c>
      <c r="V53">
        <v>3955</v>
      </c>
      <c r="W53">
        <v>9</v>
      </c>
      <c r="X53" t="s">
        <v>125</v>
      </c>
      <c r="Z53">
        <v>900</v>
      </c>
      <c r="AA53" t="str">
        <f ca="1">IF(ISBLANK(AB53),"",
VLOOKUP(AB53,OFFSET(INDIRECT("$A:$B"),0,MATCH(AB$1&amp;"_Verify",INDIRECT("$1:$1"),0)-1),2,0)
)</f>
        <v>fe</v>
      </c>
      <c r="AB53" t="s">
        <v>82</v>
      </c>
      <c r="AC53" t="s">
        <v>476</v>
      </c>
      <c r="AD53">
        <v>1</v>
      </c>
      <c r="AE53" t="s">
        <v>129</v>
      </c>
      <c r="AF53">
        <v>299</v>
      </c>
      <c r="AG53">
        <v>199</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전설</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수수께끼 나무</v>
      </c>
      <c r="AL53">
        <v>1</v>
      </c>
      <c r="AM53" t="str">
        <f ca="1">IF(ROW()=2,AN53,OFFSET(AM53,-1,0)&amp;IF(LEN(AN53)=0,"",","&amp;AN53))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v>
      </c>
      <c r="AN53" t="str">
        <f ca="1">IF(AL53&lt;&gt;1,"",
"{"""&amp;A$1&amp;""":"&amp;A53
&amp;","""&amp;B$1&amp;""":"&amp;B53
&amp;IF(LEN(AA53)=0,"",","""&amp;AA$1&amp;""":"""&amp;AA53&amp;"""")
&amp;IF(LEN(AC53)=0,"",","""&amp;AC$1&amp;""":"""&amp;AC53&amp;"""")
&amp;IF(LEN(AD53)=0,"",","""&amp;AD$1&amp;""":"&amp;AD53)
&amp;IF(LEN(AE53)=0,"",","""&amp;AE$1&amp;""":"""&amp;AE53&amp;"""")
&amp;IF(LEN(AF53)=0,"",","""&amp;AF$1&amp;""":"&amp;AF53)
&amp;IF(LEN(AG53)=0,"",","""&amp;AG$1&amp;""":"&amp;AG53)&amp;"}")</f>
        <v>{"dy":5,"sl":3,"tp":"fe","vl":"Equip2403","cn":1,"pt":"DI","pp":299,"pr":199}</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0.44919786096256692</v>
      </c>
      <c r="BT53">
        <f t="shared" ca="1" si="11"/>
        <v>0.31460674157303381</v>
      </c>
      <c r="BU53">
        <f t="shared" ca="1" si="12"/>
        <v>0.34008097165991891</v>
      </c>
      <c r="BV53" t="str">
        <f ca="1">OFFSET([1]EquipTable!$A$1,ROW()-1,0)</f>
        <v>Equip3405</v>
      </c>
    </row>
    <row r="54" spans="1:74">
      <c r="A54">
        <v>5</v>
      </c>
      <c r="B54">
        <v>4</v>
      </c>
      <c r="C54">
        <f>IF(B54&lt;=9,0,
IF(B54=10,1,2))</f>
        <v>0</v>
      </c>
      <c r="D54">
        <f ca="1">RAND()</f>
        <v>0.84647632979263299</v>
      </c>
      <c r="E54">
        <f ca="1">RAND()</f>
        <v>0.76847376513100907</v>
      </c>
      <c r="F54">
        <f ca="1">RAND()</f>
        <v>0.15715800883852238</v>
      </c>
      <c r="G54">
        <f ca="1">RAND()</f>
        <v>0.76140103675752457</v>
      </c>
      <c r="H54">
        <f ca="1">RAND()</f>
        <v>0.17212781190078508</v>
      </c>
      <c r="I54">
        <f ca="1">RAND()</f>
        <v>0.66132667481482565</v>
      </c>
      <c r="M54" t="str">
        <f ca="1">IF(LEN(J54)&lt;&gt;0,J54,VLOOKUP(D54+$B54,$BJ:$BK,MATCH($BK$1,$BJ$1:$BK$1,0),1))</f>
        <v>안 지정 캐릭터 PP 일반등급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76847</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12</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3600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92</v>
      </c>
      <c r="V54">
        <v>88860</v>
      </c>
      <c r="W54">
        <v>14</v>
      </c>
      <c r="X54" t="s">
        <v>125</v>
      </c>
      <c r="Z54">
        <v>1400</v>
      </c>
      <c r="AA54" t="str">
        <f ca="1">IF(ISBLANK(AB54),"",
VLOOKUP(AB54,OFFSET(INDIRECT("$A:$B"),0,MATCH(AB$1&amp;"_Verify",INDIRECT("$1:$1"),0)-1),2,0)
)</f>
        <v>fe</v>
      </c>
      <c r="AB54" t="s">
        <v>82</v>
      </c>
      <c r="AC54" t="s">
        <v>488</v>
      </c>
      <c r="AD54">
        <v>1</v>
      </c>
      <c r="AE54" t="s">
        <v>125</v>
      </c>
      <c r="AG54">
        <v>800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자작나무 도끼</v>
      </c>
      <c r="AL54">
        <v>1</v>
      </c>
      <c r="AM54" t="str">
        <f ca="1">IF(ROW()=2,AN54,OFFSET(AM54,-1,0)&amp;IF(LEN(AN54)=0,"",","&amp;AN54))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v>
      </c>
      <c r="AN54" t="str">
        <f ca="1">IF(AL54&lt;&gt;1,"",
"{"""&amp;A$1&amp;""":"&amp;A54
&amp;","""&amp;B$1&amp;""":"&amp;B54
&amp;IF(LEN(AA54)=0,"",","""&amp;AA$1&amp;""":"""&amp;AA54&amp;"""")
&amp;IF(LEN(AC54)=0,"",","""&amp;AC$1&amp;""":"""&amp;AC54&amp;"""")
&amp;IF(LEN(AD54)=0,"",","""&amp;AD$1&amp;""":"&amp;AD54)
&amp;IF(LEN(AE54)=0,"",","""&amp;AE$1&amp;""":"""&amp;AE54&amp;"""")
&amp;IF(LEN(AF54)=0,"",","""&amp;AF$1&amp;""":"&amp;AF54)
&amp;IF(LEN(AG54)=0,"",","""&amp;AG$1&amp;""":"&amp;AG54)&amp;"}")</f>
        <v>{"dy":5,"sl":4,"tp":"fe","vl":"Equip0301","cn":1,"pt":"GO","pr":800}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1.3368983957219251E-2</v>
      </c>
      <c r="BQ54">
        <f t="shared" ca="1" si="6"/>
        <v>9.3632958801498148E-3</v>
      </c>
      <c r="BR54">
        <f t="shared" ca="1" si="7"/>
        <v>1.0121457489878543E-2</v>
      </c>
      <c r="BS54">
        <f t="shared" ca="1" si="8"/>
        <v>0.44919786096256692</v>
      </c>
      <c r="BT54">
        <f t="shared" ca="1" si="11"/>
        <v>0.31460674157303381</v>
      </c>
      <c r="BU54">
        <f t="shared" ca="1" si="12"/>
        <v>0.34008097165991891</v>
      </c>
      <c r="BV54" t="str">
        <f ca="1">OFFSET([1]EquipTable!$A$1,ROW()-1,0)</f>
        <v>Equip4001</v>
      </c>
    </row>
    <row r="55" spans="1:74">
      <c r="A55">
        <v>5</v>
      </c>
      <c r="B55">
        <v>5</v>
      </c>
      <c r="C55">
        <f>IF(B55&lt;=9,0,
IF(B55=10,1,2))</f>
        <v>0</v>
      </c>
      <c r="D55">
        <f ca="1">RAND()</f>
        <v>0.23623668598683312</v>
      </c>
      <c r="E55">
        <f ca="1">RAND()</f>
        <v>8.9080307303211814E-2</v>
      </c>
      <c r="F55">
        <f ca="1">RAND()</f>
        <v>0.74673833985370297</v>
      </c>
      <c r="G55">
        <f ca="1">RAND()</f>
        <v>0.14791544108112797</v>
      </c>
      <c r="H55">
        <f ca="1">RAND()</f>
        <v>0.14797236297891792</v>
      </c>
      <c r="I55">
        <f ca="1">RAND()</f>
        <v>0.89104703424900511</v>
      </c>
      <c r="M55" t="str">
        <f ca="1">IF(LEN(J55)&lt;&gt;0,J55,VLOOKUP(D55+$B55,$BJ:$BK,MATCH($BK$1,$BJ$1:$BK$1,0),1))</f>
        <v>지정 장비</v>
      </c>
      <c r="N55" t="str">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Equip0301</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DI</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12</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78754</v>
      </c>
      <c r="W55">
        <v>13</v>
      </c>
      <c r="X55" t="s">
        <v>125</v>
      </c>
      <c r="Z55">
        <v>1300</v>
      </c>
      <c r="AA55" t="str">
        <f ca="1">IF(ISBLANK(AB55),"",
VLOOKUP(AB55,OFFSET(INDIRECT("$A:$B"),0,MATCH(AB$1&amp;"_Verify",INDIRECT("$1:$1"),0)-1),2,0)
)</f>
        <v>uph</v>
      </c>
      <c r="AB55" t="s">
        <v>91</v>
      </c>
      <c r="AC55">
        <v>78860</v>
      </c>
      <c r="AD55">
        <v>5</v>
      </c>
      <c r="AE55" t="s">
        <v>296</v>
      </c>
      <c r="AG55">
        <v>1500</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v>
      </c>
      <c r="AN55" t="str">
        <f ca="1">IF(AL55&lt;&gt;1,"",
"{"""&amp;A$1&amp;""":"&amp;A55
&amp;","""&amp;B$1&amp;""":"&amp;B55
&amp;IF(LEN(AA55)=0,"",","""&amp;AA$1&amp;""":"""&amp;AA55&amp;"""")
&amp;IF(LEN(AC55)=0,"",","""&amp;AC$1&amp;""":"""&amp;AC55&amp;"""")
&amp;IF(LEN(AD55)=0,"",","""&amp;AD$1&amp;""":"&amp;AD55)
&amp;IF(LEN(AE55)=0,"",","""&amp;AE$1&amp;""":"""&amp;AE55&amp;"""")
&amp;IF(LEN(AF55)=0,"",","""&amp;AF$1&amp;""":"&amp;AF55)
&amp;IF(LEN(AG55)=0,"",","""&amp;AG$1&amp;""":"&amp;AG55)&amp;"}")</f>
        <v>{"dy":5,"sl":5,"tp":"uph","vl":"78860","cn":5,"pt":"GO","pr":1500}</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1.3368983957219251E-2</v>
      </c>
      <c r="BQ55">
        <f t="shared" ca="1" si="6"/>
        <v>9.3632958801498148E-3</v>
      </c>
      <c r="BR55">
        <f t="shared" ca="1" si="7"/>
        <v>1.0121457489878543E-2</v>
      </c>
      <c r="BS55">
        <f t="shared" ca="1" si="8"/>
        <v>0.46256684491978617</v>
      </c>
      <c r="BT55">
        <f t="shared" ca="1" si="11"/>
        <v>0.32397003745318365</v>
      </c>
      <c r="BU55">
        <f t="shared" ca="1" si="12"/>
        <v>0.35020242914979743</v>
      </c>
      <c r="BV55" t="str">
        <f ca="1">OFFSET([1]EquipTable!$A$1,ROW()-1,0)</f>
        <v>Equip4002</v>
      </c>
    </row>
    <row r="56" spans="1:74">
      <c r="A56">
        <v>5</v>
      </c>
      <c r="B56">
        <v>6</v>
      </c>
      <c r="C56">
        <f>IF(B56&lt;=9,0,
IF(B56=10,1,2))</f>
        <v>0</v>
      </c>
      <c r="D56">
        <f ca="1">RAND()</f>
        <v>0.22305275724626472</v>
      </c>
      <c r="E56">
        <f ca="1">RAND()</f>
        <v>2.5072614677149385E-2</v>
      </c>
      <c r="F56">
        <f ca="1">RAND()</f>
        <v>0.24634528772788311</v>
      </c>
      <c r="G56">
        <f ca="1">RAND()</f>
        <v>0.33739404454551647</v>
      </c>
      <c r="H56">
        <f ca="1">RAND()</f>
        <v>0.31043472294836494</v>
      </c>
      <c r="I56">
        <f ca="1">RAND()</f>
        <v>0.76115495255659527</v>
      </c>
      <c r="M56" t="str">
        <f ca="1">IF(LEN(J56)&lt;&gt;0,J56,VLOOKUP(D56+$B56,$BJ:$BK,MATCH($BK$1,$BJ$1:$BK$1,0),1))</f>
        <v>지정 장비</v>
      </c>
      <c r="N56" t="str">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Equip0101</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1</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1400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82</v>
      </c>
      <c r="V56" t="s">
        <v>192</v>
      </c>
      <c r="W56">
        <v>1</v>
      </c>
      <c r="X56" t="s">
        <v>125</v>
      </c>
      <c r="Z56">
        <v>800</v>
      </c>
      <c r="AA56" t="str">
        <f ca="1">IF(ISBLANK(AB56),"",
VLOOKUP(AB56,OFFSET(INDIRECT("$A:$B"),0,MATCH(AB$1&amp;"_Verify",INDIRECT("$1:$1"),0)-1),2,0)
)</f>
        <v>uph</v>
      </c>
      <c r="AB56" t="s">
        <v>91</v>
      </c>
      <c r="AC56">
        <v>68754</v>
      </c>
      <c r="AD56">
        <v>13</v>
      </c>
      <c r="AE56" t="s">
        <v>388</v>
      </c>
      <c r="AG56">
        <v>3</v>
      </c>
      <c r="AH56" t="str">
        <f>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
      </c>
      <c r="AL56">
        <v>1</v>
      </c>
      <c r="AM56" t="str">
        <f ca="1">IF(ROW()=2,AN56,OFFSET(AM56,-1,0)&amp;IF(LEN(AN56)=0,"",","&amp;AN56))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v>
      </c>
      <c r="AN56" t="str">
        <f ca="1">IF(AL56&lt;&gt;1,"",
"{"""&amp;A$1&amp;""":"&amp;A56
&amp;","""&amp;B$1&amp;""":"&amp;B56
&amp;IF(LEN(AA56)=0,"",","""&amp;AA$1&amp;""":"""&amp;AA56&amp;"""")
&amp;IF(LEN(AC56)=0,"",","""&amp;AC$1&amp;""":"""&amp;AC56&amp;"""")
&amp;IF(LEN(AD56)=0,"",","""&amp;AD$1&amp;""":"&amp;AD56)
&amp;IF(LEN(AE56)=0,"",","""&amp;AE$1&amp;""":"""&amp;AE56&amp;"""")
&amp;IF(LEN(AF56)=0,"",","""&amp;AF$1&amp;""":"&amp;AF56)
&amp;IF(LEN(AG56)=0,"",","""&amp;AG$1&amp;""":"&amp;AG56)&amp;"}")</f>
        <v>{"dy":5,"sl":6,"tp":"uph","vl":"68754","cn":13,"pt":"DI","pr":3}</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1.3368983957219251E-2</v>
      </c>
      <c r="BQ56">
        <f t="shared" ca="1" si="6"/>
        <v>9.3632958801498148E-3</v>
      </c>
      <c r="BR56">
        <f t="shared" ca="1" si="7"/>
        <v>1.0121457489878543E-2</v>
      </c>
      <c r="BS56">
        <f t="shared" ca="1" si="8"/>
        <v>0.47593582887700542</v>
      </c>
      <c r="BT56">
        <f t="shared" ca="1" si="11"/>
        <v>0.33333333333333348</v>
      </c>
      <c r="BU56">
        <f t="shared" ca="1" si="12"/>
        <v>0.36032388663967596</v>
      </c>
      <c r="BV56" t="str">
        <f ca="1">OFFSET([1]EquipTable!$A$1,ROW()-1,0)</f>
        <v>Equip4101</v>
      </c>
    </row>
    <row r="57" spans="1:74">
      <c r="A57">
        <v>5</v>
      </c>
      <c r="B57">
        <v>7</v>
      </c>
      <c r="C57">
        <f>IF(B57&lt;=9,0,
IF(B57=10,1,2))</f>
        <v>0</v>
      </c>
      <c r="D57">
        <f ca="1">RAND()</f>
        <v>0.49797121770815567</v>
      </c>
      <c r="E57">
        <f ca="1">RAND()</f>
        <v>0.2370086471996099</v>
      </c>
      <c r="F57">
        <f ca="1">RAND()</f>
        <v>0.77019783947967313</v>
      </c>
      <c r="G57">
        <f ca="1">RAND()</f>
        <v>0.75511488028776019</v>
      </c>
      <c r="H57">
        <f ca="1">RAND()</f>
        <v>0.41006018806397593</v>
      </c>
      <c r="I57">
        <f ca="1">RAND()</f>
        <v>0.42358940174269544</v>
      </c>
      <c r="M57" t="str">
        <f ca="1">IF(LEN(J57)&lt;&gt;0,J57,VLOOKUP(D57+$B57,$BJ:$BK,MATCH($BK$1,$BJ$1:$BK$1,0),1))</f>
        <v>지정 장비</v>
      </c>
      <c r="N57" t="str">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Equip2301</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7400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82</v>
      </c>
      <c r="V57" t="s">
        <v>250</v>
      </c>
      <c r="W57">
        <v>1</v>
      </c>
      <c r="X57" t="s">
        <v>125</v>
      </c>
      <c r="Z57">
        <v>700</v>
      </c>
      <c r="AA57" t="str">
        <f ca="1">IF(ISBLANK(AB57),"",
VLOOKUP(AB57,OFFSET(INDIRECT("$A:$B"),0,MATCH(AB$1&amp;"_Verify",INDIRECT("$1:$1"),0)-1),2,0)
)</f>
        <v>fe</v>
      </c>
      <c r="AB57" t="s">
        <v>82</v>
      </c>
      <c r="AC57" t="s">
        <v>377</v>
      </c>
      <c r="AD57">
        <v>1</v>
      </c>
      <c r="AE57" t="s">
        <v>125</v>
      </c>
      <c r="AG57">
        <v>3800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버블 블래스터</v>
      </c>
      <c r="AL57">
        <v>1</v>
      </c>
      <c r="AM57" t="str">
        <f ca="1">IF(ROW()=2,AN57,OFFSET(AM57,-1,0)&amp;IF(LEN(AN57)=0,"",","&amp;AN57))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v>
      </c>
      <c r="AN57" t="str">
        <f ca="1">IF(AL57&lt;&gt;1,"",
"{"""&amp;A$1&amp;""":"&amp;A57
&amp;","""&amp;B$1&amp;""":"&amp;B57
&amp;IF(LEN(AA57)=0,"",","""&amp;AA$1&amp;""":"""&amp;AA57&amp;"""")
&amp;IF(LEN(AC57)=0,"",","""&amp;AC$1&amp;""":"""&amp;AC57&amp;"""")
&amp;IF(LEN(AD57)=0,"",","""&amp;AD$1&amp;""":"&amp;AD57)
&amp;IF(LEN(AE57)=0,"",","""&amp;AE$1&amp;""":"""&amp;AE57&amp;"""")
&amp;IF(LEN(AF57)=0,"",","""&amp;AF$1&amp;""":"&amp;AF57)
&amp;IF(LEN(AG57)=0,"",","""&amp;AG$1&amp;""":"&amp;AG57)&amp;"}")</f>
        <v>{"dy":5,"sl":7,"tp":"fe","vl":"Equip6102","cn":1,"pt":"GO","pr":3800}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1.3368983957219251E-2</v>
      </c>
      <c r="BQ57">
        <f t="shared" ca="1" si="6"/>
        <v>9.3632958801498148E-3</v>
      </c>
      <c r="BR57">
        <f t="shared" ca="1" si="7"/>
        <v>1.0121457489878543E-2</v>
      </c>
      <c r="BS57">
        <f t="shared" ca="1" si="8"/>
        <v>0.48930481283422467</v>
      </c>
      <c r="BT57">
        <f t="shared" ca="1" si="11"/>
        <v>0.34269662921348332</v>
      </c>
      <c r="BU57">
        <f t="shared" ca="1" si="12"/>
        <v>0.37044534412955449</v>
      </c>
      <c r="BV57" t="str">
        <f ca="1">OFFSET([1]EquipTable!$A$1,ROW()-1,0)</f>
        <v>Equip4102</v>
      </c>
    </row>
    <row r="58" spans="1:74">
      <c r="A58">
        <v>5</v>
      </c>
      <c r="B58">
        <v>8</v>
      </c>
      <c r="C58">
        <f>IF(B58&lt;=9,0,
IF(B58=10,1,2))</f>
        <v>0</v>
      </c>
      <c r="D58">
        <f ca="1">RAND()</f>
        <v>0.33359650980551347</v>
      </c>
      <c r="E58">
        <f ca="1">RAND()</f>
        <v>0.70323609755689764</v>
      </c>
      <c r="F58">
        <f ca="1">RAND()</f>
        <v>0.9681622252358455</v>
      </c>
      <c r="G58">
        <f ca="1">RAND()</f>
        <v>0.35409868880523754</v>
      </c>
      <c r="H58">
        <f ca="1">RAND()</f>
        <v>6.4476566141120739E-2</v>
      </c>
      <c r="I58">
        <f ca="1">RAND()</f>
        <v>0.90993168372404754</v>
      </c>
      <c r="M58" t="str">
        <f ca="1">IF(LEN(J58)&lt;&gt;0,J58,VLOOKUP(D58+$B58,$BJ:$BK,MATCH($BK$1,$BJ$1:$BK$1,0),1))</f>
        <v>삭제</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삭제</v>
      </c>
      <c r="O58" t="str">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삭제</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삭제</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t="str">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삭제</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AA58" t="str">
        <f ca="1">IF(ISBLANK(AB58),"",
VLOOKUP(AB58,OFFSET(INDIRECT("$A:$B"),0,MATCH(AB$1&amp;"_Verify",INDIRECT("$1:$1"),0)-1),2,0)
)</f>
        <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v>
      </c>
      <c r="AN58" t="str">
        <f ca="1">IF(AL58&lt;&gt;1,"",
"{"""&amp;A$1&amp;""":"&amp;A58
&amp;","""&amp;B$1&amp;""":"&amp;B58
&amp;IF(LEN(AA58)=0,"",","""&amp;AA$1&amp;""":"""&amp;AA58&amp;"""")
&amp;IF(LEN(AC58)=0,"",","""&amp;AC$1&amp;""":"""&amp;AC58&amp;"""")
&amp;IF(LEN(AD58)=0,"",","""&amp;AD$1&amp;""":"&amp;AD58)
&amp;IF(LEN(AE58)=0,"",","""&amp;AE$1&amp;""":"""&amp;AE58&amp;"""")
&amp;IF(LEN(AF58)=0,"",","""&amp;AF$1&amp;""":"&amp;AF58)
&amp;IF(LEN(AG58)=0,"",","""&amp;AG$1&amp;""":"&amp;AG58)&amp;"}")</f>
        <v>{"dy":5,"sl":8}</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1.3368983957219251E-2</v>
      </c>
      <c r="BQ58">
        <f t="shared" ca="1" si="6"/>
        <v>9.3632958801498148E-3</v>
      </c>
      <c r="BR58">
        <f t="shared" ca="1" si="7"/>
        <v>1.0121457489878543E-2</v>
      </c>
      <c r="BS58">
        <f t="shared" ca="1" si="8"/>
        <v>0.50267379679144397</v>
      </c>
      <c r="BT58">
        <f t="shared" ca="1" si="11"/>
        <v>0.35205992509363315</v>
      </c>
      <c r="BU58">
        <f t="shared" ca="1" si="12"/>
        <v>0.38056680161943301</v>
      </c>
      <c r="BV58" t="str">
        <f ca="1">OFFSET([1]EquipTable!$A$1,ROW()-1,0)</f>
        <v>Equip4201</v>
      </c>
    </row>
    <row r="59" spans="1:74">
      <c r="A59">
        <v>5</v>
      </c>
      <c r="B59">
        <v>9</v>
      </c>
      <c r="C59">
        <f>IF(B59&lt;=9,0,
IF(B59=10,1,2))</f>
        <v>0</v>
      </c>
      <c r="D59">
        <f ca="1">RAND()</f>
        <v>5.1037331760563909E-3</v>
      </c>
      <c r="E59">
        <f ca="1">RAND()</f>
        <v>4.7587416805882743E-2</v>
      </c>
      <c r="F59">
        <f ca="1">RAND()</f>
        <v>0.84493331344984191</v>
      </c>
      <c r="G59">
        <f ca="1">RAND()</f>
        <v>0.11086141123050464</v>
      </c>
      <c r="H59">
        <f ca="1">RAND()</f>
        <v>0.62778524447667861</v>
      </c>
      <c r="I59">
        <f ca="1">RAND()</f>
        <v>0.28078637904745563</v>
      </c>
      <c r="M59" t="str">
        <f ca="1">IF(LEN(J59)&lt;&gt;0,J59,VLOOKUP(D59+$B59,$BJ:$BK,MATCH($BK$1,$BJ$1:$BK$1,0),1))</f>
        <v>삭제</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삭제</v>
      </c>
      <c r="O59" t="str">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삭제</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삭제</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t="str">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삭제</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AA59" t="str">
        <f ca="1">IF(ISBLANK(AB59),"",
VLOOKUP(AB59,OFFSET(INDIRECT("$A:$B"),0,MATCH(AB$1&amp;"_Verify",INDIRECT("$1:$1"),0)-1),2,0)
)</f>
        <v/>
      </c>
      <c r="AH59" t="str">
        <f>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
      </c>
      <c r="AL59">
        <v>1</v>
      </c>
      <c r="AM59" t="str">
        <f ca="1">IF(ROW()=2,AN59,OFFSET(AM59,-1,0)&amp;IF(LEN(AN59)=0,"",","&amp;AN59))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v>
      </c>
      <c r="AN59" t="str">
        <f ca="1">IF(AL59&lt;&gt;1,"",
"{"""&amp;A$1&amp;""":"&amp;A59
&amp;","""&amp;B$1&amp;""":"&amp;B59
&amp;IF(LEN(AA59)=0,"",","""&amp;AA$1&amp;""":"""&amp;AA59&amp;"""")
&amp;IF(LEN(AC59)=0,"",","""&amp;AC$1&amp;""":"""&amp;AC59&amp;"""")
&amp;IF(LEN(AD59)=0,"",","""&amp;AD$1&amp;""":"&amp;AD59)
&amp;IF(LEN(AE59)=0,"",","""&amp;AE$1&amp;""":"""&amp;AE59&amp;"""")
&amp;IF(LEN(AF59)=0,"",","""&amp;AF$1&amp;""":"&amp;AF59)
&amp;IF(LEN(AG59)=0,"",","""&amp;AG$1&amp;""":"&amp;AG59)&amp;"}")</f>
        <v>{"dy":5,"sl":9}</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1.3368983957219251E-2</v>
      </c>
      <c r="BQ59">
        <f t="shared" ca="1" si="6"/>
        <v>9.3632958801498148E-3</v>
      </c>
      <c r="BR59">
        <f t="shared" ca="1" si="7"/>
        <v>1.0121457489878543E-2</v>
      </c>
      <c r="BS59">
        <f t="shared" ca="1" si="8"/>
        <v>0.51604278074866328</v>
      </c>
      <c r="BT59">
        <f t="shared" ca="1" si="11"/>
        <v>0.36142322097378299</v>
      </c>
      <c r="BU59">
        <f t="shared" ca="1" si="12"/>
        <v>0.39068825910931154</v>
      </c>
      <c r="BV59" t="str">
        <f ca="1">OFFSET([1]EquipTable!$A$1,ROW()-1,0)</f>
        <v>Equip4202</v>
      </c>
    </row>
    <row r="60" spans="1:74">
      <c r="A60">
        <v>5</v>
      </c>
      <c r="B60">
        <v>10</v>
      </c>
      <c r="C60">
        <f>IF(B60&lt;=9,0,
IF(B60=10,1,2))</f>
        <v>1</v>
      </c>
      <c r="D60">
        <f ca="1">RAND()</f>
        <v>0.93859654920130675</v>
      </c>
      <c r="E60">
        <f ca="1">RAND()</f>
        <v>0.57055481612520753</v>
      </c>
      <c r="F60">
        <f ca="1">RAND()</f>
        <v>0.67253698016079866</v>
      </c>
      <c r="G60">
        <f ca="1">RAND()</f>
        <v>0.53734486074635368</v>
      </c>
      <c r="H60">
        <f ca="1">RAND()</f>
        <v>0.16470585014042982</v>
      </c>
      <c r="I60">
        <f ca="1">RAND()</f>
        <v>9.7999688396021578E-2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fc</v>
      </c>
      <c r="AB60" t="s">
        <v>85</v>
      </c>
      <c r="AC60" t="s">
        <v>492</v>
      </c>
      <c r="AD60">
        <v>1</v>
      </c>
      <c r="AE60" t="s">
        <v>129</v>
      </c>
      <c r="AF60">
        <v>790</v>
      </c>
      <c r="AG60">
        <v>355</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전설</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프로토27</v>
      </c>
      <c r="AL60">
        <v>1</v>
      </c>
      <c r="AM60" t="str">
        <f ca="1">IF(ROW()=2,AN60,OFFSET(AM60,-1,0)&amp;IF(LEN(AN60)=0,"",","&amp;AN60))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v>
      </c>
      <c r="AN60" t="str">
        <f ca="1">IF(AL60&lt;&gt;1,"",
"{"""&amp;A$1&amp;""":"&amp;A60
&amp;","""&amp;B$1&amp;""":"&amp;B60
&amp;IF(LEN(AA60)=0,"",","""&amp;AA$1&amp;""":"""&amp;AA60&amp;"""")
&amp;IF(LEN(AC60)=0,"",","""&amp;AC$1&amp;""":"""&amp;AC60&amp;"""")
&amp;IF(LEN(AD60)=0,"",","""&amp;AD$1&amp;""":"&amp;AD60)
&amp;IF(LEN(AE60)=0,"",","""&amp;AE$1&amp;""":"""&amp;AE60&amp;"""")
&amp;IF(LEN(AF60)=0,"",","""&amp;AF$1&amp;""":"&amp;AF60)
&amp;IF(LEN(AG60)=0,"",","""&amp;AG$1&amp;""":"&amp;AG60)&amp;"}")</f>
        <v>{"dy":5,"sl":10,"tp":"fc","vl":"Actor1216","cn":1,"pt":"DI","pp":790,"pr":355}</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1.3368983957219251E-2</v>
      </c>
      <c r="BQ60">
        <f t="shared" ca="1" si="6"/>
        <v>9.3632958801498148E-3</v>
      </c>
      <c r="BR60">
        <f t="shared" ca="1" si="7"/>
        <v>1.0121457489878543E-2</v>
      </c>
      <c r="BS60">
        <f t="shared" ca="1" si="8"/>
        <v>0.52941176470588258</v>
      </c>
      <c r="BT60">
        <f t="shared" ca="1" si="11"/>
        <v>0.37078651685393282</v>
      </c>
      <c r="BU60">
        <f t="shared" ca="1" si="12"/>
        <v>0.40080971659919007</v>
      </c>
      <c r="BV60" t="str">
        <f ca="1">OFFSET([1]EquipTable!$A$1,ROW()-1,0)</f>
        <v>Equip4301</v>
      </c>
    </row>
    <row r="61" spans="1:74">
      <c r="A61">
        <v>5</v>
      </c>
      <c r="B61">
        <v>11</v>
      </c>
      <c r="C61">
        <f>IF(B61&lt;=9,0,
IF(B61=10,1,2))</f>
        <v>2</v>
      </c>
      <c r="D61">
        <f ca="1">RAND()</f>
        <v>0.51781273164696195</v>
      </c>
      <c r="E61">
        <f ca="1">RAND()</f>
        <v>0.78096492490565528</v>
      </c>
      <c r="F61">
        <f ca="1">RAND()</f>
        <v>0.54989391858732384</v>
      </c>
      <c r="G61">
        <f ca="1">RAND()</f>
        <v>0.76093495221073448</v>
      </c>
      <c r="H61">
        <f ca="1">RAND()</f>
        <v>3.7107039644642903E-2</v>
      </c>
      <c r="I61">
        <f ca="1">RAND()</f>
        <v>0.24618758725041934</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fl1</v>
      </c>
      <c r="AB61" t="s">
        <v>87</v>
      </c>
      <c r="AC61" t="s">
        <v>492</v>
      </c>
      <c r="AD61">
        <v>1</v>
      </c>
      <c r="AE61" t="s">
        <v>129</v>
      </c>
      <c r="AF61">
        <v>695</v>
      </c>
      <c r="AG61">
        <v>249</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전설</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프로토27</v>
      </c>
      <c r="AL61">
        <v>1</v>
      </c>
      <c r="AM61" t="str">
        <f ca="1">IF(ROW()=2,AN61,OFFSET(AM61,-1,0)&amp;IF(LEN(AN61)=0,"",","&amp;AN61))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v>
      </c>
      <c r="AN61" t="str">
        <f ca="1">IF(AL61&lt;&gt;1,"",
"{"""&amp;A$1&amp;""":"&amp;A61
&amp;","""&amp;B$1&amp;""":"&amp;B61
&amp;IF(LEN(AA61)=0,"",","""&amp;AA$1&amp;""":"""&amp;AA61&amp;"""")
&amp;IF(LEN(AC61)=0,"",","""&amp;AC$1&amp;""":"""&amp;AC61&amp;"""")
&amp;IF(LEN(AD61)=0,"",","""&amp;AD$1&amp;""":"&amp;AD61)
&amp;IF(LEN(AE61)=0,"",","""&amp;AE$1&amp;""":"""&amp;AE61&amp;"""")
&amp;IF(LEN(AF61)=0,"",","""&amp;AF$1&amp;""":"&amp;AF61)
&amp;IF(LEN(AG61)=0,"",","""&amp;AG$1&amp;""":"&amp;AG61)&amp;"}")</f>
        <v>{"dy":5,"sl":11,"tp":"fl1","vl":"Actor1216","cn":1,"pt":"DI","pp":695,"pr":249}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1.3368983957219251E-2</v>
      </c>
      <c r="BQ61">
        <f t="shared" ca="1" si="6"/>
        <v>9.3632958801498148E-3</v>
      </c>
      <c r="BR61">
        <f t="shared" ca="1" si="7"/>
        <v>1.0121457489878543E-2</v>
      </c>
      <c r="BS61">
        <f t="shared" ca="1" si="8"/>
        <v>0.54278074866310189</v>
      </c>
      <c r="BT61">
        <f t="shared" ca="1" si="11"/>
        <v>0.38014981273408266</v>
      </c>
      <c r="BU61">
        <f t="shared" ca="1" si="12"/>
        <v>0.4109311740890686</v>
      </c>
      <c r="BV61" t="str">
        <f ca="1">OFFSET([1]EquipTable!$A$1,ROW()-1,0)</f>
        <v>Equip4302</v>
      </c>
    </row>
    <row r="62" spans="1:74">
      <c r="A62">
        <v>6</v>
      </c>
      <c r="B62">
        <v>0</v>
      </c>
      <c r="C62">
        <f>IF(B62&lt;=9,0,
IF(B62=10,1,2))</f>
        <v>0</v>
      </c>
      <c r="D62">
        <f ca="1">RAND()</f>
        <v>0.7580564390878004</v>
      </c>
      <c r="E62">
        <f ca="1">RAND()</f>
        <v>0.79624575086249327</v>
      </c>
      <c r="F62">
        <f ca="1">RAND()</f>
        <v>0.9641442630906758</v>
      </c>
      <c r="G62">
        <f ca="1">RAND()</f>
        <v>0.31139251735468454</v>
      </c>
      <c r="H62">
        <f ca="1">RAND()</f>
        <v>0.36973004982353097</v>
      </c>
      <c r="I62">
        <f ca="1">RAND()</f>
        <v>0.78726990082946369</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Equip7002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2200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83</v>
      </c>
      <c r="W62">
        <v>1</v>
      </c>
      <c r="X62" t="s">
        <v>129</v>
      </c>
      <c r="Z62">
        <v>29</v>
      </c>
      <c r="AA62" t="str">
        <f ca="1">IF(ISBLANK(AB62),"",
VLOOKUP(AB62,OFFSET(INDIRECT("$A:$B"),0,MATCH(AB$1&amp;"_Verify",INDIRECT("$1:$1"),0)-1),2,0)
)</f>
        <v>upn</v>
      </c>
      <c r="AB62" t="s">
        <v>92</v>
      </c>
      <c r="AC62">
        <v>24549</v>
      </c>
      <c r="AD62">
        <v>6</v>
      </c>
      <c r="AE62" t="s">
        <v>125</v>
      </c>
      <c r="AG62">
        <v>1800</v>
      </c>
      <c r="AH62" t="str">
        <f>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
      </c>
      <c r="AL62">
        <v>1</v>
      </c>
      <c r="AM62" t="str">
        <f ca="1">IF(ROW()=2,AN62,OFFSET(AM62,-1,0)&amp;IF(LEN(AN62)=0,"",","&amp;AN62))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v>
      </c>
      <c r="AN62" t="str">
        <f ca="1">IF(AL62&lt;&gt;1,"",
"{"""&amp;A$1&amp;""":"&amp;A62
&amp;","""&amp;B$1&amp;""":"&amp;B62
&amp;IF(LEN(AA62)=0,"",","""&amp;AA$1&amp;""":"""&amp;AA62&amp;"""")
&amp;IF(LEN(AC62)=0,"",","""&amp;AC$1&amp;""":"""&amp;AC62&amp;"""")
&amp;IF(LEN(AD62)=0,"",","""&amp;AD$1&amp;""":"&amp;AD62)
&amp;IF(LEN(AE62)=0,"",","""&amp;AE$1&amp;""":"""&amp;AE62&amp;"""")
&amp;IF(LEN(AF62)=0,"",","""&amp;AF$1&amp;""":"&amp;AF62)
&amp;IF(LEN(AG62)=0,"",","""&amp;AG$1&amp;""":"&amp;AG62)&amp;"}")</f>
        <v>{"dy":6,"sl":0,"tp":"upn","vl":"24549","cn":6,"pt":"GO","pr":1800}</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1.3368983957219253E-3</v>
      </c>
      <c r="BQ62">
        <f t="shared" ca="1" si="6"/>
        <v>9.363295880149815E-4</v>
      </c>
      <c r="BR62">
        <f t="shared" ca="1" si="7"/>
        <v>1.0121457489878543E-3</v>
      </c>
      <c r="BS62">
        <f t="shared" ca="1" si="8"/>
        <v>0.55614973262032119</v>
      </c>
      <c r="BT62">
        <f t="shared" ca="1" si="11"/>
        <v>0.38951310861423249</v>
      </c>
      <c r="BU62">
        <f t="shared" ca="1" si="12"/>
        <v>0.42105263157894712</v>
      </c>
      <c r="BV62" t="str">
        <f ca="1">OFFSET([1]EquipTable!$A$1,ROW()-1,0)</f>
        <v>Equip4401</v>
      </c>
    </row>
    <row r="63" spans="1:74">
      <c r="A63">
        <v>6</v>
      </c>
      <c r="B63">
        <v>1</v>
      </c>
      <c r="C63">
        <f>IF(B63&lt;=9,0,
IF(B63=10,1,2))</f>
        <v>0</v>
      </c>
      <c r="D63">
        <f ca="1">RAND()</f>
        <v>0.16304263021644783</v>
      </c>
      <c r="E63">
        <f ca="1">RAND()</f>
        <v>0.1632633692110067</v>
      </c>
      <c r="F63">
        <f ca="1">RAND()</f>
        <v>0.65658312507956773</v>
      </c>
      <c r="G63">
        <f ca="1">RAND()</f>
        <v>0.53266994054484107</v>
      </c>
      <c r="H63">
        <f ca="1">RAND()</f>
        <v>0.1939868470197561</v>
      </c>
      <c r="I63">
        <f ca="1">RAND()</f>
        <v>0.17846032784336707</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Equip1102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1100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194</v>
      </c>
      <c r="W63">
        <v>1</v>
      </c>
      <c r="X63" t="s">
        <v>125</v>
      </c>
      <c r="Z63">
        <v>7000</v>
      </c>
      <c r="AA63" t="str">
        <f ca="1">IF(ISBLANK(AB63),"",
VLOOKUP(AB63,OFFSET(INDIRECT("$A:$B"),0,MATCH(AB$1&amp;"_Verify",INDIRECT("$1:$1"),0)-1),2,0)
)</f>
        <v>fe</v>
      </c>
      <c r="AB63" t="s">
        <v>82</v>
      </c>
      <c r="AC63" t="s">
        <v>111</v>
      </c>
      <c r="AD63">
        <v>1</v>
      </c>
      <c r="AE63" t="s">
        <v>125</v>
      </c>
      <c r="AG63">
        <v>800</v>
      </c>
      <c r="AH63" t="str">
        <f ca="1">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 ca="1">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석공의 망치</v>
      </c>
      <c r="AL63">
        <v>1</v>
      </c>
      <c r="AM63" t="str">
        <f ca="1">IF(ROW()=2,AN63,OFFSET(AM63,-1,0)&amp;IF(LEN(AN63)=0,"",","&amp;AN63))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v>
      </c>
      <c r="AN63" t="str">
        <f ca="1">IF(AL63&lt;&gt;1,"",
"{"""&amp;A$1&amp;""":"&amp;A63
&amp;","""&amp;B$1&amp;""":"&amp;B63
&amp;IF(LEN(AA63)=0,"",","""&amp;AA$1&amp;""":"""&amp;AA63&amp;"""")
&amp;IF(LEN(AC63)=0,"",","""&amp;AC$1&amp;""":"""&amp;AC63&amp;"""")
&amp;IF(LEN(AD63)=0,"",","""&amp;AD$1&amp;""":"&amp;AD63)
&amp;IF(LEN(AE63)=0,"",","""&amp;AE$1&amp;""":"""&amp;AE63&amp;"""")
&amp;IF(LEN(AF63)=0,"",","""&amp;AF$1&amp;""":"&amp;AF63)
&amp;IF(LEN(AG63)=0,"",","""&amp;AG$1&amp;""":"&amp;AG63)&amp;"}")</f>
        <v>{"dy":6,"sl":1,"tp":"fe","vl":"Equip4001","cn":1,"pt":"GO","pr":800}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1.3368983957219253E-3</v>
      </c>
      <c r="BQ63">
        <f t="shared" ca="1" si="6"/>
        <v>9.363295880149815E-4</v>
      </c>
      <c r="BR63">
        <f t="shared" ca="1" si="7"/>
        <v>1.0121457489878543E-3</v>
      </c>
      <c r="BS63">
        <f t="shared" ca="1" si="8"/>
        <v>0.55748663101604312</v>
      </c>
      <c r="BT63">
        <f t="shared" ca="1" si="11"/>
        <v>0.39044943820224748</v>
      </c>
      <c r="BU63">
        <f t="shared" ca="1" si="12"/>
        <v>0.42206477732793496</v>
      </c>
      <c r="BV63" t="str">
        <f ca="1">OFFSET([1]EquipTable!$A$1,ROW()-1,0)</f>
        <v>Equip4402</v>
      </c>
    </row>
    <row r="64" spans="1:74">
      <c r="A64">
        <v>6</v>
      </c>
      <c r="B64">
        <v>2</v>
      </c>
      <c r="C64">
        <f>IF(B64&lt;=9,0,
IF(B64=10,1,2))</f>
        <v>0</v>
      </c>
      <c r="D64">
        <f ca="1">RAND()</f>
        <v>0.18148166882971972</v>
      </c>
      <c r="E64">
        <f ca="1">RAND()</f>
        <v>0.45539514027644423</v>
      </c>
      <c r="F64">
        <f ca="1">RAND()</f>
        <v>0.48376952693761066</v>
      </c>
      <c r="G64">
        <f ca="1">RAND()</f>
        <v>0.2180704536953435</v>
      </c>
      <c r="H64">
        <f ca="1">RAND()</f>
        <v>0.11782371419085202</v>
      </c>
      <c r="I64">
        <f ca="1">RAND()</f>
        <v>0.65535001503799484</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45539</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8</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2400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14549</v>
      </c>
      <c r="W64">
        <v>9</v>
      </c>
      <c r="X64" t="s">
        <v>125</v>
      </c>
      <c r="Z64">
        <v>900</v>
      </c>
      <c r="AA64" t="str">
        <f ca="1">IF(ISBLANK(AB64),"",
VLOOKUP(AB64,OFFSET(INDIRECT("$A:$B"),0,MATCH(AB$1&amp;"_Verify",INDIRECT("$1:$1"),0)-1),2,0)
)</f>
        <v>fe</v>
      </c>
      <c r="AB64" t="s">
        <v>82</v>
      </c>
      <c r="AC64" t="s">
        <v>479</v>
      </c>
      <c r="AD64">
        <v>1</v>
      </c>
      <c r="AE64" t="s">
        <v>389</v>
      </c>
      <c r="AG64">
        <v>2500</v>
      </c>
      <c r="AH64" t="str">
        <f ca="1">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 ca="1">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아주르 스트라이프</v>
      </c>
      <c r="AL64">
        <v>1</v>
      </c>
      <c r="AM64" t="str">
        <f ca="1">IF(ROW()=2,AN64,OFFSET(AM64,-1,0)&amp;IF(LEN(AN64)=0,"",","&amp;AN64))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v>
      </c>
      <c r="AN64" t="str">
        <f ca="1">IF(AL64&lt;&gt;1,"",
"{"""&amp;A$1&amp;""":"&amp;A64
&amp;","""&amp;B$1&amp;""":"&amp;B64
&amp;IF(LEN(AA64)=0,"",","""&amp;AA$1&amp;""":"""&amp;AA64&amp;"""")
&amp;IF(LEN(AC64)=0,"",","""&amp;AC$1&amp;""":"""&amp;AC64&amp;"""")
&amp;IF(LEN(AD64)=0,"",","""&amp;AD$1&amp;""":"&amp;AD64)
&amp;IF(LEN(AE64)=0,"",","""&amp;AE$1&amp;""":"""&amp;AE64&amp;"""")
&amp;IF(LEN(AF64)=0,"",","""&amp;AF$1&amp;""":"&amp;AF64)
&amp;IF(LEN(AG64)=0,"",","""&amp;AG$1&amp;""":"&amp;AG64)&amp;"}")</f>
        <v>{"dy":6,"sl":2,"tp":"fe","vl":"Equip1202","cn":1,"pt":"GO","pr":2500}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0.55882352941176505</v>
      </c>
      <c r="BT64">
        <f t="shared" ca="1" si="11"/>
        <v>0.39138576779026246</v>
      </c>
      <c r="BU64">
        <f t="shared" ca="1" si="12"/>
        <v>0.4230769230769228</v>
      </c>
      <c r="BV64" t="str">
        <f ca="1">OFFSET([1]EquipTable!$A$1,ROW()-1,0)</f>
        <v>Equip4403</v>
      </c>
    </row>
    <row r="65" spans="1:74">
      <c r="A65">
        <v>6</v>
      </c>
      <c r="B65">
        <v>3</v>
      </c>
      <c r="C65">
        <f>IF(B65&lt;=9,0,
IF(B65=10,1,2))</f>
        <v>0</v>
      </c>
      <c r="D65">
        <f ca="1">RAND()</f>
        <v>0.25205063686374496</v>
      </c>
      <c r="E65">
        <f ca="1">RAND()</f>
        <v>0.3599771353390061</v>
      </c>
      <c r="F65">
        <f ca="1">RAND()</f>
        <v>0.60144341549437241</v>
      </c>
      <c r="G65">
        <f ca="1">RAND()</f>
        <v>0.51727176366658689</v>
      </c>
      <c r="H65">
        <f ca="1">RAND()</f>
        <v>0.94157033983961436</v>
      </c>
      <c r="I65">
        <f ca="1">RAND()</f>
        <v>0.33983248496170981</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35997</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7</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2100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91</v>
      </c>
      <c r="V65">
        <v>6437</v>
      </c>
      <c r="W65">
        <v>9</v>
      </c>
      <c r="X65" t="s">
        <v>125</v>
      </c>
      <c r="Z65">
        <v>900</v>
      </c>
      <c r="AA65" t="str">
        <f ca="1">IF(ISBLANK(AB65),"",
VLOOKUP(AB65,OFFSET(INDIRECT("$A:$B"),0,MATCH(AB$1&amp;"_Verify",INDIRECT("$1:$1"),0)-1),2,0)
)</f>
        <v>upn</v>
      </c>
      <c r="AB65" t="s">
        <v>92</v>
      </c>
      <c r="AC65">
        <v>16437</v>
      </c>
      <c r="AD65">
        <v>14</v>
      </c>
      <c r="AE65" t="s">
        <v>410</v>
      </c>
      <c r="AG65">
        <v>2</v>
      </c>
      <c r="AH65" t="str">
        <f>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
      </c>
      <c r="AL65">
        <v>1</v>
      </c>
      <c r="AM65" t="str">
        <f ca="1">IF(ROW()=2,AN65,OFFSET(AM65,-1,0)&amp;IF(LEN(AN65)=0,"",","&amp;AN65))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v>
      </c>
      <c r="AN65" t="str">
        <f ca="1">IF(AL65&lt;&gt;1,"",
"{"""&amp;A$1&amp;""":"&amp;A65
&amp;","""&amp;B$1&amp;""":"&amp;B65
&amp;IF(LEN(AA65)=0,"",","""&amp;AA$1&amp;""":"""&amp;AA65&amp;"""")
&amp;IF(LEN(AC65)=0,"",","""&amp;AC$1&amp;""":"""&amp;AC65&amp;"""")
&amp;IF(LEN(AD65)=0,"",","""&amp;AD$1&amp;""":"&amp;AD65)
&amp;IF(LEN(AE65)=0,"",","""&amp;AE$1&amp;""":"""&amp;AE65&amp;"""")
&amp;IF(LEN(AF65)=0,"",","""&amp;AF$1&amp;""":"&amp;AF65)
&amp;IF(LEN(AG65)=0,"",","""&amp;AG$1&amp;""":"&amp;AG65)&amp;"}")</f>
        <v>{"dy":6,"sl":3,"tp":"upn","vl":"16437","cn":14,"pt":"DI","pr":2}</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0.55882352941176505</v>
      </c>
      <c r="BT65">
        <f t="shared" ca="1" si="11"/>
        <v>0.39138576779026246</v>
      </c>
      <c r="BU65">
        <f t="shared" ca="1" si="12"/>
        <v>0.4230769230769228</v>
      </c>
      <c r="BV65" t="str">
        <f ca="1">OFFSET([1]EquipTable!$A$1,ROW()-1,0)</f>
        <v>Equip4404</v>
      </c>
    </row>
    <row r="66" spans="1:74">
      <c r="A66">
        <v>6</v>
      </c>
      <c r="B66">
        <v>4</v>
      </c>
      <c r="C66">
        <f>IF(B66&lt;=9,0,
IF(B66=10,1,2))</f>
        <v>0</v>
      </c>
      <c r="D66">
        <f ca="1">RAND()</f>
        <v>3.365789461429769E-2</v>
      </c>
      <c r="E66">
        <f ca="1">RAND()</f>
        <v>0.96765845126987093</v>
      </c>
      <c r="F66">
        <f ca="1">RAND()</f>
        <v>0.48662665960191887</v>
      </c>
      <c r="G66">
        <f ca="1">RAND()</f>
        <v>0.82894383781016345</v>
      </c>
      <c r="H66">
        <f ca="1">RAND()</f>
        <v>0.19484382207413953</v>
      </c>
      <c r="I66">
        <f ca="1">RAND()</f>
        <v>4.4768444419412412E-2</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96765</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14</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4200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88038</v>
      </c>
      <c r="W66">
        <v>14</v>
      </c>
      <c r="X66" t="s">
        <v>125</v>
      </c>
      <c r="Z66">
        <v>1400</v>
      </c>
      <c r="AA66" t="str">
        <f ca="1">IF(ISBLANK(AB66),"",
VLOOKUP(AB66,OFFSET(INDIRECT("$A:$B"),0,MATCH(AB$1&amp;"_Verify",INDIRECT("$1:$1"),0)-1),2,0)
)</f>
        <v>fe</v>
      </c>
      <c r="AB66" t="s">
        <v>82</v>
      </c>
      <c r="AC66" t="s">
        <v>459</v>
      </c>
      <c r="AD66">
        <v>1</v>
      </c>
      <c r="AE66" t="s">
        <v>125</v>
      </c>
      <c r="AG66">
        <v>800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유목민의 가보</v>
      </c>
      <c r="AL66">
        <v>1</v>
      </c>
      <c r="AM66" t="str">
        <f ca="1">IF(ROW()=2,AN66,OFFSET(AM66,-1,0)&amp;IF(LEN(AN66)=0,"",","&amp;AN66))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v>
      </c>
      <c r="AN66" t="str">
        <f ca="1">IF(AL66&lt;&gt;1,"",
"{"""&amp;A$1&amp;""":"&amp;A66
&amp;","""&amp;B$1&amp;""":"&amp;B66
&amp;IF(LEN(AA66)=0,"",","""&amp;AA$1&amp;""":"""&amp;AA66&amp;"""")
&amp;IF(LEN(AC66)=0,"",","""&amp;AC$1&amp;""":"""&amp;AC66&amp;"""")
&amp;IF(LEN(AD66)=0,"",","""&amp;AD$1&amp;""":"&amp;AD66)
&amp;IF(LEN(AE66)=0,"",","""&amp;AE$1&amp;""":"""&amp;AE66&amp;"""")
&amp;IF(LEN(AF66)=0,"",","""&amp;AF$1&amp;""":"&amp;AF66)
&amp;IF(LEN(AG66)=0,"",","""&amp;AG$1&amp;""":"&amp;AG66)&amp;"}")</f>
        <v>{"dy":6,"sl":4,"tp":"fe","vl":"Equip2001","cn":1,"pt":"GO","pr":800}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0.55882352941176505</v>
      </c>
      <c r="BT66">
        <f t="shared" ca="1" si="11"/>
        <v>0.39138576779026246</v>
      </c>
      <c r="BU66">
        <f t="shared" ca="1" si="12"/>
        <v>0.4230769230769228</v>
      </c>
      <c r="BV66" t="str">
        <f ca="1">OFFSET([1]EquipTable!$A$1,ROW()-1,0)</f>
        <v>Equip4405</v>
      </c>
    </row>
    <row r="67" spans="1:74">
      <c r="A67">
        <v>6</v>
      </c>
      <c r="B67">
        <v>5</v>
      </c>
      <c r="C67">
        <f>IF(B67&lt;=9,0,
IF(B67=10,1,2))</f>
        <v>0</v>
      </c>
      <c r="D67">
        <f ca="1">RAND()</f>
        <v>0.6885744549495294</v>
      </c>
      <c r="E67">
        <f ca="1">RAND()</f>
        <v>0.19792007556900482</v>
      </c>
      <c r="F67">
        <f ca="1">RAND()</f>
        <v>0.71187752962953021</v>
      </c>
      <c r="G67">
        <f ca="1">RAND()</f>
        <v>2.8277668161214464E-2</v>
      </c>
      <c r="H67">
        <f ca="1">RAND()</f>
        <v>0.12540320306651154</v>
      </c>
      <c r="I67">
        <f ca="1">RAND()</f>
        <v>0.59674014151684873</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19792</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5</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1500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91</v>
      </c>
      <c r="V67">
        <v>53507</v>
      </c>
      <c r="W67">
        <v>12</v>
      </c>
      <c r="X67" t="s">
        <v>125</v>
      </c>
      <c r="Z67">
        <v>1200</v>
      </c>
      <c r="AA67" t="str">
        <f ca="1">IF(ISBLANK(AB67),"",
VLOOKUP(AB67,OFFSET(INDIRECT("$A:$B"),0,MATCH(AB$1&amp;"_Verify",INDIRECT("$1:$1"),0)-1),2,0)
)</f>
        <v>fe</v>
      </c>
      <c r="AB67" t="s">
        <v>82</v>
      </c>
      <c r="AC67" t="s">
        <v>456</v>
      </c>
      <c r="AD67">
        <v>1</v>
      </c>
      <c r="AE67" t="s">
        <v>125</v>
      </c>
      <c r="AG67">
        <v>7200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태양과 달과 별</v>
      </c>
      <c r="AL67">
        <v>1</v>
      </c>
      <c r="AM67" t="str">
        <f ca="1">IF(ROW()=2,AN67,OFFSET(AM67,-1,0)&amp;IF(LEN(AN67)=0,"",","&amp;AN67))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v>
      </c>
      <c r="AN67" t="str">
        <f ca="1">IF(AL67&lt;&gt;1,"",
"{"""&amp;A$1&amp;""":"&amp;A67
&amp;","""&amp;B$1&amp;""":"&amp;B67
&amp;IF(LEN(AA67)=0,"",","""&amp;AA$1&amp;""":"""&amp;AA67&amp;"""")
&amp;IF(LEN(AC67)=0,"",","""&amp;AC$1&amp;""":"""&amp;AC67&amp;"""")
&amp;IF(LEN(AD67)=0,"",","""&amp;AD$1&amp;""":"&amp;AD67)
&amp;IF(LEN(AE67)=0,"",","""&amp;AE$1&amp;""":"""&amp;AE67&amp;"""")
&amp;IF(LEN(AF67)=0,"",","""&amp;AF$1&amp;""":"&amp;AF67)
&amp;IF(LEN(AG67)=0,"",","""&amp;AG$1&amp;""":"&amp;AG67)&amp;"}")</f>
        <v>{"dy":6,"sl":5,"tp":"fe","vl":"Equip3302","cn":1,"pt":"GO","pr":7200}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0.55882352941176505</v>
      </c>
      <c r="BT67">
        <f t="shared" ca="1" si="11"/>
        <v>0.39138576779026246</v>
      </c>
      <c r="BU67">
        <f t="shared" ca="1" si="12"/>
        <v>0.4230769230769228</v>
      </c>
      <c r="BV67" t="str">
        <f ca="1">OFFSET([1]EquipTable!$A$1,ROW()-1,0)</f>
        <v>후보</v>
      </c>
    </row>
    <row r="68" spans="1:74">
      <c r="A68">
        <v>6</v>
      </c>
      <c r="B68">
        <v>6</v>
      </c>
      <c r="C68">
        <f>IF(B68&lt;=9,0,
IF(B68=10,1,2))</f>
        <v>0</v>
      </c>
      <c r="D68">
        <f ca="1">RAND()</f>
        <v>0.44830041576096502</v>
      </c>
      <c r="E68">
        <f ca="1">RAND()</f>
        <v>0.77708942134409786</v>
      </c>
      <c r="F68">
        <f ca="1">RAND()</f>
        <v>0.76855697963011638</v>
      </c>
      <c r="G68">
        <f ca="1">RAND()</f>
        <v>0.8329235958592961</v>
      </c>
      <c r="H68">
        <f ca="1">RAND()</f>
        <v>0.63448502459062506</v>
      </c>
      <c r="I68">
        <f ca="1">RAND()</f>
        <v>0.77558102066631018</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Equip7101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3700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7200</v>
      </c>
      <c r="AA68" t="str">
        <f ca="1">IF(ISBLANK(AB68),"",
VLOOKUP(AB68,OFFSET(INDIRECT("$A:$B"),0,MATCH(AB$1&amp;"_Verify",INDIRECT("$1:$1"),0)-1),2,0)
)</f>
        <v>uph</v>
      </c>
      <c r="AB68" t="s">
        <v>91</v>
      </c>
      <c r="AC68">
        <v>78038</v>
      </c>
      <c r="AD68">
        <v>7</v>
      </c>
      <c r="AE68" t="s">
        <v>125</v>
      </c>
      <c r="AG68">
        <v>2100</v>
      </c>
      <c r="AH68" t="str">
        <f>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
      </c>
      <c r="AL68">
        <v>1</v>
      </c>
      <c r="AM68" t="str">
        <f ca="1">IF(ROW()=2,AN68,OFFSET(AM68,-1,0)&amp;IF(LEN(AN68)=0,"",","&amp;AN68))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v>
      </c>
      <c r="AN68" t="str">
        <f ca="1">IF(AL68&lt;&gt;1,"",
"{"""&amp;A$1&amp;""":"&amp;A68
&amp;","""&amp;B$1&amp;""":"&amp;B68
&amp;IF(LEN(AA68)=0,"",","""&amp;AA$1&amp;""":"""&amp;AA68&amp;"""")
&amp;IF(LEN(AC68)=0,"",","""&amp;AC$1&amp;""":"""&amp;AC68&amp;"""")
&amp;IF(LEN(AD68)=0,"",","""&amp;AD$1&amp;""":"&amp;AD68)
&amp;IF(LEN(AE68)=0,"",","""&amp;AE$1&amp;""":"""&amp;AE68&amp;"""")
&amp;IF(LEN(AF68)=0,"",","""&amp;AF$1&amp;""":"&amp;AF68)
&amp;IF(LEN(AG68)=0,"",","""&amp;AG$1&amp;""":"&amp;AG68)&amp;"}")</f>
        <v>{"dy":6,"sl":6,"tp":"uph","vl":"78038","cn":7,"pt":"GO","pr":2100}</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1.3368983957219251E-2</v>
      </c>
      <c r="BQ68">
        <f t="shared" ca="1" si="17"/>
        <v>9.3632958801498148E-3</v>
      </c>
      <c r="BR68">
        <f t="shared" ca="1" si="18"/>
        <v>1.0121457489878543E-2</v>
      </c>
      <c r="BS68">
        <f t="shared" ca="1" si="19"/>
        <v>0.55882352941176505</v>
      </c>
      <c r="BT68">
        <f t="shared" ref="BT68:BT128" ca="1" si="20">BT67+BQ67</f>
        <v>0.39138576779026246</v>
      </c>
      <c r="BU68">
        <f t="shared" ref="BU68:BU128" ca="1" si="21">BU67+BR67</f>
        <v>0.4230769230769228</v>
      </c>
      <c r="BV68" t="str">
        <f ca="1">OFFSET([1]EquipTable!$A$1,ROW()-1,0)</f>
        <v>Equip5001</v>
      </c>
    </row>
    <row r="69" spans="1:74">
      <c r="A69">
        <v>6</v>
      </c>
      <c r="B69">
        <v>7</v>
      </c>
      <c r="C69">
        <f>IF(B69&lt;=9,0,
IF(B69=10,1,2))</f>
        <v>0</v>
      </c>
      <c r="D69">
        <f ca="1">RAND()</f>
        <v>0.22454242256554213</v>
      </c>
      <c r="E69">
        <f ca="1">RAND()</f>
        <v>0.64120809264989953</v>
      </c>
      <c r="F69">
        <f ca="1">RAND()</f>
        <v>0.93811363495813438</v>
      </c>
      <c r="G69">
        <f ca="1">RAND()</f>
        <v>0.73228325182506127</v>
      </c>
      <c r="H69">
        <f ca="1">RAND()</f>
        <v>0.20459389472790879</v>
      </c>
      <c r="I69">
        <f ca="1">RAND()</f>
        <v>0.30024973493925922</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Equip7202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9200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187</v>
      </c>
      <c r="W69">
        <v>1</v>
      </c>
      <c r="X69" t="s">
        <v>125</v>
      </c>
      <c r="Z69">
        <v>7700</v>
      </c>
      <c r="AA69" t="str">
        <f ca="1">IF(ISBLANK(AB69),"",
VLOOKUP(AB69,OFFSET(INDIRECT("$A:$B"),0,MATCH(AB$1&amp;"_Verify",INDIRECT("$1:$1"),0)-1),2,0)
)</f>
        <v>fe</v>
      </c>
      <c r="AB69" t="s">
        <v>82</v>
      </c>
      <c r="AC69" t="s">
        <v>401</v>
      </c>
      <c r="AD69">
        <v>1</v>
      </c>
      <c r="AE69" t="s">
        <v>125</v>
      </c>
      <c r="AG69">
        <v>7700</v>
      </c>
      <c r="AH69" t="str">
        <f ca="1">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 ca="1">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스톤 버스터</v>
      </c>
      <c r="AL69">
        <v>1</v>
      </c>
      <c r="AM69" t="str">
        <f ca="1">IF(ROW()=2,AN69,OFFSET(AM69,-1,0)&amp;IF(LEN(AN69)=0,"",","&amp;AN69))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v>
      </c>
      <c r="AN69" t="str">
        <f ca="1">IF(AL69&lt;&gt;1,"",
"{"""&amp;A$1&amp;""":"&amp;A69
&amp;","""&amp;B$1&amp;""":"&amp;B69
&amp;IF(LEN(AA69)=0,"",","""&amp;AA$1&amp;""":"""&amp;AA69&amp;"""")
&amp;IF(LEN(AC69)=0,"",","""&amp;AC$1&amp;""":"""&amp;AC69&amp;"""")
&amp;IF(LEN(AD69)=0,"",","""&amp;AD$1&amp;""":"&amp;AD69)
&amp;IF(LEN(AE69)=0,"",","""&amp;AE$1&amp;""":"""&amp;AE69&amp;"""")
&amp;IF(LEN(AF69)=0,"",","""&amp;AF$1&amp;""":"&amp;AF69)
&amp;IF(LEN(AG69)=0,"",","""&amp;AG$1&amp;""":"&amp;AG69)&amp;"}")</f>
        <v>{"dy":6,"sl":7,"tp":"fe","vl":"Equip8101","cn":1,"pt":"GO","pr":7700}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1.3368983957219251E-2</v>
      </c>
      <c r="BQ69">
        <f t="shared" ca="1" si="17"/>
        <v>9.3632958801498148E-3</v>
      </c>
      <c r="BR69">
        <f t="shared" ca="1" si="18"/>
        <v>1.0121457489878543E-2</v>
      </c>
      <c r="BS69">
        <f t="shared" ca="1" si="19"/>
        <v>0.57219251336898436</v>
      </c>
      <c r="BT69">
        <f t="shared" ca="1" si="20"/>
        <v>0.4007490636704123</v>
      </c>
      <c r="BU69">
        <f t="shared" ca="1" si="21"/>
        <v>0.43319838056680132</v>
      </c>
      <c r="BV69" t="str">
        <f ca="1">OFFSET([1]EquipTable!$A$1,ROW()-1,0)</f>
        <v>Equip5002</v>
      </c>
    </row>
    <row r="70" spans="1:74">
      <c r="A70">
        <v>6</v>
      </c>
      <c r="B70">
        <v>8</v>
      </c>
      <c r="C70">
        <f>IF(B70&lt;=9,0,
IF(B70=10,1,2))</f>
        <v>0</v>
      </c>
      <c r="D70">
        <f ca="1">RAND()</f>
        <v>0.94096610555668481</v>
      </c>
      <c r="E70">
        <f ca="1">RAND()</f>
        <v>0.6019682855250168</v>
      </c>
      <c r="F70">
        <f ca="1">RAND()</f>
        <v>0.15854807296830575</v>
      </c>
      <c r="G70">
        <f ca="1">RAND()</f>
        <v>0.86009861828162859</v>
      </c>
      <c r="H70">
        <f ca="1">RAND()</f>
        <v>9.9332639290388158E-3</v>
      </c>
      <c r="I70">
        <f ca="1">RAND()</f>
        <v>0.9199932905168865</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
      </c>
      <c r="AL70">
        <v>1</v>
      </c>
      <c r="AM70" t="str">
        <f ca="1">IF(ROW()=2,AN70,OFFSET(AM70,-1,0)&amp;IF(LEN(AN70)=0,"",","&amp;AN70))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v>
      </c>
      <c r="AN70" t="str">
        <f ca="1">IF(AL70&lt;&gt;1,"",
"{"""&amp;A$1&amp;""":"&amp;A70
&amp;","""&amp;B$1&amp;""":"&amp;B70
&amp;IF(LEN(AA70)=0,"",","""&amp;AA$1&amp;""":"""&amp;AA70&amp;"""")
&amp;IF(LEN(AC70)=0,"",","""&amp;AC$1&amp;""":"""&amp;AC70&amp;"""")
&amp;IF(LEN(AD70)=0,"",","""&amp;AD$1&amp;""":"&amp;AD70)
&amp;IF(LEN(AE70)=0,"",","""&amp;AE$1&amp;""":"""&amp;AE70&amp;"""")
&amp;IF(LEN(AF70)=0,"",","""&amp;AF$1&amp;""":"&amp;AF70)
&amp;IF(LEN(AG70)=0,"",","""&amp;AG$1&amp;""":"&amp;AG70)&amp;"}")</f>
        <v>{"dy":6,"sl":8}</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1.3368983957219251E-2</v>
      </c>
      <c r="BQ70">
        <f t="shared" ca="1" si="17"/>
        <v>9.3632958801498148E-3</v>
      </c>
      <c r="BR70">
        <f t="shared" ca="1" si="18"/>
        <v>1.0121457489878543E-2</v>
      </c>
      <c r="BS70">
        <f t="shared" ca="1" si="19"/>
        <v>0.58556149732620366</v>
      </c>
      <c r="BT70">
        <f t="shared" ca="1" si="20"/>
        <v>0.41011235955056213</v>
      </c>
      <c r="BU70">
        <f t="shared" ca="1" si="21"/>
        <v>0.44331983805667985</v>
      </c>
      <c r="BV70" t="str">
        <f ca="1">OFFSET([1]EquipTable!$A$1,ROW()-1,0)</f>
        <v>Equip5101</v>
      </c>
    </row>
    <row r="71" spans="1:74">
      <c r="A71">
        <v>6</v>
      </c>
      <c r="B71">
        <v>9</v>
      </c>
      <c r="C71">
        <f>IF(B71&lt;=9,0,
IF(B71=10,1,2))</f>
        <v>0</v>
      </c>
      <c r="D71">
        <f ca="1">RAND()</f>
        <v>6.184844948537882E-2</v>
      </c>
      <c r="E71">
        <f ca="1">RAND()</f>
        <v>0.24617258132524555</v>
      </c>
      <c r="F71">
        <f ca="1">RAND()</f>
        <v>0.57833808520321273</v>
      </c>
      <c r="G71">
        <f ca="1">RAND()</f>
        <v>0.64244467004636885</v>
      </c>
      <c r="H71">
        <f ca="1">RAND()</f>
        <v>4.4299046217924243E-2</v>
      </c>
      <c r="I71">
        <f ca="1">RAND()</f>
        <v>0.637597908917101</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
      </c>
      <c r="AL71">
        <v>1</v>
      </c>
      <c r="AM71" t="str">
        <f ca="1">IF(ROW()=2,AN71,OFFSET(AM71,-1,0)&amp;IF(LEN(AN71)=0,"",","&amp;AN71))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v>
      </c>
      <c r="AN71" t="str">
        <f ca="1">IF(AL71&lt;&gt;1,"",
"{"""&amp;A$1&amp;""":"&amp;A71
&amp;","""&amp;B$1&amp;""":"&amp;B71
&amp;IF(LEN(AA71)=0,"",","""&amp;AA$1&amp;""":"""&amp;AA71&amp;"""")
&amp;IF(LEN(AC71)=0,"",","""&amp;AC$1&amp;""":"""&amp;AC71&amp;"""")
&amp;IF(LEN(AD71)=0,"",","""&amp;AD$1&amp;""":"&amp;AD71)
&amp;IF(LEN(AE71)=0,"",","""&amp;AE$1&amp;""":"""&amp;AE71&amp;"""")
&amp;IF(LEN(AF71)=0,"",","""&amp;AF$1&amp;""":"&amp;AF71)
&amp;IF(LEN(AG71)=0,"",","""&amp;AG$1&amp;""":"&amp;AG71)&amp;"}")</f>
        <v>{"dy":6,"sl":9}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1.3368983957219251E-2</v>
      </c>
      <c r="BQ71">
        <f t="shared" ca="1" si="17"/>
        <v>9.3632958801498148E-3</v>
      </c>
      <c r="BR71">
        <f t="shared" ca="1" si="18"/>
        <v>1.0121457489878543E-2</v>
      </c>
      <c r="BS71">
        <f t="shared" ca="1" si="19"/>
        <v>0.59893048128342297</v>
      </c>
      <c r="BT71">
        <f t="shared" ca="1" si="20"/>
        <v>0.41947565543071197</v>
      </c>
      <c r="BU71">
        <f t="shared" ca="1" si="21"/>
        <v>0.45344129554655838</v>
      </c>
      <c r="BV71" t="str">
        <f ca="1">OFFSET([1]EquipTable!$A$1,ROW()-1,0)</f>
        <v>Equip5102</v>
      </c>
    </row>
    <row r="72" spans="1:74">
      <c r="A72">
        <v>6</v>
      </c>
      <c r="B72">
        <v>10</v>
      </c>
      <c r="C72">
        <f>IF(B72&lt;=9,0,
IF(B72=10,1,2))</f>
        <v>1</v>
      </c>
      <c r="D72">
        <f ca="1">RAND()</f>
        <v>0.94328855387598631</v>
      </c>
      <c r="E72">
        <f ca="1">RAND()</f>
        <v>0.54059539852473515</v>
      </c>
      <c r="F72">
        <f ca="1">RAND()</f>
        <v>9.7526205996602888E-2</v>
      </c>
      <c r="G72">
        <f ca="1">RAND()</f>
        <v>8.1826199413219669E-3</v>
      </c>
      <c r="H72">
        <f ca="1">RAND()</f>
        <v>0.35808293224841181</v>
      </c>
      <c r="I72">
        <f ca="1">RAND()</f>
        <v>0.74691300231253099</v>
      </c>
      <c r="M72" t="str">
        <f ca="1">IF(LEN(J72)&lt;&gt;0,J72,VLOOKUP(D72+$B72,$BJ:$BK,MATCH($BK$1,$BJ$1:$BK$1,0),1))</f>
        <v>삭제</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삭제</v>
      </c>
      <c r="O72" t="str">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삭제</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삭제</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t="str">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삭제</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AA72" t="str">
        <f ca="1">IF(ISBLANK(AB72),"",
VLOOKUP(AB72,OFFSET(INDIRECT("$A:$B"),0,MATCH(AB$1&amp;"_Verify",INDIRECT("$1:$1"),0)-1),2,0)
)</f>
        <v>fc</v>
      </c>
      <c r="AB72" t="s">
        <v>85</v>
      </c>
      <c r="AC72" t="s">
        <v>492</v>
      </c>
      <c r="AD72">
        <v>1</v>
      </c>
      <c r="AE72" t="s">
        <v>129</v>
      </c>
      <c r="AF72">
        <v>790</v>
      </c>
      <c r="AG72">
        <v>355</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전설</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프로토27</v>
      </c>
      <c r="AL72">
        <v>1</v>
      </c>
      <c r="AM72" t="str">
        <f ca="1">IF(ROW()=2,AN72,OFFSET(AM72,-1,0)&amp;IF(LEN(AN72)=0,"",","&amp;AN72))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v>
      </c>
      <c r="AN72" t="str">
        <f ca="1">IF(AL72&lt;&gt;1,"",
"{"""&amp;A$1&amp;""":"&amp;A72
&amp;","""&amp;B$1&amp;""":"&amp;B72
&amp;IF(LEN(AA72)=0,"",","""&amp;AA$1&amp;""":"""&amp;AA72&amp;"""")
&amp;IF(LEN(AC72)=0,"",","""&amp;AC$1&amp;""":"""&amp;AC72&amp;"""")
&amp;IF(LEN(AD72)=0,"",","""&amp;AD$1&amp;""":"&amp;AD72)
&amp;IF(LEN(AE72)=0,"",","""&amp;AE$1&amp;""":"""&amp;AE72&amp;"""")
&amp;IF(LEN(AF72)=0,"",","""&amp;AF$1&amp;""":"&amp;AF72)
&amp;IF(LEN(AG72)=0,"",","""&amp;AG$1&amp;""":"&amp;AG72)&amp;"}")</f>
        <v>{"dy":6,"sl":10,"tp":"fc","vl":"Actor1216","cn":1,"pt":"DI","pp":790,"pr":355}</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1.3368983957219251E-2</v>
      </c>
      <c r="BQ72">
        <f t="shared" ca="1" si="17"/>
        <v>9.3632958801498148E-3</v>
      </c>
      <c r="BR72">
        <f t="shared" ca="1" si="18"/>
        <v>1.0121457489878543E-2</v>
      </c>
      <c r="BS72">
        <f t="shared" ca="1" si="19"/>
        <v>0.61229946524064227</v>
      </c>
      <c r="BT72">
        <f t="shared" ca="1" si="20"/>
        <v>0.4288389513108618</v>
      </c>
      <c r="BU72">
        <f t="shared" ca="1" si="21"/>
        <v>0.4635627530364369</v>
      </c>
      <c r="BV72" t="str">
        <f ca="1">OFFSET([1]EquipTable!$A$1,ROW()-1,0)</f>
        <v>Equip5201</v>
      </c>
    </row>
    <row r="73" spans="1:74">
      <c r="A73">
        <v>6</v>
      </c>
      <c r="B73">
        <v>11</v>
      </c>
      <c r="C73">
        <f>IF(B73&lt;=9,0,
IF(B73=10,1,2))</f>
        <v>2</v>
      </c>
      <c r="D73">
        <f ca="1">RAND()</f>
        <v>0.61688842953982548</v>
      </c>
      <c r="E73">
        <f ca="1">RAND()</f>
        <v>0.78155407341715977</v>
      </c>
      <c r="F73">
        <f ca="1">RAND()</f>
        <v>1.2878984858172182E-2</v>
      </c>
      <c r="G73">
        <f ca="1">RAND()</f>
        <v>0.52109877502644941</v>
      </c>
      <c r="H73">
        <f ca="1">RAND()</f>
        <v>0.81894872019069076</v>
      </c>
      <c r="I73">
        <f ca="1">RAND()</f>
        <v>0.8806373577333898</v>
      </c>
      <c r="M73" t="str">
        <f ca="1">IF(LEN(J73)&lt;&gt;0,J73,VLOOKUP(D73+$B73,$BJ:$BK,MATCH($BK$1,$BJ$1:$BK$1,0),1))</f>
        <v>삭제</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삭제</v>
      </c>
      <c r="O73" t="str">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삭제</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삭제</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t="str">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삭제</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AA73" t="str">
        <f ca="1">IF(ISBLANK(AB73),"",
VLOOKUP(AB73,OFFSET(INDIRECT("$A:$B"),0,MATCH(AB$1&amp;"_Verify",INDIRECT("$1:$1"),0)-1),2,0)
)</f>
        <v>fl1</v>
      </c>
      <c r="AB73" t="s">
        <v>87</v>
      </c>
      <c r="AC73" t="s">
        <v>492</v>
      </c>
      <c r="AD73">
        <v>1</v>
      </c>
      <c r="AE73" t="s">
        <v>129</v>
      </c>
      <c r="AF73">
        <v>695</v>
      </c>
      <c r="AG73">
        <v>249</v>
      </c>
      <c r="AH73" t="str">
        <f>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전설</v>
      </c>
      <c r="AJ73" t="str">
        <f>IF(ISBLANK($AB73),"",
IF(AND($B73&gt;=VLOOKUP($AB73,$AP:$AS,3,0),$B73&lt;=VLOOKUP($AB73,$AP:$AS,4,0)),"","슬롯타입이상"))</f>
        <v/>
      </c>
      <c r="AK73" t="str">
        <f>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프로토27</v>
      </c>
      <c r="AL73">
        <v>1</v>
      </c>
      <c r="AM73" t="str">
        <f ca="1">IF(ROW()=2,AN73,OFFSET(AM73,-1,0)&amp;IF(LEN(AN73)=0,"",","&amp;AN73))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v>
      </c>
      <c r="AN73" t="str">
        <f ca="1">IF(AL73&lt;&gt;1,"",
"{"""&amp;A$1&amp;""":"&amp;A73
&amp;","""&amp;B$1&amp;""":"&amp;B73
&amp;IF(LEN(AA73)=0,"",","""&amp;AA$1&amp;""":"""&amp;AA73&amp;"""")
&amp;IF(LEN(AC73)=0,"",","""&amp;AC$1&amp;""":"""&amp;AC73&amp;"""")
&amp;IF(LEN(AD73)=0,"",","""&amp;AD$1&amp;""":"&amp;AD73)
&amp;IF(LEN(AE73)=0,"",","""&amp;AE$1&amp;""":"""&amp;AE73&amp;"""")
&amp;IF(LEN(AF73)=0,"",","""&amp;AF$1&amp;""":"&amp;AF73)
&amp;IF(LEN(AG73)=0,"",","""&amp;AG$1&amp;""":"&amp;AG73)&amp;"}")</f>
        <v>{"dy":6,"sl":11,"tp":"fl1","vl":"Actor1216","cn":1,"pt":"DI","pp":695,"pr":249}</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1.3368983957219251E-2</v>
      </c>
      <c r="BQ73">
        <f t="shared" ca="1" si="17"/>
        <v>9.3632958801498148E-3</v>
      </c>
      <c r="BR73">
        <f t="shared" ca="1" si="18"/>
        <v>1.0121457489878543E-2</v>
      </c>
      <c r="BS73">
        <f t="shared" ca="1" si="19"/>
        <v>0.62566844919786158</v>
      </c>
      <c r="BT73">
        <f t="shared" ca="1" si="20"/>
        <v>0.43820224719101164</v>
      </c>
      <c r="BU73">
        <f t="shared" ca="1" si="21"/>
        <v>0.47368421052631543</v>
      </c>
      <c r="BV73" t="str">
        <f ca="1">OFFSET([1]EquipTable!$A$1,ROW()-1,0)</f>
        <v>Equip5202</v>
      </c>
    </row>
    <row r="74" spans="1:74">
      <c r="A74">
        <v>7</v>
      </c>
      <c r="B74">
        <v>0</v>
      </c>
      <c r="C74">
        <f>IF(B74&lt;=9,0,
IF(B74=10,1,2))</f>
        <v>0</v>
      </c>
      <c r="D74">
        <f ca="1">RAND()</f>
        <v>0.74824521458187809</v>
      </c>
      <c r="E74">
        <f ca="1">RAND()</f>
        <v>0.91711548211131055</v>
      </c>
      <c r="F74">
        <f ca="1">RAND()</f>
        <v>0.46510728171156068</v>
      </c>
      <c r="G74">
        <f ca="1">RAND()</f>
        <v>0.80816123099026427</v>
      </c>
      <c r="H74">
        <f ca="1">RAND()</f>
        <v>0.99543689046276751</v>
      </c>
      <c r="I74">
        <f ca="1">RAND()</f>
        <v>0.63055058845004663</v>
      </c>
      <c r="M74" t="str">
        <f ca="1">IF(LEN(J74)&lt;&gt;0,J74,VLOOKUP(D74+$B74,$BJ:$BK,MATCH($BK$1,$BJ$1:$BK$1,0),1))</f>
        <v>지정 장비</v>
      </c>
      <c r="N74" t="str">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Equip8101</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1</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8100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82</v>
      </c>
      <c r="V74" t="s">
        <v>199</v>
      </c>
      <c r="W74">
        <v>1</v>
      </c>
      <c r="X74" t="s">
        <v>129</v>
      </c>
      <c r="Z74">
        <v>5</v>
      </c>
      <c r="AA74" t="str">
        <f ca="1">IF(ISBLANK(AB74),"",
VLOOKUP(AB74,OFFSET(INDIRECT("$A:$B"),0,MATCH(AB$1&amp;"_Verify",INDIRECT("$1:$1"),0)-1),2,0)
)</f>
        <v>fe</v>
      </c>
      <c r="AB74" t="s">
        <v>82</v>
      </c>
      <c r="AC74" t="s">
        <v>392</v>
      </c>
      <c r="AD74">
        <v>1</v>
      </c>
      <c r="AE74" t="s">
        <v>129</v>
      </c>
      <c r="AG74">
        <v>5</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빛의 트랩</v>
      </c>
      <c r="AL74">
        <v>1</v>
      </c>
      <c r="AM74" t="str">
        <f ca="1">IF(ROW()=2,AN74,OFFSET(AM74,-1,0)&amp;IF(LEN(AN74)=0,"",","&amp;AN74))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v>
      </c>
      <c r="AN74" t="str">
        <f ca="1">IF(AL74&lt;&gt;1,"",
"{"""&amp;A$1&amp;""":"&amp;A74
&amp;","""&amp;B$1&amp;""":"&amp;B74
&amp;IF(LEN(AA74)=0,"",","""&amp;AA$1&amp;""":"""&amp;AA74&amp;"""")
&amp;IF(LEN(AC74)=0,"",","""&amp;AC$1&amp;""":"""&amp;AC74&amp;"""")
&amp;IF(LEN(AD74)=0,"",","""&amp;AD$1&amp;""":"&amp;AD74)
&amp;IF(LEN(AE74)=0,"",","""&amp;AE$1&amp;""":"""&amp;AE74&amp;"""")
&amp;IF(LEN(AF74)=0,"",","""&amp;AF$1&amp;""":"&amp;AF74)
&amp;IF(LEN(AG74)=0,"",","""&amp;AG$1&amp;""":"&amp;AG74)&amp;"}")</f>
        <v>{"dy":7,"sl":0,"tp":"fe","vl":"Equip3201","cn":1,"pt":"DI","pr":5}</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1.3368983957219251E-2</v>
      </c>
      <c r="BQ74">
        <f t="shared" ca="1" si="17"/>
        <v>9.3632958801498148E-3</v>
      </c>
      <c r="BR74">
        <f t="shared" ca="1" si="18"/>
        <v>1.0121457489878543E-2</v>
      </c>
      <c r="BS74">
        <f t="shared" ca="1" si="19"/>
        <v>0.63903743315508088</v>
      </c>
      <c r="BT74">
        <f t="shared" ca="1" si="20"/>
        <v>0.44756554307116148</v>
      </c>
      <c r="BU74">
        <f t="shared" ca="1" si="21"/>
        <v>0.48380566801619396</v>
      </c>
      <c r="BV74" t="str">
        <f ca="1">OFFSET([1]EquipTable!$A$1,ROW()-1,0)</f>
        <v>Equip5301</v>
      </c>
    </row>
    <row r="75" spans="1:74">
      <c r="A75">
        <v>7</v>
      </c>
      <c r="B75">
        <v>1</v>
      </c>
      <c r="C75">
        <f>IF(B75&lt;=9,0,
IF(B75=10,1,2))</f>
        <v>0</v>
      </c>
      <c r="D75">
        <f ca="1">RAND()</f>
        <v>0.21867890109956423</v>
      </c>
      <c r="E75">
        <f ca="1">RAND()</f>
        <v>5.8583465297823656E-2</v>
      </c>
      <c r="F75">
        <f ca="1">RAND()</f>
        <v>0.20914021034262642</v>
      </c>
      <c r="G75">
        <f ca="1">RAND()</f>
        <v>0.21322565124940962</v>
      </c>
      <c r="H75">
        <f ca="1">RAND()</f>
        <v>0.59123585127396605</v>
      </c>
      <c r="I75">
        <f ca="1">RAND()</f>
        <v>0.40076910959664935</v>
      </c>
      <c r="M75" t="str">
        <f ca="1">IF(LEN(J75)&lt;&gt;0,J75,VLOOKUP(D75+$B75,$BJ:$BK,MATCH($BK$1,$BJ$1:$BK$1,0),1))</f>
        <v>지정 장비</v>
      </c>
      <c r="N75" t="str">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Equip0201</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1</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DI</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4</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82</v>
      </c>
      <c r="V75" t="s">
        <v>111</v>
      </c>
      <c r="W75">
        <v>1</v>
      </c>
      <c r="X75" t="s">
        <v>125</v>
      </c>
      <c r="Z75">
        <v>800</v>
      </c>
      <c r="AA75" t="str">
        <f ca="1">IF(ISBLANK(AB75),"",
VLOOKUP(AB75,OFFSET(INDIRECT("$A:$B"),0,MATCH(AB$1&amp;"_Verify",INDIRECT("$1:$1"),0)-1),2,0)
)</f>
        <v>upn</v>
      </c>
      <c r="AB75" t="s">
        <v>92</v>
      </c>
      <c r="AC75">
        <v>41576</v>
      </c>
      <c r="AD75">
        <v>6</v>
      </c>
      <c r="AE75" t="s">
        <v>125</v>
      </c>
      <c r="AG75">
        <v>1800</v>
      </c>
      <c r="AH75" t="str">
        <f>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
      </c>
      <c r="AJ75" t="str">
        <f>IF(ISBLANK($AB75),"",
IF(AND($B75&gt;=VLOOKUP($AB75,$AP:$AS,3,0),$B75&lt;=VLOOKUP($AB75,$AP:$AS,4,0)),"","슬롯타입이상"))</f>
        <v/>
      </c>
      <c r="AK75" t="str">
        <f>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
      </c>
      <c r="AL75">
        <v>1</v>
      </c>
      <c r="AM75" t="str">
        <f ca="1">IF(ROW()=2,AN75,OFFSET(AM75,-1,0)&amp;IF(LEN(AN75)=0,"",","&amp;AN75))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v>
      </c>
      <c r="AN75" t="str">
        <f ca="1">IF(AL75&lt;&gt;1,"",
"{"""&amp;A$1&amp;""":"&amp;A75
&amp;","""&amp;B$1&amp;""":"&amp;B75
&amp;IF(LEN(AA75)=0,"",","""&amp;AA$1&amp;""":"""&amp;AA75&amp;"""")
&amp;IF(LEN(AC75)=0,"",","""&amp;AC$1&amp;""":"""&amp;AC75&amp;"""")
&amp;IF(LEN(AD75)=0,"",","""&amp;AD$1&amp;""":"&amp;AD75)
&amp;IF(LEN(AE75)=0,"",","""&amp;AE$1&amp;""":"""&amp;AE75&amp;"""")
&amp;IF(LEN(AF75)=0,"",","""&amp;AF$1&amp;""":"&amp;AF75)
&amp;IF(LEN(AG75)=0,"",","""&amp;AG$1&amp;""":"&amp;AG75)&amp;"}")</f>
        <v>{"dy":7,"sl":1,"tp":"upn","vl":"41576","cn":6,"pt":"GO","pr":1800}</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1.3368983957219251E-2</v>
      </c>
      <c r="BQ75">
        <f t="shared" ca="1" si="17"/>
        <v>9.3632958801498148E-3</v>
      </c>
      <c r="BR75">
        <f t="shared" ca="1" si="18"/>
        <v>1.0121457489878543E-2</v>
      </c>
      <c r="BS75">
        <f t="shared" ca="1" si="19"/>
        <v>0.65240641711230019</v>
      </c>
      <c r="BT75">
        <f t="shared" ca="1" si="20"/>
        <v>0.45692883895131131</v>
      </c>
      <c r="BU75">
        <f t="shared" ca="1" si="21"/>
        <v>0.49392712550607248</v>
      </c>
      <c r="BV75" t="str">
        <f ca="1">OFFSET([1]EquipTable!$A$1,ROW()-1,0)</f>
        <v>Equip5302</v>
      </c>
    </row>
    <row r="76" spans="1:74">
      <c r="A76">
        <v>7</v>
      </c>
      <c r="B76">
        <v>2</v>
      </c>
      <c r="C76">
        <f>IF(B76&lt;=9,0,
IF(B76=10,1,2))</f>
        <v>0</v>
      </c>
      <c r="D76">
        <f ca="1">RAND()</f>
        <v>0.35625023554169155</v>
      </c>
      <c r="E76">
        <f ca="1">RAND()</f>
        <v>0.29878633919530317</v>
      </c>
      <c r="F76">
        <f ca="1">RAND()</f>
        <v>0.8900698509187579</v>
      </c>
      <c r="G76">
        <f ca="1">RAND()</f>
        <v>0.23194341638178539</v>
      </c>
      <c r="H76">
        <f ca="1">RAND()</f>
        <v>0.34457505733143456</v>
      </c>
      <c r="I76">
        <f ca="1">RAND()</f>
        <v>0.39873934676649447</v>
      </c>
      <c r="M76" t="str">
        <f ca="1">IF(LEN(J76)&lt;&gt;0,J76,VLOOKUP(D76+$B76,$BJ:$BK,MATCH($BK$1,$BJ$1:$BK$1,0),1))</f>
        <v>안 지정 캐릭터 PP 영웅등급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29878</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6</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1800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91</v>
      </c>
      <c r="V76">
        <v>20128</v>
      </c>
      <c r="W76">
        <v>10</v>
      </c>
      <c r="X76" t="s">
        <v>125</v>
      </c>
      <c r="Z76">
        <v>1000</v>
      </c>
      <c r="AA76" t="str">
        <f ca="1">IF(ISBLANK(AB76),"",
VLOOKUP(AB76,OFFSET(INDIRECT("$A:$B"),0,MATCH(AB$1&amp;"_Verify",INDIRECT("$1:$1"),0)-1),2,0)
)</f>
        <v>upn</v>
      </c>
      <c r="AB76" t="s">
        <v>92</v>
      </c>
      <c r="AC76">
        <v>84367</v>
      </c>
      <c r="AD76">
        <v>13</v>
      </c>
      <c r="AE76" t="s">
        <v>68</v>
      </c>
      <c r="AG76">
        <v>3900</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v>
      </c>
      <c r="AN76" t="str">
        <f ca="1">IF(AL76&lt;&gt;1,"",
"{"""&amp;A$1&amp;""":"&amp;A76
&amp;","""&amp;B$1&amp;""":"&amp;B76
&amp;IF(LEN(AA76)=0,"",","""&amp;AA$1&amp;""":"""&amp;AA76&amp;"""")
&amp;IF(LEN(AC76)=0,"",","""&amp;AC$1&amp;""":"""&amp;AC76&amp;"""")
&amp;IF(LEN(AD76)=0,"",","""&amp;AD$1&amp;""":"&amp;AD76)
&amp;IF(LEN(AE76)=0,"",","""&amp;AE$1&amp;""":"""&amp;AE76&amp;"""")
&amp;IF(LEN(AF76)=0,"",","""&amp;AF$1&amp;""":"&amp;AF76)
&amp;IF(LEN(AG76)=0,"",","""&amp;AG$1&amp;""":"&amp;AG76)&amp;"}")</f>
        <v>{"dy":7,"sl":2,"tp":"upn","vl":"84367","cn":13,"pt":"GO","pr":3900}</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1.3368983957219253E-3</v>
      </c>
      <c r="BQ76">
        <f t="shared" ca="1" si="17"/>
        <v>9.363295880149815E-4</v>
      </c>
      <c r="BR76">
        <f t="shared" ca="1" si="18"/>
        <v>1.0121457489878543E-3</v>
      </c>
      <c r="BS76">
        <f t="shared" ca="1" si="19"/>
        <v>0.66577540106951949</v>
      </c>
      <c r="BT76">
        <f t="shared" ca="1" si="20"/>
        <v>0.46629213483146115</v>
      </c>
      <c r="BU76">
        <f t="shared" ca="1" si="21"/>
        <v>0.50404858299595101</v>
      </c>
      <c r="BV76" t="str">
        <f ca="1">OFFSET([1]EquipTable!$A$1,ROW()-1,0)</f>
        <v>Equip5401</v>
      </c>
    </row>
    <row r="77" spans="1:74">
      <c r="A77">
        <v>7</v>
      </c>
      <c r="B77">
        <v>3</v>
      </c>
      <c r="C77">
        <f>IF(B77&lt;=9,0,
IF(B77=10,1,2))</f>
        <v>0</v>
      </c>
      <c r="D77">
        <f ca="1">RAND()</f>
        <v>0.35294321379973781</v>
      </c>
      <c r="E77">
        <f ca="1">RAND()</f>
        <v>0.19842444642502421</v>
      </c>
      <c r="F77">
        <f ca="1">RAND()</f>
        <v>9.8783725541429224E-4</v>
      </c>
      <c r="G77">
        <f ca="1">RAND()</f>
        <v>0.46135433612625909</v>
      </c>
      <c r="H77">
        <f ca="1">RAND()</f>
        <v>0.5924595529826483</v>
      </c>
      <c r="I77">
        <f ca="1">RAND()</f>
        <v>0.98868298164905721</v>
      </c>
      <c r="M77" t="str">
        <f ca="1">IF(LEN(J77)&lt;&gt;0,J77,VLOOKUP(D77+$B77,$BJ:$BK,MATCH($BK$1,$BJ$1:$BK$1,0),1))</f>
        <v>안 지정 캐릭터 PP 일반등급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19842</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5</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1500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92</v>
      </c>
      <c r="V77">
        <v>31576</v>
      </c>
      <c r="W77">
        <v>10</v>
      </c>
      <c r="X77" t="s">
        <v>125</v>
      </c>
      <c r="Z77">
        <v>1000</v>
      </c>
      <c r="AA77" t="str">
        <f ca="1">IF(ISBLANK(AB77),"",
VLOOKUP(AB77,OFFSET(INDIRECT("$A:$B"),0,MATCH(AB$1&amp;"_Verify",INDIRECT("$1:$1"),0)-1),2,0)
)</f>
        <v>fe</v>
      </c>
      <c r="AB77" t="s">
        <v>82</v>
      </c>
      <c r="AC77" t="s">
        <v>203</v>
      </c>
      <c r="AD77">
        <v>1</v>
      </c>
      <c r="AE77" t="s">
        <v>125</v>
      </c>
      <c r="AG77">
        <v>3000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잔혹한 지배자</v>
      </c>
      <c r="AL77">
        <v>1</v>
      </c>
      <c r="AM77" t="str">
        <f ca="1">IF(ROW()=2,AN77,OFFSET(AM77,-1,0)&amp;IF(LEN(AN77)=0,"",","&amp;AN77))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v>
      </c>
      <c r="AN77" t="str">
        <f ca="1">IF(AL77&lt;&gt;1,"",
"{"""&amp;A$1&amp;""":"&amp;A77
&amp;","""&amp;B$1&amp;""":"&amp;B77
&amp;IF(LEN(AA77)=0,"",","""&amp;AA$1&amp;""":"""&amp;AA77&amp;"""")
&amp;IF(LEN(AC77)=0,"",","""&amp;AC$1&amp;""":"""&amp;AC77&amp;"""")
&amp;IF(LEN(AD77)=0,"",","""&amp;AD$1&amp;""":"&amp;AD77)
&amp;IF(LEN(AE77)=0,"",","""&amp;AE$1&amp;""":"""&amp;AE77&amp;"""")
&amp;IF(LEN(AF77)=0,"",","""&amp;AF$1&amp;""":"&amp;AF77)
&amp;IF(LEN(AG77)=0,"",","""&amp;AG$1&amp;""":"&amp;AG77)&amp;"}")</f>
        <v>{"dy":7,"sl":3,"tp":"fe","vl":"Equip4201","cn":1,"pt":"GO","pr":3000}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1.3368983957219253E-3</v>
      </c>
      <c r="BQ77">
        <f t="shared" ca="1" si="17"/>
        <v>9.363295880149815E-4</v>
      </c>
      <c r="BR77">
        <f t="shared" ca="1" si="18"/>
        <v>1.0121457489878543E-3</v>
      </c>
      <c r="BS77">
        <f t="shared" ca="1" si="19"/>
        <v>0.66711229946524142</v>
      </c>
      <c r="BT77">
        <f t="shared" ca="1" si="20"/>
        <v>0.46722846441947613</v>
      </c>
      <c r="BU77">
        <f t="shared" ca="1" si="21"/>
        <v>0.5050607287449389</v>
      </c>
      <c r="BV77" t="str">
        <f ca="1">OFFSET([1]EquipTable!$A$1,ROW()-1,0)</f>
        <v>Equip5402</v>
      </c>
    </row>
    <row r="78" spans="1:74">
      <c r="A78">
        <v>7</v>
      </c>
      <c r="B78">
        <v>4</v>
      </c>
      <c r="C78">
        <f>IF(B78&lt;=9,0,
IF(B78=10,1,2))</f>
        <v>0</v>
      </c>
      <c r="D78">
        <f ca="1">RAND()</f>
        <v>0.28848706217090347</v>
      </c>
      <c r="E78">
        <f ca="1">RAND()</f>
        <v>0.60452643536835959</v>
      </c>
      <c r="F78">
        <f ca="1">RAND()</f>
        <v>0.16968288834521883</v>
      </c>
      <c r="G78">
        <f ca="1">RAND()</f>
        <v>1.6332501976905833E-2</v>
      </c>
      <c r="H78">
        <f ca="1">RAND()</f>
        <v>0.62879801906553845</v>
      </c>
      <c r="I78">
        <f ca="1">RAND()</f>
        <v>0.83892361852973008</v>
      </c>
      <c r="M78" t="str">
        <f ca="1">IF(LEN(J78)&lt;&gt;0,J78,VLOOKUP(D78+$B78,$BJ:$BK,MATCH($BK$1,$BJ$1:$BK$1,0),1))</f>
        <v>안 지정 캐릭터 PP 일반등급</v>
      </c>
      <c r="N78">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60452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10</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3000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92</v>
      </c>
      <c r="V78">
        <v>94367</v>
      </c>
      <c r="W78">
        <v>14</v>
      </c>
      <c r="X78" t="s">
        <v>125</v>
      </c>
      <c r="Z78">
        <v>1400</v>
      </c>
      <c r="AA78" t="str">
        <f ca="1">IF(ISBLANK(AB78),"",
VLOOKUP(AB78,OFFSET(INDIRECT("$A:$B"),0,MATCH(AB$1&amp;"_Verify",INDIRECT("$1:$1"),0)-1),2,0)
)</f>
        <v>fe</v>
      </c>
      <c r="AB78" t="s">
        <v>82</v>
      </c>
      <c r="AC78" t="s">
        <v>381</v>
      </c>
      <c r="AD78">
        <v>1</v>
      </c>
      <c r="AE78" t="s">
        <v>125</v>
      </c>
      <c r="AG78">
        <v>900</v>
      </c>
      <c r="AH78" t="str">
        <f ca="1">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 ca="1">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블레이드 보우</v>
      </c>
      <c r="AL78">
        <v>1</v>
      </c>
      <c r="AM78" t="str">
        <f ca="1">IF(ROW()=2,AN78,OFFSET(AM78,-1,0)&amp;IF(LEN(AN78)=0,"",","&amp;AN78))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v>
      </c>
      <c r="AN78" t="str">
        <f ca="1">IF(AL78&lt;&gt;1,"",
"{"""&amp;A$1&amp;""":"&amp;A78
&amp;","""&amp;B$1&amp;""":"&amp;B78
&amp;IF(LEN(AA78)=0,"",","""&amp;AA$1&amp;""":"""&amp;AA78&amp;"""")
&amp;IF(LEN(AC78)=0,"",","""&amp;AC$1&amp;""":"""&amp;AC78&amp;"""")
&amp;IF(LEN(AD78)=0,"",","""&amp;AD$1&amp;""":"&amp;AD78)
&amp;IF(LEN(AE78)=0,"",","""&amp;AE$1&amp;""":"""&amp;AE78&amp;"""")
&amp;IF(LEN(AF78)=0,"",","""&amp;AF$1&amp;""":"&amp;AF78)
&amp;IF(LEN(AG78)=0,"",","""&amp;AG$1&amp;""":"&amp;AG78)&amp;"}")</f>
        <v>{"dy":7,"sl":4,"tp":"fe","vl":"Equip2002","cn":1,"pt":"GO","pr":900}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0.66844919786096335</v>
      </c>
      <c r="BT78">
        <f t="shared" ca="1" si="20"/>
        <v>0.46816479400749111</v>
      </c>
      <c r="BU78">
        <f t="shared" ca="1" si="21"/>
        <v>0.50607287449392679</v>
      </c>
      <c r="BV78" t="str">
        <f ca="1">OFFSET([1]EquipTable!$A$1,ROW()-1,0)</f>
        <v>Equip5403</v>
      </c>
    </row>
    <row r="79" spans="1:74">
      <c r="A79">
        <v>7</v>
      </c>
      <c r="B79">
        <v>5</v>
      </c>
      <c r="C79">
        <f>IF(B79&lt;=9,0,
IF(B79=10,1,2))</f>
        <v>0</v>
      </c>
      <c r="D79">
        <f ca="1">RAND()</f>
        <v>0.13765013702186246</v>
      </c>
      <c r="E79">
        <f ca="1">RAND()</f>
        <v>0.89429952346552333</v>
      </c>
      <c r="F79">
        <f ca="1">RAND()</f>
        <v>0.3501179764980803</v>
      </c>
      <c r="G79">
        <f ca="1">RAND()</f>
        <v>0.45550669316696757</v>
      </c>
      <c r="H79">
        <f ca="1">RAND()</f>
        <v>0.8867661866779688</v>
      </c>
      <c r="I79">
        <f ca="1">RAND()</f>
        <v>0.41721132033129615</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Equip8001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4900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251</v>
      </c>
      <c r="W79">
        <v>1</v>
      </c>
      <c r="X79" t="s">
        <v>125</v>
      </c>
      <c r="Z79">
        <v>600</v>
      </c>
      <c r="AA79" t="str">
        <f ca="1">IF(ISBLANK(AB79),"",
VLOOKUP(AB79,OFFSET(INDIRECT("$A:$B"),0,MATCH(AB$1&amp;"_Verify",INDIRECT("$1:$1"),0)-1),2,0)
)</f>
        <v>fe</v>
      </c>
      <c r="AB79" t="s">
        <v>82</v>
      </c>
      <c r="AC79" t="s">
        <v>468</v>
      </c>
      <c r="AD79">
        <v>1</v>
      </c>
      <c r="AE79" t="s">
        <v>125</v>
      </c>
      <c r="AG79">
        <v>700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용기의 도끼</v>
      </c>
      <c r="AL79">
        <v>1</v>
      </c>
      <c r="AM79" t="str">
        <f ca="1">IF(ROW()=2,AN79,OFFSET(AM79,-1,0)&amp;IF(LEN(AN79)=0,"",","&amp;AN79))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v>
      </c>
      <c r="AN79" t="str">
        <f ca="1">IF(AL79&lt;&gt;1,"",
"{"""&amp;A$1&amp;""":"&amp;A79
&amp;","""&amp;B$1&amp;""":"&amp;B79
&amp;IF(LEN(AA79)=0,"",","""&amp;AA$1&amp;""":"""&amp;AA79&amp;"""")
&amp;IF(LEN(AC79)=0,"",","""&amp;AC$1&amp;""":"""&amp;AC79&amp;"""")
&amp;IF(LEN(AD79)=0,"",","""&amp;AD$1&amp;""":"&amp;AD79)
&amp;IF(LEN(AE79)=0,"",","""&amp;AE$1&amp;""":"""&amp;AE79&amp;"""")
&amp;IF(LEN(AF79)=0,"",","""&amp;AF$1&amp;""":"&amp;AF79)
&amp;IF(LEN(AG79)=0,"",","""&amp;AG$1&amp;""":"&amp;AG79)&amp;"}")</f>
        <v>{"dy":7,"sl":5,"tp":"fe","vl":"Equip0001","cn":1,"pt":"GO","pr":700}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0.66844919786096335</v>
      </c>
      <c r="BT79">
        <f t="shared" ca="1" si="20"/>
        <v>0.46816479400749111</v>
      </c>
      <c r="BU79">
        <f t="shared" ca="1" si="21"/>
        <v>0.50607287449392679</v>
      </c>
      <c r="BV79" t="str">
        <f ca="1">OFFSET([1]EquipTable!$A$1,ROW()-1,0)</f>
        <v>Equip5404</v>
      </c>
    </row>
    <row r="80" spans="1:74">
      <c r="A80">
        <v>7</v>
      </c>
      <c r="B80">
        <v>6</v>
      </c>
      <c r="C80">
        <f>IF(B80&lt;=9,0,
IF(B80=10,1,2))</f>
        <v>0</v>
      </c>
      <c r="D80">
        <f ca="1">RAND()</f>
        <v>0.45844103589570062</v>
      </c>
      <c r="E80">
        <f ca="1">RAND()</f>
        <v>0.4142456791193202</v>
      </c>
      <c r="F80">
        <f ca="1">RAND()</f>
        <v>0.3547498288132348</v>
      </c>
      <c r="G80">
        <f ca="1">RAND()</f>
        <v>0.38668897409826508</v>
      </c>
      <c r="H80">
        <f ca="1">RAND()</f>
        <v>0.50239246555070727</v>
      </c>
      <c r="I80">
        <f ca="1">RAND()</f>
        <v>0.99332194960446152</v>
      </c>
      <c r="M80" t="str">
        <f ca="1">IF(LEN(J80)&lt;&gt;0,J80,VLOOKUP(D80+$B80,$BJ:$BK,MATCH($BK$1,$BJ$1:$BK$1,0),1))</f>
        <v>지정 장비</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Equip5101</v>
      </c>
      <c r="O80">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1</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GO</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1500</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U80" t="s">
        <v>82</v>
      </c>
      <c r="V80" t="s">
        <v>252</v>
      </c>
      <c r="W80">
        <v>1</v>
      </c>
      <c r="X80" t="s">
        <v>125</v>
      </c>
      <c r="Z80">
        <v>7600</v>
      </c>
      <c r="AA80" t="str">
        <f ca="1">IF(ISBLANK(AB80),"",
VLOOKUP(AB80,OFFSET(INDIRECT("$A:$B"),0,MATCH(AB$1&amp;"_Verify",INDIRECT("$1:$1"),0)-1),2,0)
)</f>
        <v>fe</v>
      </c>
      <c r="AB80" t="s">
        <v>82</v>
      </c>
      <c r="AC80" t="s">
        <v>416</v>
      </c>
      <c r="AD80">
        <v>1</v>
      </c>
      <c r="AE80" t="s">
        <v>129</v>
      </c>
      <c r="AG80">
        <v>15</v>
      </c>
      <c r="AH80" t="str">
        <f ca="1">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 ca="1">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더블 이퀄라이저</v>
      </c>
      <c r="AL80">
        <v>1</v>
      </c>
      <c r="AM80" t="str">
        <f ca="1">IF(ROW()=2,AN80,OFFSET(AM80,-1,0)&amp;IF(LEN(AN80)=0,"",","&amp;AN80))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v>
      </c>
      <c r="AN80" t="str">
        <f ca="1">IF(AL80&lt;&gt;1,"",
"{"""&amp;A$1&amp;""":"&amp;A80
&amp;","""&amp;B$1&amp;""":"&amp;B80
&amp;IF(LEN(AA80)=0,"",","""&amp;AA$1&amp;""":"""&amp;AA80&amp;"""")
&amp;IF(LEN(AC80)=0,"",","""&amp;AC$1&amp;""":"""&amp;AC80&amp;"""")
&amp;IF(LEN(AD80)=0,"",","""&amp;AD$1&amp;""":"&amp;AD80)
&amp;IF(LEN(AE80)=0,"",","""&amp;AE$1&amp;""":"""&amp;AE80&amp;"""")
&amp;IF(LEN(AF80)=0,"",","""&amp;AF$1&amp;""":"&amp;AF80)
&amp;IF(LEN(AG80)=0,"",","""&amp;AG$1&amp;""":"&amp;AG80)&amp;"}")</f>
        <v>{"dy":7,"sl":6,"tp":"fe","vl":"Equip6201","cn":1,"pt":"DI","pr":15}</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0.66844919786096335</v>
      </c>
      <c r="BT80">
        <f t="shared" ca="1" si="20"/>
        <v>0.46816479400749111</v>
      </c>
      <c r="BU80">
        <f t="shared" ca="1" si="21"/>
        <v>0.50607287449392679</v>
      </c>
      <c r="BV80" t="str">
        <f ca="1">OFFSET([1]EquipTable!$A$1,ROW()-1,0)</f>
        <v>Equip5405</v>
      </c>
    </row>
    <row r="81" spans="1:74">
      <c r="A81">
        <v>7</v>
      </c>
      <c r="B81">
        <v>7</v>
      </c>
      <c r="C81">
        <f>IF(B81&lt;=9,0,
IF(B81=10,1,2))</f>
        <v>0</v>
      </c>
      <c r="D81">
        <f ca="1">RAND()</f>
        <v>0.92803253342924197</v>
      </c>
      <c r="E81">
        <f ca="1">RAND()</f>
        <v>0.88459313366605152</v>
      </c>
      <c r="F81">
        <f ca="1">RAND()</f>
        <v>0.13505519818435707</v>
      </c>
      <c r="G81">
        <f ca="1">RAND()</f>
        <v>0.39478051886057164</v>
      </c>
      <c r="H81">
        <f ca="1">RAND()</f>
        <v>0.40067997474454731</v>
      </c>
      <c r="I81">
        <f ca="1">RAND()</f>
        <v>0.85761276756764127</v>
      </c>
      <c r="M81" t="str">
        <f ca="1">IF(LEN(J81)&lt;&gt;0,J81,VLOOKUP(D81+$B81,$BJ:$BK,MATCH($BK$1,$BJ$1:$BK$1,0),1))</f>
        <v>지정 장비</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Equip8202</v>
      </c>
      <c r="O81">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1</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GO</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29800</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U81" t="s">
        <v>82</v>
      </c>
      <c r="V81" t="s">
        <v>179</v>
      </c>
      <c r="W81">
        <v>1</v>
      </c>
      <c r="X81" t="s">
        <v>125</v>
      </c>
      <c r="Z81">
        <v>700</v>
      </c>
      <c r="AA81" t="str">
        <f ca="1">IF(ISBLANK(AB81),"",
VLOOKUP(AB81,OFFSET(INDIRECT("$A:$B"),0,MATCH(AB$1&amp;"_Verify",INDIRECT("$1:$1"),0)-1),2,0)
)</f>
        <v>uph</v>
      </c>
      <c r="AB81" t="s">
        <v>91</v>
      </c>
      <c r="AC81">
        <v>30128</v>
      </c>
      <c r="AD81">
        <v>10</v>
      </c>
      <c r="AE81" t="s">
        <v>125</v>
      </c>
      <c r="AG81">
        <v>3000</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v>
      </c>
      <c r="AN81" t="str">
        <f ca="1">IF(AL81&lt;&gt;1,"",
"{"""&amp;A$1&amp;""":"&amp;A81
&amp;","""&amp;B$1&amp;""":"&amp;B81
&amp;IF(LEN(AA81)=0,"",","""&amp;AA$1&amp;""":"""&amp;AA81&amp;"""")
&amp;IF(LEN(AC81)=0,"",","""&amp;AC$1&amp;""":"""&amp;AC81&amp;"""")
&amp;IF(LEN(AD81)=0,"",","""&amp;AD$1&amp;""":"&amp;AD81)
&amp;IF(LEN(AE81)=0,"",","""&amp;AE$1&amp;""":"""&amp;AE81&amp;"""")
&amp;IF(LEN(AF81)=0,"",","""&amp;AF$1&amp;""":"&amp;AF81)
&amp;IF(LEN(AG81)=0,"",","""&amp;AG$1&amp;""":"&amp;AG81)&amp;"}")</f>
        <v>{"dy":7,"sl":7,"tp":"uph","vl":"30128","cn":10,"pt":"GO","pr":3000}</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0.66844919786096335</v>
      </c>
      <c r="BT81">
        <f t="shared" ca="1" si="20"/>
        <v>0.46816479400749111</v>
      </c>
      <c r="BU81">
        <f t="shared" ca="1" si="21"/>
        <v>0.50607287449392679</v>
      </c>
      <c r="BV81" t="str">
        <f ca="1">OFFSET([1]EquipTable!$A$1,ROW()-1,0)</f>
        <v>후보</v>
      </c>
    </row>
    <row r="82" spans="1:74">
      <c r="A82">
        <v>7</v>
      </c>
      <c r="B82">
        <v>8</v>
      </c>
      <c r="C82">
        <f>IF(B82&lt;=9,0,
IF(B82=10,1,2))</f>
        <v>0</v>
      </c>
      <c r="D82">
        <f ca="1">RAND()</f>
        <v>0.59272966518944248</v>
      </c>
      <c r="E82">
        <f ca="1">RAND()</f>
        <v>0.13468436409005835</v>
      </c>
      <c r="F82">
        <f ca="1">RAND()</f>
        <v>0.35162445231625095</v>
      </c>
      <c r="G82">
        <f ca="1">RAND()</f>
        <v>0.26292797934646717</v>
      </c>
      <c r="H82">
        <f ca="1">RAND()</f>
        <v>0.77990819388266253</v>
      </c>
      <c r="I82">
        <f ca="1">RAND()</f>
        <v>0.53032599291388105</v>
      </c>
      <c r="M82" t="str">
        <f ca="1">IF(LEN(J82)&lt;&gt;0,J82,VLOOKUP(D82+$B82,$BJ:$BK,MATCH($BK$1,$BJ$1:$BK$1,0),1))</f>
        <v>삭제</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삭제</v>
      </c>
      <c r="O82" t="str">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삭제</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삭제</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t="str">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삭제</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AA82" t="str">
        <f ca="1">IF(ISBLANK(AB82),"",
VLOOKUP(AB82,OFFSET(INDIRECT("$A:$B"),0,MATCH(AB$1&amp;"_Verify",INDIRECT("$1:$1"),0)-1),2,0)
)</f>
        <v>fl1</v>
      </c>
      <c r="AB82" t="s">
        <v>87</v>
      </c>
      <c r="AC82" t="s">
        <v>481</v>
      </c>
      <c r="AD82">
        <v>1</v>
      </c>
      <c r="AE82" t="s">
        <v>129</v>
      </c>
      <c r="AF82">
        <v>239</v>
      </c>
      <c r="AG82">
        <v>129</v>
      </c>
      <c r="AH82" t="str">
        <f>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슬로니카</v>
      </c>
      <c r="AL82">
        <v>1</v>
      </c>
      <c r="AM82" t="str">
        <f ca="1">IF(ROW()=2,AN82,OFFSET(AM82,-1,0)&amp;IF(LEN(AN82)=0,"",","&amp;AN82))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v>
      </c>
      <c r="AN82" t="str">
        <f ca="1">IF(AL82&lt;&gt;1,"",
"{"""&amp;A$1&amp;""":"&amp;A82
&amp;","""&amp;B$1&amp;""":"&amp;B82
&amp;IF(LEN(AA82)=0,"",","""&amp;AA$1&amp;""":"""&amp;AA82&amp;"""")
&amp;IF(LEN(AC82)=0,"",","""&amp;AC$1&amp;""":"""&amp;AC82&amp;"""")
&amp;IF(LEN(AD82)=0,"",","""&amp;AD$1&amp;""":"&amp;AD82)
&amp;IF(LEN(AE82)=0,"",","""&amp;AE$1&amp;""":"""&amp;AE82&amp;"""")
&amp;IF(LEN(AF82)=0,"",","""&amp;AF$1&amp;""":"&amp;AF82)
&amp;IF(LEN(AG82)=0,"",","""&amp;AG$1&amp;""":"&amp;AG82)&amp;"}")</f>
        <v>{"dy":7,"sl":8,"tp":"fl1","vl":"Actor3114","cn":1,"pt":"DI","pp":239,"pr":129}</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0.66844919786096335</v>
      </c>
      <c r="BT82">
        <f t="shared" ca="1" si="20"/>
        <v>0.46816479400749111</v>
      </c>
      <c r="BU82">
        <f t="shared" ca="1" si="21"/>
        <v>0.50607287449392679</v>
      </c>
      <c r="BV82" t="str">
        <f ca="1">OFFSET([1]EquipTable!$A$1,ROW()-1,0)</f>
        <v>후보</v>
      </c>
    </row>
    <row r="83" spans="1:74">
      <c r="A83">
        <v>7</v>
      </c>
      <c r="B83">
        <v>9</v>
      </c>
      <c r="C83">
        <f>IF(B83&lt;=9,0,
IF(B83=10,1,2))</f>
        <v>0</v>
      </c>
      <c r="D83">
        <f ca="1">RAND()</f>
        <v>0.57050906536127255</v>
      </c>
      <c r="E83">
        <f ca="1">RAND()</f>
        <v>0.62154250242247167</v>
      </c>
      <c r="F83">
        <f ca="1">RAND()</f>
        <v>7.8308254484793505E-3</v>
      </c>
      <c r="G83">
        <f ca="1">RAND()</f>
        <v>0.96401606937651063</v>
      </c>
      <c r="H83">
        <f ca="1">RAND()</f>
        <v>9.7708311797819691E-2</v>
      </c>
      <c r="I83">
        <f ca="1">RAND()</f>
        <v>0.96367378532763903</v>
      </c>
      <c r="M83" t="str">
        <f ca="1">IF(LEN(J83)&lt;&gt;0,J83,VLOOKUP(D83+$B83,$BJ:$BK,MATCH($BK$1,$BJ$1:$BK$1,0),1))</f>
        <v>삭제</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삭제</v>
      </c>
      <c r="O83" t="str">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삭제</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삭제</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t="str">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삭제</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AA83" t="str">
        <f ca="1">IF(ISBLANK(AB83),"",
VLOOKUP(AB83,OFFSET(INDIRECT("$A:$B"),0,MATCH(AB$1&amp;"_Verify",INDIRECT("$1:$1"),0)-1),2,0)
)</f>
        <v>fl1</v>
      </c>
      <c r="AB83" t="s">
        <v>87</v>
      </c>
      <c r="AC83" t="s">
        <v>473</v>
      </c>
      <c r="AD83">
        <v>1</v>
      </c>
      <c r="AE83" t="s">
        <v>129</v>
      </c>
      <c r="AF83">
        <v>239</v>
      </c>
      <c r="AG83">
        <v>129</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테이슨</v>
      </c>
      <c r="AL83">
        <v>1</v>
      </c>
      <c r="AM83" t="str">
        <f ca="1">IF(ROW()=2,AN83,OFFSET(AM83,-1,0)&amp;IF(LEN(AN83)=0,"",","&amp;AN83))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v>
      </c>
      <c r="AN83" t="str">
        <f ca="1">IF(AL83&lt;&gt;1,"",
"{"""&amp;A$1&amp;""":"&amp;A83
&amp;","""&amp;B$1&amp;""":"&amp;B83
&amp;IF(LEN(AA83)=0,"",","""&amp;AA$1&amp;""":"""&amp;AA83&amp;"""")
&amp;IF(LEN(AC83)=0,"",","""&amp;AC$1&amp;""":"""&amp;AC83&amp;"""")
&amp;IF(LEN(AD83)=0,"",","""&amp;AD$1&amp;""":"&amp;AD83)
&amp;IF(LEN(AE83)=0,"",","""&amp;AE$1&amp;""":"""&amp;AE83&amp;"""")
&amp;IF(LEN(AF83)=0,"",","""&amp;AF$1&amp;""":"&amp;AF83)
&amp;IF(LEN(AG83)=0,"",","""&amp;AG$1&amp;""":"&amp;AG83)&amp;"}")</f>
        <v>{"dy":7,"sl":9,"tp":"fl1","vl":"Actor1108","cn":1,"pt":"DI","pp":239,"pr":129}</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0.66844919786096335</v>
      </c>
      <c r="BT83">
        <f t="shared" ca="1" si="20"/>
        <v>0.46816479400749111</v>
      </c>
      <c r="BU83">
        <f t="shared" ca="1" si="21"/>
        <v>0.50607287449392679</v>
      </c>
      <c r="BV83" t="str">
        <f ca="1">OFFSET([1]EquipTable!$A$1,ROW()-1,0)</f>
        <v>후보</v>
      </c>
    </row>
    <row r="84" spans="1:74">
      <c r="A84">
        <v>7</v>
      </c>
      <c r="B84">
        <v>10</v>
      </c>
      <c r="C84">
        <f>IF(B84&lt;=9,0,
IF(B84=10,1,2))</f>
        <v>1</v>
      </c>
      <c r="D84">
        <f ca="1">RAND()</f>
        <v>0.24745042981982779</v>
      </c>
      <c r="E84">
        <f ca="1">RAND()</f>
        <v>0.2380258211148697</v>
      </c>
      <c r="F84">
        <f ca="1">RAND()</f>
        <v>0.62154543803719875</v>
      </c>
      <c r="G84">
        <f ca="1">RAND()</f>
        <v>0.48632693902604396</v>
      </c>
      <c r="H84">
        <f ca="1">RAND()</f>
        <v>0.56416013233811046</v>
      </c>
      <c r="I84">
        <f ca="1">RAND()</f>
        <v>0.10512994138496889</v>
      </c>
      <c r="M84" t="str">
        <f ca="1">IF(LEN(J84)&lt;&gt;0,J84,VLOOKUP(D84+$B84,$BJ:$BK,MATCH($BK$1,$BJ$1:$BK$1,0),1))</f>
        <v>삭제</v>
      </c>
      <c r="N84" t="str">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삭제</v>
      </c>
      <c r="O84" t="str">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삭제</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삭제</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t="str">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삭제</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AA84" t="str">
        <f ca="1">IF(ISBLANK(AB84),"",
VLOOKUP(AB84,OFFSET(INDIRECT("$A:$B"),0,MATCH(AB$1&amp;"_Verify",INDIRECT("$1:$1"),0)-1),2,0)
)</f>
        <v/>
      </c>
      <c r="AH84" t="str">
        <f>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
      </c>
      <c r="AL84">
        <v>1</v>
      </c>
      <c r="AM84" t="str">
        <f ca="1">IF(ROW()=2,AN84,OFFSET(AM84,-1,0)&amp;IF(LEN(AN84)=0,"",","&amp;AN84))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v>
      </c>
      <c r="AN84" t="str">
        <f ca="1">IF(AL84&lt;&gt;1,"",
"{"""&amp;A$1&amp;""":"&amp;A84
&amp;","""&amp;B$1&amp;""":"&amp;B84
&amp;IF(LEN(AA84)=0,"",","""&amp;AA$1&amp;""":"""&amp;AA84&amp;"""")
&amp;IF(LEN(AC84)=0,"",","""&amp;AC$1&amp;""":"""&amp;AC84&amp;"""")
&amp;IF(LEN(AD84)=0,"",","""&amp;AD$1&amp;""":"&amp;AD84)
&amp;IF(LEN(AE84)=0,"",","""&amp;AE$1&amp;""":"""&amp;AE84&amp;"""")
&amp;IF(LEN(AF84)=0,"",","""&amp;AF$1&amp;""":"&amp;AF84)
&amp;IF(LEN(AG84)=0,"",","""&amp;AG$1&amp;""":"&amp;AG84)&amp;"}")</f>
        <v>{"dy":7,"sl":10}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0.66844919786096335</v>
      </c>
      <c r="BT84">
        <f t="shared" ca="1" si="20"/>
        <v>0.46816479400749111</v>
      </c>
      <c r="BU84">
        <f t="shared" ca="1" si="21"/>
        <v>0.50607287449392679</v>
      </c>
      <c r="BV84" t="str">
        <f ca="1">OFFSET([1]EquipTable!$A$1,ROW()-1,0)</f>
        <v>후보</v>
      </c>
    </row>
    <row r="85" spans="1:74">
      <c r="A85">
        <v>7</v>
      </c>
      <c r="B85">
        <v>11</v>
      </c>
      <c r="C85">
        <f>IF(B85&lt;=9,0,
IF(B85=10,1,2))</f>
        <v>2</v>
      </c>
      <c r="D85">
        <f ca="1">RAND()</f>
        <v>0.40336893753149372</v>
      </c>
      <c r="E85">
        <f ca="1">RAND()</f>
        <v>0.54606423317351271</v>
      </c>
      <c r="F85">
        <f ca="1">RAND()</f>
        <v>0.42747394590219956</v>
      </c>
      <c r="G85">
        <f ca="1">RAND()</f>
        <v>0.65193540471969458</v>
      </c>
      <c r="H85">
        <f ca="1">RAND()</f>
        <v>3.9878171972016485E-3</v>
      </c>
      <c r="I85">
        <f ca="1">RAND()</f>
        <v>0.57868635769043075</v>
      </c>
      <c r="M85" t="str">
        <f ca="1">IF(LEN(J85)&lt;&gt;0,J85,VLOOKUP(D85+$B85,$BJ:$BK,MATCH($BK$1,$BJ$1:$BK$1,0),1))</f>
        <v>삭제</v>
      </c>
      <c r="N85" t="str">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삭제</v>
      </c>
      <c r="O85" t="str">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삭제</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삭제</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t="str">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삭제</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AA85" t="str">
        <f ca="1">IF(ISBLANK(AB85),"",
VLOOKUP(AB85,OFFSET(INDIRECT("$A:$B"),0,MATCH(AB$1&amp;"_Verify",INDIRECT("$1:$1"),0)-1),2,0)
)</f>
        <v/>
      </c>
      <c r="AH85" t="str">
        <f>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
      </c>
      <c r="AL85">
        <v>1</v>
      </c>
      <c r="AM85" t="str">
        <f ca="1">IF(ROW()=2,AN85,OFFSET(AM85,-1,0)&amp;IF(LEN(AN85)=0,"",","&amp;AN85))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v>
      </c>
      <c r="AN85" t="str">
        <f ca="1">IF(AL85&lt;&gt;1,"",
"{"""&amp;A$1&amp;""":"&amp;A85
&amp;","""&amp;B$1&amp;""":"&amp;B85
&amp;IF(LEN(AA85)=0,"",","""&amp;AA$1&amp;""":"""&amp;AA85&amp;"""")
&amp;IF(LEN(AC85)=0,"",","""&amp;AC$1&amp;""":"""&amp;AC85&amp;"""")
&amp;IF(LEN(AD85)=0,"",","""&amp;AD$1&amp;""":"&amp;AD85)
&amp;IF(LEN(AE85)=0,"",","""&amp;AE$1&amp;""":"""&amp;AE85&amp;"""")
&amp;IF(LEN(AF85)=0,"",","""&amp;AF$1&amp;""":"&amp;AF85)
&amp;IF(LEN(AG85)=0,"",","""&amp;AG$1&amp;""":"&amp;AG85)&amp;"}")</f>
        <v>{"dy":7,"sl":11}</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0.66844919786096335</v>
      </c>
      <c r="BT85">
        <f t="shared" ca="1" si="20"/>
        <v>0.46816479400749111</v>
      </c>
      <c r="BU85">
        <f t="shared" ca="1" si="21"/>
        <v>0.50607287449392679</v>
      </c>
      <c r="BV85" t="str">
        <f ca="1">OFFSET([1]EquipTable!$A$1,ROW()-1,0)</f>
        <v>후보</v>
      </c>
    </row>
    <row r="86" spans="1:74">
      <c r="A86">
        <v>8</v>
      </c>
      <c r="B86">
        <v>0</v>
      </c>
      <c r="C86">
        <f>IF(B86&lt;=9,0,
IF(B86=10,1,2))</f>
        <v>0</v>
      </c>
      <c r="D86">
        <f ca="1">RAND()</f>
        <v>0.99854673070164757</v>
      </c>
      <c r="E86">
        <f ca="1">RAND()</f>
        <v>0.24017455216996275</v>
      </c>
      <c r="F86">
        <f ca="1">RAND()</f>
        <v>0.8811061952823811</v>
      </c>
      <c r="G86">
        <f ca="1">RAND()</f>
        <v>0.83357226150391617</v>
      </c>
      <c r="H86">
        <f ca="1">RAND()</f>
        <v>0.90153382471155052</v>
      </c>
      <c r="I86">
        <f ca="1">RAND()</f>
        <v>0.47524502408634917</v>
      </c>
      <c r="M86" t="str">
        <f ca="1">IF(LEN(J86)&lt;&gt;0,J86,VLOOKUP(D86+$B86,$BJ:$BK,MATCH($BK$1,$BJ$1:$BK$1,0),1))</f>
        <v>캐릭터 상자 영웅등급</v>
      </c>
      <c r="N86" t="str">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삭제</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1</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DI</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149</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82</v>
      </c>
      <c r="V86" t="s">
        <v>259</v>
      </c>
      <c r="W86">
        <v>1</v>
      </c>
      <c r="X86" t="s">
        <v>129</v>
      </c>
      <c r="Z86">
        <v>11</v>
      </c>
      <c r="AA86" t="str">
        <f ca="1">IF(ISBLANK(AB86),"",
VLOOKUP(AB86,OFFSET(INDIRECT("$A:$B"),0,MATCH(AB$1&amp;"_Verify",INDIRECT("$1:$1"),0)-1),2,0)
)</f>
        <v>upn</v>
      </c>
      <c r="AB86" t="s">
        <v>92</v>
      </c>
      <c r="AC86">
        <v>48090</v>
      </c>
      <c r="AD86">
        <v>7</v>
      </c>
      <c r="AE86" t="s">
        <v>389</v>
      </c>
      <c r="AG86">
        <v>2100</v>
      </c>
      <c r="AH86" t="str">
        <f>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
      </c>
      <c r="AL86">
        <v>1</v>
      </c>
      <c r="AM86" t="str">
        <f ca="1">IF(ROW()=2,AN86,OFFSET(AM86,-1,0)&amp;IF(LEN(AN86)=0,"",","&amp;AN86))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v>
      </c>
      <c r="AN86" t="str">
        <f ca="1">IF(AL86&lt;&gt;1,"",
"{"""&amp;A$1&amp;""":"&amp;A86
&amp;","""&amp;B$1&amp;""":"&amp;B86
&amp;IF(LEN(AA86)=0,"",","""&amp;AA$1&amp;""":"""&amp;AA86&amp;"""")
&amp;IF(LEN(AC86)=0,"",","""&amp;AC$1&amp;""":"""&amp;AC86&amp;"""")
&amp;IF(LEN(AD86)=0,"",","""&amp;AD$1&amp;""":"&amp;AD86)
&amp;IF(LEN(AE86)=0,"",","""&amp;AE$1&amp;""":"""&amp;AE86&amp;"""")
&amp;IF(LEN(AF86)=0,"",","""&amp;AF$1&amp;""":"&amp;AF86)
&amp;IF(LEN(AG86)=0,"",","""&amp;AG$1&amp;""":"&amp;AG86)&amp;"}")</f>
        <v>{"dy":8,"sl":0,"tp":"upn","vl":"48090","cn":7,"pt":"GO","pr":2100}</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0.66844919786096335</v>
      </c>
      <c r="BT86">
        <f t="shared" ca="1" si="20"/>
        <v>0.46816479400749111</v>
      </c>
      <c r="BU86">
        <f t="shared" ca="1" si="21"/>
        <v>0.50607287449392679</v>
      </c>
      <c r="BV86" t="str">
        <f ca="1">OFFSET([1]EquipTable!$A$1,ROW()-1,0)</f>
        <v>후보</v>
      </c>
    </row>
    <row r="87" spans="1:74">
      <c r="A87">
        <v>8</v>
      </c>
      <c r="B87">
        <v>1</v>
      </c>
      <c r="C87">
        <f>IF(B87&lt;=9,0,
IF(B87=10,1,2))</f>
        <v>0</v>
      </c>
      <c r="D87">
        <f ca="1">RAND()</f>
        <v>0.50740939666782714</v>
      </c>
      <c r="E87">
        <f ca="1">RAND()</f>
        <v>0.17782375971986986</v>
      </c>
      <c r="F87">
        <f ca="1">RAND()</f>
        <v>0.4539699415844437</v>
      </c>
      <c r="G87">
        <f ca="1">RAND()</f>
        <v>0.86496708152859891</v>
      </c>
      <c r="H87">
        <f ca="1">RAND()</f>
        <v>0.99804115905577195</v>
      </c>
      <c r="I87">
        <f ca="1">RAND()</f>
        <v>0.12926803392037556</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Equip1201</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2600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241</v>
      </c>
      <c r="W87">
        <v>1</v>
      </c>
      <c r="X87" t="s">
        <v>125</v>
      </c>
      <c r="Z87">
        <v>7000</v>
      </c>
      <c r="AA87" t="str">
        <f ca="1">IF(ISBLANK(AB87),"",
VLOOKUP(AB87,OFFSET(INDIRECT("$A:$B"),0,MATCH(AB$1&amp;"_Verify",INDIRECT("$1:$1"),0)-1),2,0)
)</f>
        <v>fe</v>
      </c>
      <c r="AB87" t="s">
        <v>82</v>
      </c>
      <c r="AC87" t="s">
        <v>457</v>
      </c>
      <c r="AD87">
        <v>1</v>
      </c>
      <c r="AE87" t="s">
        <v>125</v>
      </c>
      <c r="AG87">
        <v>7000</v>
      </c>
      <c r="AH87" t="str">
        <f ca="1">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 ca="1">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홍연의 해머</v>
      </c>
      <c r="AL87">
        <v>1</v>
      </c>
      <c r="AM87" t="str">
        <f ca="1">IF(ROW()=2,AN87,OFFSET(AM87,-1,0)&amp;IF(LEN(AN87)=0,"",","&amp;AN87))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v>
      </c>
      <c r="AN87" t="str">
        <f ca="1">IF(AL87&lt;&gt;1,"",
"{"""&amp;A$1&amp;""":"&amp;A87
&amp;","""&amp;B$1&amp;""":"&amp;B87
&amp;IF(LEN(AA87)=0,"",","""&amp;AA$1&amp;""":"""&amp;AA87&amp;"""")
&amp;IF(LEN(AC87)=0,"",","""&amp;AC$1&amp;""":"""&amp;AC87&amp;"""")
&amp;IF(LEN(AD87)=0,"",","""&amp;AD$1&amp;""":"&amp;AD87)
&amp;IF(LEN(AE87)=0,"",","""&amp;AE$1&amp;""":"""&amp;AE87&amp;"""")
&amp;IF(LEN(AF87)=0,"",","""&amp;AF$1&amp;""":"&amp;AF87)
&amp;IF(LEN(AG87)=0,"",","""&amp;AG$1&amp;""":"&amp;AG87)&amp;"}")</f>
        <v>{"dy":8,"sl":1,"tp":"fe","vl":"Equip4301","cn":1,"pt":"GO","pr":7000}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0.66844919786096335</v>
      </c>
      <c r="BT87">
        <f t="shared" ca="1" si="20"/>
        <v>0.46816479400749111</v>
      </c>
      <c r="BU87">
        <f t="shared" ca="1" si="21"/>
        <v>0.50607287449392679</v>
      </c>
      <c r="BV87" t="str">
        <f ca="1">OFFSET([1]EquipTable!$A$1,ROW()-1,0)</f>
        <v>후보</v>
      </c>
    </row>
    <row r="88" spans="1:74">
      <c r="A88">
        <v>8</v>
      </c>
      <c r="B88">
        <v>2</v>
      </c>
      <c r="C88">
        <f>IF(B88&lt;=9,0,
IF(B88=10,1,2))</f>
        <v>0</v>
      </c>
      <c r="D88">
        <f ca="1">RAND()</f>
        <v>0.79286050886189519</v>
      </c>
      <c r="E88">
        <f ca="1">RAND()</f>
        <v>0.8604440448941939</v>
      </c>
      <c r="F88">
        <f ca="1">RAND()</f>
        <v>0.75388496861625409</v>
      </c>
      <c r="G88">
        <f ca="1">RAND()</f>
        <v>0.38781511608562158</v>
      </c>
      <c r="H88">
        <f ca="1">RAND()</f>
        <v>0.15813410280482787</v>
      </c>
      <c r="I88">
        <f ca="1">RAND()</f>
        <v>0.5266215547104427</v>
      </c>
      <c r="M88" t="str">
        <f ca="1">IF(LEN(J88)&lt;&gt;0,J88,VLOOKUP(D88+$B88,$BJ:$BK,MATCH($BK$1,$BJ$1:$BK$1,0),1))</f>
        <v>안 지정 캐릭터 PP 영웅등급</v>
      </c>
      <c r="N88">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86044</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13</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3900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91</v>
      </c>
      <c r="V88">
        <v>9503</v>
      </c>
      <c r="W88">
        <v>9</v>
      </c>
      <c r="X88" t="s">
        <v>125</v>
      </c>
      <c r="Z88">
        <v>900</v>
      </c>
      <c r="AA88" t="str">
        <f ca="1">IF(ISBLANK(AB88),"",
VLOOKUP(AB88,OFFSET(INDIRECT("$A:$B"),0,MATCH(AB$1&amp;"_Verify",INDIRECT("$1:$1"),0)-1),2,0)
)</f>
        <v>fe</v>
      </c>
      <c r="AB88" t="s">
        <v>82</v>
      </c>
      <c r="AC88" t="s">
        <v>433</v>
      </c>
      <c r="AD88">
        <v>1</v>
      </c>
      <c r="AE88" t="s">
        <v>125</v>
      </c>
      <c r="AG88">
        <v>600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그린 아이즈</v>
      </c>
      <c r="AL88">
        <v>1</v>
      </c>
      <c r="AM88" t="str">
        <f ca="1">IF(ROW()=2,AN88,OFFSET(AM88,-1,0)&amp;IF(LEN(AN88)=0,"",","&amp;AN88))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v>
      </c>
      <c r="AN88" t="str">
        <f ca="1">IF(AL88&lt;&gt;1,"",
"{"""&amp;A$1&amp;""":"&amp;A88
&amp;","""&amp;B$1&amp;""":"&amp;B88
&amp;IF(LEN(AA88)=0,"",","""&amp;AA$1&amp;""":"""&amp;AA88&amp;"""")
&amp;IF(LEN(AC88)=0,"",","""&amp;AC$1&amp;""":"""&amp;AC88&amp;"""")
&amp;IF(LEN(AD88)=0,"",","""&amp;AD$1&amp;""":"&amp;AD88)
&amp;IF(LEN(AE88)=0,"",","""&amp;AE$1&amp;""":"""&amp;AE88&amp;"""")
&amp;IF(LEN(AF88)=0,"",","""&amp;AF$1&amp;""":"&amp;AF88)
&amp;IF(LEN(AG88)=0,"",","""&amp;AG$1&amp;""":"&amp;AG88)&amp;"}")</f>
        <v>{"dy":8,"sl":2,"tp":"fe","vl":"Equip5002","cn":1,"pt":"GO","pr":600}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1.3368983957219251E-2</v>
      </c>
      <c r="BQ88">
        <f t="shared" ca="1" si="17"/>
        <v>2.8089887640449444E-2</v>
      </c>
      <c r="BR88">
        <f t="shared" ca="1" si="18"/>
        <v>1.0121457489878543E-2</v>
      </c>
      <c r="BS88">
        <f t="shared" ca="1" si="19"/>
        <v>0.66844919786096335</v>
      </c>
      <c r="BT88">
        <f t="shared" ca="1" si="20"/>
        <v>0.46816479400749111</v>
      </c>
      <c r="BU88">
        <f t="shared" ca="1" si="21"/>
        <v>0.50607287449392679</v>
      </c>
      <c r="BV88" t="str">
        <f ca="1">OFFSET([1]EquipTable!$A$1,ROW()-1,0)</f>
        <v>Equip6001</v>
      </c>
    </row>
    <row r="89" spans="1:74">
      <c r="A89">
        <v>8</v>
      </c>
      <c r="B89">
        <v>3</v>
      </c>
      <c r="C89">
        <f>IF(B89&lt;=9,0,
IF(B89=10,1,2))</f>
        <v>0</v>
      </c>
      <c r="D89">
        <f ca="1">RAND()</f>
        <v>0.37004181200029829</v>
      </c>
      <c r="E89">
        <f ca="1">RAND()</f>
        <v>0.33807453560285095</v>
      </c>
      <c r="F89">
        <f ca="1">RAND()</f>
        <v>0.99616042712645803</v>
      </c>
      <c r="G89">
        <f ca="1">RAND()</f>
        <v>0.89490973706700139</v>
      </c>
      <c r="H89">
        <f ca="1">RAND()</f>
        <v>0.90272726443311113</v>
      </c>
      <c r="I89">
        <f ca="1">RAND()</f>
        <v>0.30433499195889357</v>
      </c>
      <c r="M89" t="str">
        <f ca="1">IF(LEN(J89)&lt;&gt;0,J89,VLOOKUP(D89+$B89,$BJ:$BK,MATCH($BK$1,$BJ$1:$BK$1,0),1))</f>
        <v>안 지정 캐릭터 PP 일반등급</v>
      </c>
      <c r="N89">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33807</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7</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2100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91</v>
      </c>
      <c r="V89">
        <v>38090</v>
      </c>
      <c r="W89">
        <v>11</v>
      </c>
      <c r="X89" t="s">
        <v>125</v>
      </c>
      <c r="Z89">
        <v>1100</v>
      </c>
      <c r="AA89" t="str">
        <f ca="1">IF(ISBLANK(AB89),"",
VLOOKUP(AB89,OFFSET(INDIRECT("$A:$B"),0,MATCH(AB$1&amp;"_Verify",INDIRECT("$1:$1"),0)-1),2,0)
)</f>
        <v>fe</v>
      </c>
      <c r="AB89" t="s">
        <v>82</v>
      </c>
      <c r="AC89" t="s">
        <v>468</v>
      </c>
      <c r="AD89">
        <v>1</v>
      </c>
      <c r="AE89" t="s">
        <v>125</v>
      </c>
      <c r="AG89">
        <v>700</v>
      </c>
      <c r="AH89" t="str">
        <f ca="1">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 ca="1">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용기의 도끼</v>
      </c>
      <c r="AL89">
        <v>1</v>
      </c>
      <c r="AM89" t="str">
        <f ca="1">IF(ROW()=2,AN89,OFFSET(AM89,-1,0)&amp;IF(LEN(AN89)=0,"",","&amp;AN89))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v>
      </c>
      <c r="AN89" t="str">
        <f ca="1">IF(AL89&lt;&gt;1,"",
"{"""&amp;A$1&amp;""":"&amp;A89
&amp;","""&amp;B$1&amp;""":"&amp;B89
&amp;IF(LEN(AA89)=0,"",","""&amp;AA$1&amp;""":"""&amp;AA89&amp;"""")
&amp;IF(LEN(AC89)=0,"",","""&amp;AC$1&amp;""":"""&amp;AC89&amp;"""")
&amp;IF(LEN(AD89)=0,"",","""&amp;AD$1&amp;""":"&amp;AD89)
&amp;IF(LEN(AE89)=0,"",","""&amp;AE$1&amp;""":"""&amp;AE89&amp;"""")
&amp;IF(LEN(AF89)=0,"",","""&amp;AF$1&amp;""":"&amp;AF89)
&amp;IF(LEN(AG89)=0,"",","""&amp;AG$1&amp;""":"&amp;AG89)&amp;"}")</f>
        <v>{"dy":8,"sl":3,"tp":"fe","vl":"Equip0001","cn":1,"pt":"GO","pr":700}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1.3368983957219251E-2</v>
      </c>
      <c r="BQ89">
        <f t="shared" ca="1" si="17"/>
        <v>2.8089887640449444E-2</v>
      </c>
      <c r="BR89">
        <f t="shared" ca="1" si="18"/>
        <v>1.0121457489878543E-2</v>
      </c>
      <c r="BS89">
        <f t="shared" ca="1" si="19"/>
        <v>0.68181818181818266</v>
      </c>
      <c r="BT89">
        <f t="shared" ca="1" si="20"/>
        <v>0.49625468164794057</v>
      </c>
      <c r="BU89">
        <f t="shared" ca="1" si="21"/>
        <v>0.51619433198380538</v>
      </c>
      <c r="BV89" t="str">
        <f ca="1">OFFSET([1]EquipTable!$A$1,ROW()-1,0)</f>
        <v>Equip6002</v>
      </c>
    </row>
    <row r="90" spans="1:74">
      <c r="A90">
        <v>8</v>
      </c>
      <c r="B90">
        <v>4</v>
      </c>
      <c r="C90">
        <f>IF(B90&lt;=9,0,
IF(B90=10,1,2))</f>
        <v>0</v>
      </c>
      <c r="D90">
        <f ca="1">RAND()</f>
        <v>0.86097166666949998</v>
      </c>
      <c r="E90">
        <f ca="1">RAND()</f>
        <v>0.18630615826206809</v>
      </c>
      <c r="F90">
        <f ca="1">RAND()</f>
        <v>0.28417456371651006</v>
      </c>
      <c r="G90">
        <f ca="1">RAND()</f>
        <v>0.99948742991139305</v>
      </c>
      <c r="H90">
        <f ca="1">RAND()</f>
        <v>0.40610618338671545</v>
      </c>
      <c r="I90">
        <f ca="1">RAND()</f>
        <v>0.88018809397810349</v>
      </c>
      <c r="M90" t="str">
        <f ca="1">IF(LEN(J90)&lt;&gt;0,J90,VLOOKUP(D90+$B90,$BJ:$BK,MATCH($BK$1,$BJ$1:$BK$1,0),1))</f>
        <v>안 지정 캐릭터 PP 일반등급</v>
      </c>
      <c r="N90">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18630</v>
      </c>
      <c r="O90">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5</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GO</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1500</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U90" t="s">
        <v>92</v>
      </c>
      <c r="V90">
        <v>46233</v>
      </c>
      <c r="W90">
        <v>11</v>
      </c>
      <c r="X90" t="s">
        <v>125</v>
      </c>
      <c r="Z90">
        <v>1100</v>
      </c>
      <c r="AA90" t="str">
        <f ca="1">IF(ISBLANK(AB90),"",
VLOOKUP(AB90,OFFSET(INDIRECT("$A:$B"),0,MATCH(AB$1&amp;"_Verify",INDIRECT("$1:$1"),0)-1),2,0)
)</f>
        <v>uph</v>
      </c>
      <c r="AB90" t="s">
        <v>91</v>
      </c>
      <c r="AC90">
        <v>56233</v>
      </c>
      <c r="AD90">
        <v>11</v>
      </c>
      <c r="AE90" t="s">
        <v>388</v>
      </c>
      <c r="AG90">
        <v>3</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
      </c>
      <c r="AL90">
        <v>1</v>
      </c>
      <c r="AM90" t="str">
        <f ca="1">IF(ROW()=2,AN90,OFFSET(AM90,-1,0)&amp;IF(LEN(AN90)=0,"",","&amp;AN90))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v>
      </c>
      <c r="AN90" t="str">
        <f ca="1">IF(AL90&lt;&gt;1,"",
"{"""&amp;A$1&amp;""":"&amp;A90
&amp;","""&amp;B$1&amp;""":"&amp;B90
&amp;IF(LEN(AA90)=0,"",","""&amp;AA$1&amp;""":"""&amp;AA90&amp;"""")
&amp;IF(LEN(AC90)=0,"",","""&amp;AC$1&amp;""":"""&amp;AC90&amp;"""")
&amp;IF(LEN(AD90)=0,"",","""&amp;AD$1&amp;""":"&amp;AD90)
&amp;IF(LEN(AE90)=0,"",","""&amp;AE$1&amp;""":"""&amp;AE90&amp;"""")
&amp;IF(LEN(AF90)=0,"",","""&amp;AF$1&amp;""":"&amp;AF90)
&amp;IF(LEN(AG90)=0,"",","""&amp;AG$1&amp;""":"&amp;AG90)&amp;"}")</f>
        <v>{"dy":8,"sl":4,"tp":"uph","vl":"56233","cn":11,"pt":"DI","pr":3}</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1.3368983957219251E-2</v>
      </c>
      <c r="BQ90">
        <f t="shared" ca="1" si="17"/>
        <v>2.8089887640449444E-2</v>
      </c>
      <c r="BR90">
        <f t="shared" ca="1" si="18"/>
        <v>1.0121457489878543E-2</v>
      </c>
      <c r="BS90">
        <f t="shared" ca="1" si="19"/>
        <v>0.69518716577540196</v>
      </c>
      <c r="BT90">
        <f t="shared" ca="1" si="20"/>
        <v>0.52434456928839002</v>
      </c>
      <c r="BU90">
        <f t="shared" ca="1" si="21"/>
        <v>0.52631578947368396</v>
      </c>
      <c r="BV90" t="str">
        <f ca="1">OFFSET([1]EquipTable!$A$1,ROW()-1,0)</f>
        <v>Equip6101</v>
      </c>
    </row>
    <row r="91" spans="1:74">
      <c r="A91">
        <v>8</v>
      </c>
      <c r="B91">
        <v>5</v>
      </c>
      <c r="C91">
        <f>IF(B91&lt;=9,0,
IF(B91=10,1,2))</f>
        <v>0</v>
      </c>
      <c r="D91">
        <f ca="1">RAND()</f>
        <v>3.157457361490712E-2</v>
      </c>
      <c r="E91">
        <f ca="1">RAND()</f>
        <v>0.34874272994503275</v>
      </c>
      <c r="F91">
        <f ca="1">RAND()</f>
        <v>0.25630135090964867</v>
      </c>
      <c r="G91">
        <f ca="1">RAND()</f>
        <v>0.10802483772463134</v>
      </c>
      <c r="H91">
        <f ca="1">RAND()</f>
        <v>0.96068432185784813</v>
      </c>
      <c r="I91">
        <f ca="1">RAND()</f>
        <v>0.5708473844974975</v>
      </c>
      <c r="M91" t="str">
        <f ca="1">IF(LEN(J91)&lt;&gt;0,J91,VLOOKUP(D91+$B91,$BJ:$BK,MATCH($BK$1,$BJ$1:$BK$1,0),1))</f>
        <v>지정 장비</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Equip3001</v>
      </c>
      <c r="O91">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1</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GO</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800</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U91" t="s">
        <v>82</v>
      </c>
      <c r="V91" t="s">
        <v>185</v>
      </c>
      <c r="W91">
        <v>1</v>
      </c>
      <c r="X91" t="s">
        <v>129</v>
      </c>
      <c r="Z91">
        <v>96</v>
      </c>
      <c r="AA91" t="str">
        <f ca="1">IF(ISBLANK(AB91),"",
VLOOKUP(AB91,OFFSET(INDIRECT("$A:$B"),0,MATCH(AB$1&amp;"_Verify",INDIRECT("$1:$1"),0)-1),2,0)
)</f>
        <v>fe</v>
      </c>
      <c r="AB91" t="s">
        <v>82</v>
      </c>
      <c r="AC91" t="s">
        <v>434</v>
      </c>
      <c r="AD91">
        <v>1</v>
      </c>
      <c r="AE91" t="s">
        <v>125</v>
      </c>
      <c r="AG91">
        <v>7300</v>
      </c>
      <c r="AH91" t="str">
        <f ca="1">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 ca="1">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위장용 세검</v>
      </c>
      <c r="AL91">
        <v>1</v>
      </c>
      <c r="AM91" t="str">
        <f ca="1">IF(ROW()=2,AN91,OFFSET(AM91,-1,0)&amp;IF(LEN(AN91)=0,"",","&amp;AN91))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v>
      </c>
      <c r="AN91" t="str">
        <f ca="1">IF(AL91&lt;&gt;1,"",
"{"""&amp;A$1&amp;""":"&amp;A91
&amp;","""&amp;B$1&amp;""":"&amp;B91
&amp;IF(LEN(AA91)=0,"",","""&amp;AA$1&amp;""":"""&amp;AA91&amp;"""")
&amp;IF(LEN(AC91)=0,"",","""&amp;AC$1&amp;""":"""&amp;AC91&amp;"""")
&amp;IF(LEN(AD91)=0,"",","""&amp;AD$1&amp;""":"&amp;AD91)
&amp;IF(LEN(AE91)=0,"",","""&amp;AE$1&amp;""":"""&amp;AE91&amp;"""")
&amp;IF(LEN(AF91)=0,"",","""&amp;AF$1&amp;""":"&amp;AF91)
&amp;IF(LEN(AG91)=0,"",","""&amp;AG$1&amp;""":"&amp;AG91)&amp;"}")</f>
        <v>{"dy":8,"sl":5,"tp":"fe","vl":"Equip1301","cn":1,"pt":"GO","pr":7300}</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1.3368983957219251E-2</v>
      </c>
      <c r="BQ91">
        <f t="shared" ca="1" si="17"/>
        <v>2.8089887640449444E-2</v>
      </c>
      <c r="BR91">
        <f t="shared" ca="1" si="18"/>
        <v>1.0121457489878543E-2</v>
      </c>
      <c r="BS91">
        <f t="shared" ca="1" si="19"/>
        <v>0.70855614973262127</v>
      </c>
      <c r="BT91">
        <f t="shared" ca="1" si="20"/>
        <v>0.55243445692883941</v>
      </c>
      <c r="BU91">
        <f t="shared" ca="1" si="21"/>
        <v>0.53643724696356254</v>
      </c>
      <c r="BV91" t="str">
        <f ca="1">OFFSET([1]EquipTable!$A$1,ROW()-1,0)</f>
        <v>Equip6102</v>
      </c>
    </row>
    <row r="92" spans="1:74">
      <c r="A92">
        <v>8</v>
      </c>
      <c r="B92">
        <v>6</v>
      </c>
      <c r="C92">
        <f>IF(B92&lt;=9,0,
IF(B92=10,1,2))</f>
        <v>0</v>
      </c>
      <c r="D92">
        <f ca="1">RAND()</f>
        <v>6.5511225112640514E-2</v>
      </c>
      <c r="E92">
        <f ca="1">RAND()</f>
        <v>0.37406299270146659</v>
      </c>
      <c r="F92">
        <f ca="1">RAND()</f>
        <v>0.28968909165719492</v>
      </c>
      <c r="G92">
        <f ca="1">RAND()</f>
        <v>0.92437821838222212</v>
      </c>
      <c r="H92">
        <f ca="1">RAND()</f>
        <v>0.20171049951325659</v>
      </c>
      <c r="I92">
        <f ca="1">RAND()</f>
        <v>0.68184387695135085</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Equip4301</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7700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192</v>
      </c>
      <c r="W92">
        <v>1</v>
      </c>
      <c r="X92" t="s">
        <v>125</v>
      </c>
      <c r="Z92">
        <v>600</v>
      </c>
      <c r="AA92" t="str">
        <f ca="1">IF(ISBLANK(AB92),"",
VLOOKUP(AB92,OFFSET(INDIRECT("$A:$B"),0,MATCH(AB$1&amp;"_Verify",INDIRECT("$1:$1"),0)-1),2,0)
)</f>
        <v>uph</v>
      </c>
      <c r="AB92" t="s">
        <v>91</v>
      </c>
      <c r="AC92">
        <v>19503</v>
      </c>
      <c r="AD92">
        <v>9</v>
      </c>
      <c r="AE92" t="s">
        <v>125</v>
      </c>
      <c r="AG92">
        <v>2700</v>
      </c>
      <c r="AH92" t="str">
        <f>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
      </c>
      <c r="AL92">
        <v>1</v>
      </c>
      <c r="AM92" t="str">
        <f ca="1">IF(ROW()=2,AN92,OFFSET(AM92,-1,0)&amp;IF(LEN(AN92)=0,"",","&amp;AN92))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v>
      </c>
      <c r="AN92" t="str">
        <f ca="1">IF(AL92&lt;&gt;1,"",
"{"""&amp;A$1&amp;""":"&amp;A92
&amp;","""&amp;B$1&amp;""":"&amp;B92
&amp;IF(LEN(AA92)=0,"",","""&amp;AA$1&amp;""":"""&amp;AA92&amp;"""")
&amp;IF(LEN(AC92)=0,"",","""&amp;AC$1&amp;""":"""&amp;AC92&amp;"""")
&amp;IF(LEN(AD92)=0,"",","""&amp;AD$1&amp;""":"&amp;AD92)
&amp;IF(LEN(AE92)=0,"",","""&amp;AE$1&amp;""":"""&amp;AE92&amp;"""")
&amp;IF(LEN(AF92)=0,"",","""&amp;AF$1&amp;""":"&amp;AF92)
&amp;IF(LEN(AG92)=0,"",","""&amp;AG$1&amp;""":"&amp;AG92)&amp;"}")</f>
        <v>{"dy":8,"sl":6,"tp":"uph","vl":"19503","cn":9,"pt":"GO","pr":2700}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1.3368983957219251E-2</v>
      </c>
      <c r="BQ92">
        <f t="shared" ca="1" si="17"/>
        <v>2.8089887640449444E-2</v>
      </c>
      <c r="BR92">
        <f t="shared" ca="1" si="18"/>
        <v>1.0121457489878543E-2</v>
      </c>
      <c r="BS92">
        <f t="shared" ca="1" si="19"/>
        <v>0.72192513368984057</v>
      </c>
      <c r="BT92">
        <f t="shared" ca="1" si="20"/>
        <v>0.58052434456928881</v>
      </c>
      <c r="BU92">
        <f t="shared" ca="1" si="21"/>
        <v>0.54655870445344112</v>
      </c>
      <c r="BV92" t="str">
        <f ca="1">OFFSET([1]EquipTable!$A$1,ROW()-1,0)</f>
        <v>Equip6201</v>
      </c>
    </row>
    <row r="93" spans="1:74">
      <c r="A93">
        <v>8</v>
      </c>
      <c r="B93">
        <v>7</v>
      </c>
      <c r="C93">
        <f>IF(B93&lt;=9,0,
IF(B93=10,1,2))</f>
        <v>0</v>
      </c>
      <c r="D93">
        <f ca="1">RAND()</f>
        <v>0.39228235420551472</v>
      </c>
      <c r="E93">
        <f ca="1">RAND()</f>
        <v>3.3827306853052796E-2</v>
      </c>
      <c r="F93">
        <f ca="1">RAND()</f>
        <v>0.11622778101668074</v>
      </c>
      <c r="G93">
        <f ca="1">RAND()</f>
        <v>0.5086300477196305</v>
      </c>
      <c r="H93">
        <f ca="1">RAND()</f>
        <v>3.2522201794357386E-2</v>
      </c>
      <c r="I93">
        <f ca="1">RAND()</f>
        <v>0.90288045818399443</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Equip0102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1500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252</v>
      </c>
      <c r="W93">
        <v>1</v>
      </c>
      <c r="X93" t="s">
        <v>125</v>
      </c>
      <c r="Z93">
        <v>7300</v>
      </c>
      <c r="AA93" t="str">
        <f ca="1">IF(ISBLANK(AB93),"",
VLOOKUP(AB93,OFFSET(INDIRECT("$A:$B"),0,MATCH(AB$1&amp;"_Verify",INDIRECT("$1:$1"),0)-1),2,0)
)</f>
        <v>fe</v>
      </c>
      <c r="AB93" t="s">
        <v>82</v>
      </c>
      <c r="AC93" t="s">
        <v>435</v>
      </c>
      <c r="AD93">
        <v>1</v>
      </c>
      <c r="AE93" t="s">
        <v>125</v>
      </c>
      <c r="AG93">
        <v>29300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스톰 브링어</v>
      </c>
      <c r="AL93">
        <v>1</v>
      </c>
      <c r="AM93" t="str">
        <f ca="1">IF(ROW()=2,AN93,OFFSET(AM93,-1,0)&amp;IF(LEN(AN93)=0,"",","&amp;AN93))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v>
      </c>
      <c r="AN93" t="str">
        <f ca="1">IF(AL93&lt;&gt;1,"",
"{"""&amp;A$1&amp;""":"&amp;A93
&amp;","""&amp;B$1&amp;""":"&amp;B93
&amp;IF(LEN(AA93)=0,"",","""&amp;AA$1&amp;""":"""&amp;AA93&amp;"""")
&amp;IF(LEN(AC93)=0,"",","""&amp;AC$1&amp;""":"""&amp;AC93&amp;"""")
&amp;IF(LEN(AD93)=0,"",","""&amp;AD$1&amp;""":"&amp;AD93)
&amp;IF(LEN(AE93)=0,"",","""&amp;AE$1&amp;""":"""&amp;AE93&amp;"""")
&amp;IF(LEN(AF93)=0,"",","""&amp;AF$1&amp;""":"&amp;AF93)
&amp;IF(LEN(AG93)=0,"",","""&amp;AG$1&amp;""":"&amp;AG93)&amp;"}")</f>
        <v>{"dy":8,"sl":7,"tp":"fe","vl":"Equip8202","cn":1,"pt":"GO","pr":29300}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1.3368983957219251E-2</v>
      </c>
      <c r="BQ93">
        <f t="shared" ca="1" si="17"/>
        <v>2.8089887640449444E-2</v>
      </c>
      <c r="BR93">
        <f t="shared" ca="1" si="18"/>
        <v>1.0121457489878543E-2</v>
      </c>
      <c r="BS93">
        <f t="shared" ca="1" si="19"/>
        <v>0.73529411764705987</v>
      </c>
      <c r="BT93">
        <f t="shared" ca="1" si="20"/>
        <v>0.6086142322097382</v>
      </c>
      <c r="BU93">
        <f t="shared" ca="1" si="21"/>
        <v>0.55668016194331971</v>
      </c>
      <c r="BV93" t="str">
        <f ca="1">OFFSET([1]EquipTable!$A$1,ROW()-1,0)</f>
        <v>Equip6202</v>
      </c>
    </row>
    <row r="94" spans="1:74">
      <c r="A94">
        <v>8</v>
      </c>
      <c r="B94">
        <v>8</v>
      </c>
      <c r="C94">
        <f>IF(B94&lt;=9,0,
IF(B94=10,1,2))</f>
        <v>0</v>
      </c>
      <c r="D94">
        <f ca="1">RAND()</f>
        <v>0.49087949191608515</v>
      </c>
      <c r="E94">
        <f ca="1">RAND()</f>
        <v>0.1183518061454335</v>
      </c>
      <c r="F94">
        <f ca="1">RAND()</f>
        <v>0.14415015549788568</v>
      </c>
      <c r="G94">
        <f ca="1">RAND()</f>
        <v>0.80631652329422343</v>
      </c>
      <c r="H94">
        <f ca="1">RAND()</f>
        <v>0.909586930759269</v>
      </c>
      <c r="I94">
        <f ca="1">RAND()</f>
        <v>0.41731568029602473</v>
      </c>
      <c r="M94" t="str">
        <f ca="1">IF(LEN(J94)&lt;&gt;0,J94,VLOOKUP(D94+$B94,$BJ:$BK,MATCH($BK$1,$BJ$1:$BK$1,0),1))</f>
        <v>삭제</v>
      </c>
      <c r="N94" t="str">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삭제</v>
      </c>
      <c r="O94" t="str">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삭제</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삭제</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t="str">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삭제</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AA94" t="str">
        <f ca="1">IF(ISBLANK(AB94),"",
VLOOKUP(AB94,OFFSET(INDIRECT("$A:$B"),0,MATCH(AB$1&amp;"_Verify",INDIRECT("$1:$1"),0)-1),2,0)
)</f>
        <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v>
      </c>
      <c r="AN94" t="str">
        <f ca="1">IF(AL94&lt;&gt;1,"",
"{"""&amp;A$1&amp;""":"&amp;A94
&amp;","""&amp;B$1&amp;""":"&amp;B94
&amp;IF(LEN(AA94)=0,"",","""&amp;AA$1&amp;""":"""&amp;AA94&amp;"""")
&amp;IF(LEN(AC94)=0,"",","""&amp;AC$1&amp;""":"""&amp;AC94&amp;"""")
&amp;IF(LEN(AD94)=0,"",","""&amp;AD$1&amp;""":"&amp;AD94)
&amp;IF(LEN(AE94)=0,"",","""&amp;AE$1&amp;""":"""&amp;AE94&amp;"""")
&amp;IF(LEN(AF94)=0,"",","""&amp;AF$1&amp;""":"&amp;AF94)
&amp;IF(LEN(AG94)=0,"",","""&amp;AG$1&amp;""":"&amp;AG94)&amp;"}")</f>
        <v>{"dy":8,"sl":8}</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1.3368983957219251E-2</v>
      </c>
      <c r="BQ94">
        <f t="shared" ca="1" si="17"/>
        <v>2.8089887640449444E-2</v>
      </c>
      <c r="BR94">
        <f t="shared" ca="1" si="18"/>
        <v>1.0121457489878543E-2</v>
      </c>
      <c r="BS94">
        <f t="shared" ca="1" si="19"/>
        <v>0.74866310160427918</v>
      </c>
      <c r="BT94">
        <f t="shared" ca="1" si="20"/>
        <v>0.6367041198501876</v>
      </c>
      <c r="BU94">
        <f t="shared" ca="1" si="21"/>
        <v>0.56680161943319829</v>
      </c>
      <c r="BV94" t="str">
        <f ca="1">OFFSET([1]EquipTable!$A$1,ROW()-1,0)</f>
        <v>Equip6301</v>
      </c>
    </row>
    <row r="95" spans="1:74">
      <c r="A95">
        <v>8</v>
      </c>
      <c r="B95">
        <v>9</v>
      </c>
      <c r="C95">
        <f>IF(B95&lt;=9,0,
IF(B95=10,1,2))</f>
        <v>0</v>
      </c>
      <c r="D95">
        <f ca="1">RAND()</f>
        <v>0.86163168637360699</v>
      </c>
      <c r="E95">
        <f ca="1">RAND()</f>
        <v>0.72776999573047441</v>
      </c>
      <c r="F95">
        <f ca="1">RAND()</f>
        <v>0.35819664618976843</v>
      </c>
      <c r="G95">
        <f ca="1">RAND()</f>
        <v>0.83817036485867968</v>
      </c>
      <c r="H95">
        <f ca="1">RAND()</f>
        <v>0.53915528272872415</v>
      </c>
      <c r="I95">
        <f ca="1">RAND()</f>
        <v>0.29536656588545573</v>
      </c>
      <c r="M95" t="str">
        <f ca="1">IF(LEN(J95)&lt;&gt;0,J95,VLOOKUP(D95+$B95,$BJ:$BK,MATCH($BK$1,$BJ$1:$BK$1,0),1))</f>
        <v>삭제</v>
      </c>
      <c r="N95" t="str">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삭제</v>
      </c>
      <c r="O95" t="str">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삭제</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삭제</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t="str">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삭제</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AA95" t="str">
        <f ca="1">IF(ISBLANK(AB95),"",
VLOOKUP(AB95,OFFSET(INDIRECT("$A:$B"),0,MATCH(AB$1&amp;"_Verify",INDIRECT("$1:$1"),0)-1),2,0)
)</f>
        <v/>
      </c>
      <c r="AH95" t="str">
        <f>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
      </c>
      <c r="AL95">
        <v>1</v>
      </c>
      <c r="AM95" t="str">
        <f ca="1">IF(ROW()=2,AN95,OFFSET(AM95,-1,0)&amp;IF(LEN(AN95)=0,"",","&amp;AN95))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v>
      </c>
      <c r="AN95" t="str">
        <f ca="1">IF(AL95&lt;&gt;1,"",
"{"""&amp;A$1&amp;""":"&amp;A95
&amp;","""&amp;B$1&amp;""":"&amp;B95
&amp;IF(LEN(AA95)=0,"",","""&amp;AA$1&amp;""":"""&amp;AA95&amp;"""")
&amp;IF(LEN(AC95)=0,"",","""&amp;AC$1&amp;""":"""&amp;AC95&amp;"""")
&amp;IF(LEN(AD95)=0,"",","""&amp;AD$1&amp;""":"&amp;AD95)
&amp;IF(LEN(AE95)=0,"",","""&amp;AE$1&amp;""":"""&amp;AE95&amp;"""")
&amp;IF(LEN(AF95)=0,"",","""&amp;AF$1&amp;""":"&amp;AF95)
&amp;IF(LEN(AG95)=0,"",","""&amp;AG$1&amp;""":"&amp;AG95)&amp;"}")</f>
        <v>{"dy":8,"sl":9}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1.3368983957219251E-2</v>
      </c>
      <c r="BQ95">
        <f t="shared" ca="1" si="17"/>
        <v>2.8089887640449444E-2</v>
      </c>
      <c r="BR95">
        <f t="shared" ca="1" si="18"/>
        <v>1.0121457489878543E-2</v>
      </c>
      <c r="BS95">
        <f t="shared" ca="1" si="19"/>
        <v>0.76203208556149848</v>
      </c>
      <c r="BT95">
        <f t="shared" ca="1" si="20"/>
        <v>0.664794007490637</v>
      </c>
      <c r="BU95">
        <f t="shared" ca="1" si="21"/>
        <v>0.57692307692307687</v>
      </c>
      <c r="BV95" t="str">
        <f ca="1">OFFSET([1]EquipTable!$A$1,ROW()-1,0)</f>
        <v>Equip6302</v>
      </c>
    </row>
    <row r="96" spans="1:74">
      <c r="A96">
        <v>8</v>
      </c>
      <c r="B96">
        <v>10</v>
      </c>
      <c r="C96">
        <f>IF(B96&lt;=9,0,
IF(B96=10,1,2))</f>
        <v>1</v>
      </c>
      <c r="D96">
        <f ca="1">RAND()</f>
        <v>0.71787231457802791</v>
      </c>
      <c r="E96">
        <f ca="1">RAND()</f>
        <v>0.49598678703592713</v>
      </c>
      <c r="F96">
        <f ca="1">RAND()</f>
        <v>0.31835562656995486</v>
      </c>
      <c r="G96">
        <f ca="1">RAND()</f>
        <v>0.35693641079817429</v>
      </c>
      <c r="H96">
        <f ca="1">RAND()</f>
        <v>0.28429611039559644</v>
      </c>
      <c r="I96">
        <f ca="1">RAND()</f>
        <v>0.54134812265691346</v>
      </c>
      <c r="M96" t="str">
        <f ca="1">IF(LEN(J96)&lt;&gt;0,J96,VLOOKUP(D96+$B96,$BJ:$BK,MATCH($BK$1,$BJ$1:$BK$1,0),1))</f>
        <v>삭제</v>
      </c>
      <c r="N96" t="str">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삭제</v>
      </c>
      <c r="O96" t="str">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삭제</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삭제</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t="str">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삭제</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AA96" t="str">
        <f ca="1">IF(ISBLANK(AB96),"",
VLOOKUP(AB96,OFFSET(INDIRECT("$A:$B"),0,MATCH(AB$1&amp;"_Verify",INDIRECT("$1:$1"),0)-1),2,0)
)</f>
        <v>fl2</v>
      </c>
      <c r="AB96" t="s">
        <v>88</v>
      </c>
      <c r="AC96" t="s">
        <v>475</v>
      </c>
      <c r="AD96">
        <v>1</v>
      </c>
      <c r="AE96" t="s">
        <v>129</v>
      </c>
      <c r="AF96">
        <v>190</v>
      </c>
      <c r="AG96">
        <v>89</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카츄진</v>
      </c>
      <c r="AL96">
        <v>1</v>
      </c>
      <c r="AM96" t="str">
        <f ca="1">IF(ROW()=2,AN96,OFFSET(AM96,-1,0)&amp;IF(LEN(AN96)=0,"",","&amp;AN96))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v>
      </c>
      <c r="AN96" t="str">
        <f ca="1">IF(AL96&lt;&gt;1,"",
"{"""&amp;A$1&amp;""":"&amp;A96
&amp;","""&amp;B$1&amp;""":"&amp;B96
&amp;IF(LEN(AA96)=0,"",","""&amp;AA$1&amp;""":"""&amp;AA96&amp;"""")
&amp;IF(LEN(AC96)=0,"",","""&amp;AC$1&amp;""":"""&amp;AC96&amp;"""")
&amp;IF(LEN(AD96)=0,"",","""&amp;AD$1&amp;""":"&amp;AD96)
&amp;IF(LEN(AE96)=0,"",","""&amp;AE$1&amp;""":"""&amp;AE96&amp;"""")
&amp;IF(LEN(AF96)=0,"",","""&amp;AF$1&amp;""":"&amp;AF96)
&amp;IF(LEN(AG96)=0,"",","""&amp;AG$1&amp;""":"&amp;AG96)&amp;"}")</f>
        <v>{"dy":8,"sl":10,"tp":"fl2","vl":"Actor3117","cn":1,"pt":"DI","pp":190,"pr":89}</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1.3368983957219253E-3</v>
      </c>
      <c r="BQ96">
        <f t="shared" ca="1" si="17"/>
        <v>9.363295880149815E-4</v>
      </c>
      <c r="BR96">
        <f t="shared" ca="1" si="18"/>
        <v>1.0121457489878543E-3</v>
      </c>
      <c r="BS96">
        <f t="shared" ca="1" si="19"/>
        <v>0.77540106951871779</v>
      </c>
      <c r="BT96">
        <f t="shared" ca="1" si="20"/>
        <v>0.69288389513108639</v>
      </c>
      <c r="BU96">
        <f t="shared" ca="1" si="21"/>
        <v>0.58704453441295545</v>
      </c>
      <c r="BV96" t="str">
        <f ca="1">OFFSET([1]EquipTable!$A$1,ROW()-1,0)</f>
        <v>Equip6401</v>
      </c>
    </row>
    <row r="97" spans="1:74">
      <c r="A97">
        <v>8</v>
      </c>
      <c r="B97">
        <v>11</v>
      </c>
      <c r="C97">
        <f>IF(B97&lt;=9,0,
IF(B97=10,1,2))</f>
        <v>2</v>
      </c>
      <c r="D97">
        <f ca="1">RAND()</f>
        <v>0.1060039046604081</v>
      </c>
      <c r="E97">
        <f ca="1">RAND()</f>
        <v>0.79147692735804431</v>
      </c>
      <c r="F97">
        <f ca="1">RAND()</f>
        <v>0.49206144918445804</v>
      </c>
      <c r="G97">
        <f ca="1">RAND()</f>
        <v>0.4733696195530589</v>
      </c>
      <c r="H97">
        <f ca="1">RAND()</f>
        <v>7.7773131443856891E-2</v>
      </c>
      <c r="I97">
        <f ca="1">RAND()</f>
        <v>0.18279795767032325</v>
      </c>
      <c r="M97" t="str">
        <f ca="1">IF(LEN(J97)&lt;&gt;0,J97,VLOOKUP(D97+$B97,$BJ:$BK,MATCH($BK$1,$BJ$1:$BK$1,0),1))</f>
        <v>삭제</v>
      </c>
      <c r="N97" t="str">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삭제</v>
      </c>
      <c r="O97" t="str">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삭제</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삭제</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t="str">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삭제</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AA97" t="str">
        <f ca="1">IF(ISBLANK(AB97),"",
VLOOKUP(AB97,OFFSET(INDIRECT("$A:$B"),0,MATCH(AB$1&amp;"_Verify",INDIRECT("$1:$1"),0)-1),2,0)
)</f>
        <v>fl3</v>
      </c>
      <c r="AB97" t="s">
        <v>89</v>
      </c>
      <c r="AC97" t="s">
        <v>475</v>
      </c>
      <c r="AD97">
        <v>1</v>
      </c>
      <c r="AE97" t="s">
        <v>129</v>
      </c>
      <c r="AF97">
        <v>240</v>
      </c>
      <c r="AG97">
        <v>129</v>
      </c>
      <c r="AH97" t="str">
        <f>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카츄진</v>
      </c>
      <c r="AL97">
        <v>1</v>
      </c>
      <c r="AM97" t="str">
        <f ca="1">IF(ROW()=2,AN97,OFFSET(AM97,-1,0)&amp;IF(LEN(AN97)=0,"",","&amp;AN97))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v>
      </c>
      <c r="AN97" t="str">
        <f ca="1">IF(AL97&lt;&gt;1,"",
"{"""&amp;A$1&amp;""":"&amp;A97
&amp;","""&amp;B$1&amp;""":"&amp;B97
&amp;IF(LEN(AA97)=0,"",","""&amp;AA$1&amp;""":"""&amp;AA97&amp;"""")
&amp;IF(LEN(AC97)=0,"",","""&amp;AC$1&amp;""":"""&amp;AC97&amp;"""")
&amp;IF(LEN(AD97)=0,"",","""&amp;AD$1&amp;""":"&amp;AD97)
&amp;IF(LEN(AE97)=0,"",","""&amp;AE$1&amp;""":"""&amp;AE97&amp;"""")
&amp;IF(LEN(AF97)=0,"",","""&amp;AF$1&amp;""":"&amp;AF97)
&amp;IF(LEN(AG97)=0,"",","""&amp;AG$1&amp;""":"&amp;AG97)&amp;"}")</f>
        <v>{"dy":8,"sl":11,"tp":"fl3","vl":"Actor3117","cn":1,"pt":"DI","pp":240,"pr":129}</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1.3368983957219253E-3</v>
      </c>
      <c r="BQ97">
        <f t="shared" ca="1" si="17"/>
        <v>9.363295880149815E-4</v>
      </c>
      <c r="BR97">
        <f t="shared" ca="1" si="18"/>
        <v>1.0121457489878543E-3</v>
      </c>
      <c r="BS97">
        <f t="shared" ca="1" si="19"/>
        <v>0.77673796791443972</v>
      </c>
      <c r="BT97">
        <f t="shared" ca="1" si="20"/>
        <v>0.69382022471910132</v>
      </c>
      <c r="BU97">
        <f t="shared" ca="1" si="21"/>
        <v>0.58805668016194335</v>
      </c>
      <c r="BV97" t="str">
        <f ca="1">OFFSET([1]EquipTable!$A$1,ROW()-1,0)</f>
        <v>Equip6402</v>
      </c>
    </row>
    <row r="98" spans="1:74">
      <c r="A98">
        <v>9</v>
      </c>
      <c r="B98">
        <v>0</v>
      </c>
      <c r="C98">
        <f>IF(B98&lt;=9,0,
IF(B98=10,1,2))</f>
        <v>0</v>
      </c>
      <c r="D98">
        <f ca="1">RAND()</f>
        <v>0.87543385800087581</v>
      </c>
      <c r="E98">
        <f ca="1">RAND()</f>
        <v>0.40318494371167912</v>
      </c>
      <c r="F98">
        <f ca="1">RAND()</f>
        <v>0.47339104710863067</v>
      </c>
      <c r="G98">
        <f ca="1">RAND()</f>
        <v>0.95268402517312056</v>
      </c>
      <c r="H98">
        <f ca="1">RAND()</f>
        <v>0.21338670716154395</v>
      </c>
      <c r="I98">
        <f ca="1">RAND()</f>
        <v>0.12101734243783169</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Equip3201</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2600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259</v>
      </c>
      <c r="W98">
        <v>1</v>
      </c>
      <c r="X98" t="s">
        <v>129</v>
      </c>
      <c r="Z98">
        <v>11</v>
      </c>
      <c r="AA98" t="str">
        <f ca="1">IF(ISBLANK(AB98),"",
VLOOKUP(AB98,OFFSET(INDIRECT("$A:$B"),0,MATCH(AB$1&amp;"_Verify",INDIRECT("$1:$1"),0)-1),2,0)
)</f>
        <v>fe</v>
      </c>
      <c r="AB98" t="s">
        <v>82</v>
      </c>
      <c r="AC98" t="s">
        <v>478</v>
      </c>
      <c r="AD98">
        <v>1</v>
      </c>
      <c r="AE98" t="s">
        <v>125</v>
      </c>
      <c r="AG98">
        <v>1900</v>
      </c>
      <c r="AH98" t="str">
        <f ca="1">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 ca="1">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까마귀 리볼버</v>
      </c>
      <c r="AL98">
        <v>1</v>
      </c>
      <c r="AM98" t="str">
        <f ca="1">IF(ROW()=2,AN98,OFFSET(AM98,-1,0)&amp;IF(LEN(AN98)=0,"",","&amp;AN98))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v>
      </c>
      <c r="AN98" t="str">
        <f ca="1">IF(AL98&lt;&gt;1,"",
"{"""&amp;A$1&amp;""":"&amp;A98
&amp;","""&amp;B$1&amp;""":"&amp;B98
&amp;IF(LEN(AA98)=0,"",","""&amp;AA$1&amp;""":"""&amp;AA98&amp;"""")
&amp;IF(LEN(AC98)=0,"",","""&amp;AC$1&amp;""":"""&amp;AC98&amp;"""")
&amp;IF(LEN(AD98)=0,"",","""&amp;AD$1&amp;""":"&amp;AD98)
&amp;IF(LEN(AE98)=0,"",","""&amp;AE$1&amp;""":"""&amp;AE98&amp;"""")
&amp;IF(LEN(AF98)=0,"",","""&amp;AF$1&amp;""":"&amp;AF98)
&amp;IF(LEN(AG98)=0,"",","""&amp;AG$1&amp;""":"&amp;AG98)&amp;"}")</f>
        <v>{"dy":9,"sl":0,"tp":"fe","vl":"Equip6001","cn":1,"pt":"GO","pr":1900}</v>
      </c>
      <c r="BM98">
        <f ca="1">IF(VLOOKUP($BV98,[1]EquipTable!$1:$1048576,MATCH("업데이트순번",[1]EquipTable!$1:$1,0),0)&lt;=$BP$1,1,0)
*IF(MID(BV98,7,1)="4",0.1,1)</f>
        <v>0.1</v>
      </c>
      <c r="BN98">
        <f ca="1">IF(VLOOKUP($BV98,[1]EquipTable!$1:$1048576,MATCH("업데이트순번",[1]EquipTable!$1:$1,0),0)&lt;=$BP$1,1,0)
*IF(MID(BV98,7,1)="4",0.1,1)
*IF(AND(MID(BV98,7,1)&lt;&gt;"4",OR(MID(BV98,6,1)="6",MID(BV98,6,1)="7")),3,1)</f>
        <v>0.1</v>
      </c>
      <c r="BO98">
        <f ca="1">IF(VLOOKUP($BV98,[1]EquipTable!$1:$1048576,MATCH("업데이트순번",[1]EquipTable!$1:$1,0),0)&lt;=$BP$1,1,0)
*IF(MID(BV98,7,1)="4",0.1,1)
*IF(AND(MID(BV98,7,1)&lt;&gt;"4",MID(BV98,6,1)="8"),4,1)</f>
        <v>0.1</v>
      </c>
      <c r="BP98">
        <f t="shared" ca="1" si="16"/>
        <v>1.3368983957219253E-3</v>
      </c>
      <c r="BQ98">
        <f t="shared" ca="1" si="17"/>
        <v>9.363295880149815E-4</v>
      </c>
      <c r="BR98">
        <f t="shared" ca="1" si="18"/>
        <v>1.0121457489878543E-3</v>
      </c>
      <c r="BS98">
        <f t="shared" ca="1" si="19"/>
        <v>0.77807486631016165</v>
      </c>
      <c r="BT98">
        <f t="shared" ca="1" si="20"/>
        <v>0.69475655430711625</v>
      </c>
      <c r="BU98">
        <f t="shared" ca="1" si="21"/>
        <v>0.58906882591093124</v>
      </c>
      <c r="BV98" t="str">
        <f ca="1">OFFSET([1]EquipTable!$A$1,ROW()-1,0)</f>
        <v>Equip6403</v>
      </c>
    </row>
    <row r="99" spans="1:74">
      <c r="A99">
        <v>9</v>
      </c>
      <c r="B99">
        <v>1</v>
      </c>
      <c r="C99">
        <f>IF(B99&lt;=9,0,
IF(B99=10,1,2))</f>
        <v>0</v>
      </c>
      <c r="D99">
        <f ca="1">RAND()</f>
        <v>3.441609119773148E-2</v>
      </c>
      <c r="E99">
        <f ca="1">RAND()</f>
        <v>0.55861581383886139</v>
      </c>
      <c r="F99">
        <f ca="1">RAND()</f>
        <v>0.36320061852364405</v>
      </c>
      <c r="G99">
        <f ca="1">RAND()</f>
        <v>0.43419900836858494</v>
      </c>
      <c r="H99">
        <f ca="1">RAND()</f>
        <v>0.88061300856806812</v>
      </c>
      <c r="I99">
        <f ca="1">RAND()</f>
        <v>0.78138540344422169</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Equip4402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DI</v>
      </c>
      <c r="Q99">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29</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20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전설</v>
      </c>
      <c r="U99" t="s">
        <v>82</v>
      </c>
      <c r="V99" t="s">
        <v>112</v>
      </c>
      <c r="W99">
        <v>1</v>
      </c>
      <c r="X99" t="s">
        <v>125</v>
      </c>
      <c r="Z99">
        <v>3400</v>
      </c>
      <c r="AA99" t="str">
        <f ca="1">IF(ISBLANK(AB99),"",
VLOOKUP(AB99,OFFSET(INDIRECT("$A:$B"),0,MATCH(AB$1&amp;"_Verify",INDIRECT("$1:$1"),0)-1),2,0)
)</f>
        <v>upn</v>
      </c>
      <c r="AB99" t="s">
        <v>92</v>
      </c>
      <c r="AC99">
        <v>36063</v>
      </c>
      <c r="AD99">
        <v>11</v>
      </c>
      <c r="AE99" t="s">
        <v>125</v>
      </c>
      <c r="AG99">
        <v>3300</v>
      </c>
      <c r="AH99" t="str">
        <f>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
      </c>
      <c r="AL99">
        <v>1</v>
      </c>
      <c r="AM99" t="str">
        <f ca="1">IF(ROW()=2,AN99,OFFSET(AM99,-1,0)&amp;IF(LEN(AN99)=0,"",","&amp;AN99))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v>
      </c>
      <c r="AN99" t="str">
        <f ca="1">IF(AL99&lt;&gt;1,"",
"{"""&amp;A$1&amp;""":"&amp;A99
&amp;","""&amp;B$1&amp;""":"&amp;B99
&amp;IF(LEN(AA99)=0,"",","""&amp;AA$1&amp;""":"""&amp;AA99&amp;"""")
&amp;IF(LEN(AC99)=0,"",","""&amp;AC$1&amp;""":"""&amp;AC99&amp;"""")
&amp;IF(LEN(AD99)=0,"",","""&amp;AD$1&amp;""":"&amp;AD99)
&amp;IF(LEN(AE99)=0,"",","""&amp;AE$1&amp;""":"""&amp;AE99&amp;"""")
&amp;IF(LEN(AF99)=0,"",","""&amp;AF$1&amp;""":"&amp;AF99)
&amp;IF(LEN(AG99)=0,"",","""&amp;AG$1&amp;""":"&amp;AG99)&amp;"}")</f>
        <v>{"dy":9,"sl":1,"tp":"upn","vl":"36063","cn":11,"pt":"GO","pr":3300}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0.77941176470588358</v>
      </c>
      <c r="BT99">
        <f t="shared" ca="1" si="20"/>
        <v>0.69569288389513118</v>
      </c>
      <c r="BU99">
        <f t="shared" ca="1" si="21"/>
        <v>0.59008097165991913</v>
      </c>
      <c r="BV99" t="str">
        <f ca="1">OFFSET([1]EquipTable!$A$1,ROW()-1,0)</f>
        <v>Equip6404</v>
      </c>
    </row>
    <row r="100" spans="1:74">
      <c r="A100">
        <v>9</v>
      </c>
      <c r="B100">
        <v>2</v>
      </c>
      <c r="C100">
        <f>IF(B100&lt;=9,0,
IF(B100=10,1,2))</f>
        <v>0</v>
      </c>
      <c r="D100">
        <f ca="1">RAND()</f>
        <v>0.33990975760655351</v>
      </c>
      <c r="E100">
        <f ca="1">RAND()</f>
        <v>0.15378739410480147</v>
      </c>
      <c r="F100">
        <f ca="1">RAND()</f>
        <v>0.59127090810816885</v>
      </c>
      <c r="G100">
        <f ca="1">RAND()</f>
        <v>0.86624135711768457</v>
      </c>
      <c r="H100">
        <f ca="1">RAND()</f>
        <v>0.88403287431665467</v>
      </c>
      <c r="I100">
        <f ca="1">RAND()</f>
        <v>0.68380315321668494</v>
      </c>
      <c r="M100" t="str">
        <f ca="1">IF(LEN(J100)&lt;&gt;0,J100,VLOOKUP(D100+$B100,$BJ:$BK,MATCH($BK$1,$BJ$1:$BK$1,0),1))</f>
        <v>안 지정 캐릭터 PP 영웅등급</v>
      </c>
      <c r="N100">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15378</v>
      </c>
      <c r="O100">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4</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GO</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1200</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U100" t="s">
        <v>91</v>
      </c>
      <c r="V100">
        <v>90489</v>
      </c>
      <c r="W100">
        <v>14</v>
      </c>
      <c r="X100" t="s">
        <v>125</v>
      </c>
      <c r="Z100">
        <v>1400</v>
      </c>
      <c r="AA100" t="str">
        <f ca="1">IF(ISBLANK(AB100),"",
VLOOKUP(AB100,OFFSET(INDIRECT("$A:$B"),0,MATCH(AB$1&amp;"_Verify",INDIRECT("$1:$1"),0)-1),2,0)
)</f>
        <v>fe</v>
      </c>
      <c r="AB100" t="s">
        <v>82</v>
      </c>
      <c r="AC100" t="s">
        <v>398</v>
      </c>
      <c r="AD100">
        <v>1</v>
      </c>
      <c r="AE100" t="s">
        <v>125</v>
      </c>
      <c r="AG100">
        <v>3400</v>
      </c>
      <c r="AH100" t="str">
        <f ca="1">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 ca="1">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성스러운 휘장</v>
      </c>
      <c r="AL100">
        <v>1</v>
      </c>
      <c r="AM100" t="str">
        <f ca="1">IF(ROW()=2,AN100,OFFSET(AM100,-1,0)&amp;IF(LEN(AN100)=0,"",","&amp;AN100))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v>
      </c>
      <c r="AN100" t="str">
        <f ca="1">IF(AL100&lt;&gt;1,"",
"{"""&amp;A$1&amp;""":"&amp;A100
&amp;","""&amp;B$1&amp;""":"&amp;B100
&amp;IF(LEN(AA100)=0,"",","""&amp;AA$1&amp;""":"""&amp;AA100&amp;"""")
&amp;IF(LEN(AC100)=0,"",","""&amp;AC$1&amp;""":"""&amp;AC100&amp;"""")
&amp;IF(LEN(AD100)=0,"",","""&amp;AD$1&amp;""":"&amp;AD100)
&amp;IF(LEN(AE100)=0,"",","""&amp;AE$1&amp;""":"""&amp;AE100&amp;"""")
&amp;IF(LEN(AF100)=0,"",","""&amp;AF$1&amp;""":"&amp;AF100)
&amp;IF(LEN(AG100)=0,"",","""&amp;AG$1&amp;""":"&amp;AG100)&amp;"}")</f>
        <v>{"dy":9,"sl":2,"tp":"fe","vl":"Equip5201","cn":1,"pt":"GO","pr":3400}</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0.77941176470588358</v>
      </c>
      <c r="BT100">
        <f t="shared" ca="1" si="20"/>
        <v>0.69569288389513118</v>
      </c>
      <c r="BU100">
        <f t="shared" ca="1" si="21"/>
        <v>0.59008097165991913</v>
      </c>
      <c r="BV100" t="str">
        <f ca="1">OFFSET([1]EquipTable!$A$1,ROW()-1,0)</f>
        <v>Equip6405</v>
      </c>
    </row>
    <row r="101" spans="1:74">
      <c r="A101">
        <v>9</v>
      </c>
      <c r="B101">
        <v>3</v>
      </c>
      <c r="C101">
        <f>IF(B101&lt;=9,0,
IF(B101=10,1,2))</f>
        <v>0</v>
      </c>
      <c r="D101">
        <f ca="1">RAND()</f>
        <v>0.6111804448492173</v>
      </c>
      <c r="E101">
        <f ca="1">RAND()</f>
        <v>0.94265398886850615</v>
      </c>
      <c r="F101">
        <f ca="1">RAND()</f>
        <v>0.85934010468444644</v>
      </c>
      <c r="G101">
        <f ca="1">RAND()</f>
        <v>0.7602785397865407</v>
      </c>
      <c r="H101">
        <f ca="1">RAND()</f>
        <v>9.6459101714327367E-2</v>
      </c>
      <c r="I101">
        <f ca="1">RAND()</f>
        <v>0.19560590014757839</v>
      </c>
      <c r="M101" t="str">
        <f ca="1">IF(LEN(J101)&lt;&gt;0,J101,VLOOKUP(D101+$B101,$BJ:$BK,MATCH($BK$1,$BJ$1:$BK$1,0),1))</f>
        <v>안 지정 캐릭터 PP 일반등급</v>
      </c>
      <c r="N101">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94265</v>
      </c>
      <c r="O101">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14</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GO</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4200</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U101" t="s">
        <v>92</v>
      </c>
      <c r="V101">
        <v>26063</v>
      </c>
      <c r="W101">
        <v>10</v>
      </c>
      <c r="X101" t="s">
        <v>125</v>
      </c>
      <c r="Z101">
        <v>1000</v>
      </c>
      <c r="AA101" t="str">
        <f ca="1">IF(ISBLANK(AB101),"",
VLOOKUP(AB101,OFFSET(INDIRECT("$A:$B"),0,MATCH(AB$1&amp;"_Verify",INDIRECT("$1:$1"),0)-1),2,0)
)</f>
        <v>fe</v>
      </c>
      <c r="AB101" t="s">
        <v>82</v>
      </c>
      <c r="AC101" t="s">
        <v>477</v>
      </c>
      <c r="AD101">
        <v>1</v>
      </c>
      <c r="AE101" t="s">
        <v>125</v>
      </c>
      <c r="AG101">
        <v>7300</v>
      </c>
      <c r="AH101" t="str">
        <f ca="1">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 ca="1">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뿔과 뼈</v>
      </c>
      <c r="AL101">
        <v>1</v>
      </c>
      <c r="AM101" t="str">
        <f ca="1">IF(ROW()=2,AN101,OFFSET(AM101,-1,0)&amp;IF(LEN(AN101)=0,"",","&amp;AN101))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v>
      </c>
      <c r="AN101" t="str">
        <f ca="1">IF(AL101&lt;&gt;1,"",
"{"""&amp;A$1&amp;""":"&amp;A101
&amp;","""&amp;B$1&amp;""":"&amp;B101
&amp;IF(LEN(AA101)=0,"",","""&amp;AA$1&amp;""":"""&amp;AA101&amp;"""")
&amp;IF(LEN(AC101)=0,"",","""&amp;AC$1&amp;""":"""&amp;AC101&amp;"""")
&amp;IF(LEN(AD101)=0,"",","""&amp;AD$1&amp;""":"&amp;AD101)
&amp;IF(LEN(AE101)=0,"",","""&amp;AE$1&amp;""":"""&amp;AE101&amp;"""")
&amp;IF(LEN(AF101)=0,"",","""&amp;AF$1&amp;""":"&amp;AF101)
&amp;IF(LEN(AG101)=0,"",","""&amp;AG$1&amp;""":"&amp;AG101)&amp;"}")</f>
        <v>{"dy":9,"sl":3,"tp":"fe","vl":"Equip2301","cn":1,"pt":"GO","pr":7300}</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1.3368983957219251E-2</v>
      </c>
      <c r="BQ101">
        <f t="shared" ca="1" si="17"/>
        <v>2.8089887640449444E-2</v>
      </c>
      <c r="BR101">
        <f t="shared" ca="1" si="18"/>
        <v>1.0121457489878543E-2</v>
      </c>
      <c r="BS101">
        <f t="shared" ca="1" si="19"/>
        <v>0.77941176470588358</v>
      </c>
      <c r="BT101">
        <f t="shared" ca="1" si="20"/>
        <v>0.69569288389513118</v>
      </c>
      <c r="BU101">
        <f t="shared" ca="1" si="21"/>
        <v>0.59008097165991913</v>
      </c>
      <c r="BV101" t="str">
        <f ca="1">OFFSET([1]EquipTable!$A$1,ROW()-1,0)</f>
        <v>Equip7001</v>
      </c>
    </row>
    <row r="102" spans="1:74">
      <c r="A102">
        <v>9</v>
      </c>
      <c r="B102">
        <v>4</v>
      </c>
      <c r="C102">
        <f>IF(B102&lt;=9,0,
IF(B102=10,1,2))</f>
        <v>0</v>
      </c>
      <c r="D102">
        <f ca="1">RAND()</f>
        <v>0.78180772861698478</v>
      </c>
      <c r="E102">
        <f ca="1">RAND()</f>
        <v>0.99949079319649259</v>
      </c>
      <c r="F102">
        <f ca="1">RAND()</f>
        <v>0.74760249426666359</v>
      </c>
      <c r="G102">
        <f ca="1">RAND()</f>
        <v>0.67329403994477888</v>
      </c>
      <c r="H102">
        <f ca="1">RAND()</f>
        <v>0.89932093410456238</v>
      </c>
      <c r="I102">
        <f ca="1">RAND()</f>
        <v>0.39409918094003893</v>
      </c>
      <c r="M102" t="str">
        <f ca="1">IF(LEN(J102)&lt;&gt;0,J102,VLOOKUP(D102+$B102,$BJ:$BK,MATCH($BK$1,$BJ$1:$BK$1,0),1))</f>
        <v>안 지정 캐릭터 PP 일반등급</v>
      </c>
      <c r="N102">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99949</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14</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4200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92</v>
      </c>
      <c r="V102">
        <v>74661</v>
      </c>
      <c r="W102">
        <v>13</v>
      </c>
      <c r="X102" t="s">
        <v>125</v>
      </c>
      <c r="Z102">
        <v>1300</v>
      </c>
      <c r="AA102" t="str">
        <f ca="1">IF(ISBLANK(AB102),"",
VLOOKUP(AB102,OFFSET(INDIRECT("$A:$B"),0,MATCH(AB$1&amp;"_Verify",INDIRECT("$1:$1"),0)-1),2,0)
)</f>
        <v>fe</v>
      </c>
      <c r="AB102" t="s">
        <v>82</v>
      </c>
      <c r="AC102" t="s">
        <v>436</v>
      </c>
      <c r="AD102">
        <v>1</v>
      </c>
      <c r="AE102" t="s">
        <v>129</v>
      </c>
      <c r="AG102">
        <v>11</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흑진주 칼날</v>
      </c>
      <c r="AL102">
        <v>1</v>
      </c>
      <c r="AM102" t="str">
        <f ca="1">IF(ROW()=2,AN102,OFFSET(AM102,-1,0)&amp;IF(LEN(AN102)=0,"",","&amp;AN102))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v>
      </c>
      <c r="AN102" t="str">
        <f ca="1">IF(AL102&lt;&gt;1,"",
"{"""&amp;A$1&amp;""":"&amp;A102
&amp;","""&amp;B$1&amp;""":"&amp;B102
&amp;IF(LEN(AA102)=0,"",","""&amp;AA$1&amp;""":"""&amp;AA102&amp;"""")
&amp;IF(LEN(AC102)=0,"",","""&amp;AC$1&amp;""":"""&amp;AC102&amp;"""")
&amp;IF(LEN(AD102)=0,"",","""&amp;AD$1&amp;""":"&amp;AD102)
&amp;IF(LEN(AE102)=0,"",","""&amp;AE$1&amp;""":"""&amp;AE102&amp;"""")
&amp;IF(LEN(AF102)=0,"",","""&amp;AF$1&amp;""":"&amp;AF102)
&amp;IF(LEN(AG102)=0,"",","""&amp;AG$1&amp;""":"&amp;AG102)&amp;"}")</f>
        <v>{"dy":9,"sl":4,"tp":"fe","vl":"Equip1302","cn":1,"pt":"DI","pr":11}</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1.3368983957219251E-2</v>
      </c>
      <c r="BQ102">
        <f t="shared" ca="1" si="17"/>
        <v>2.8089887640449444E-2</v>
      </c>
      <c r="BR102">
        <f t="shared" ca="1" si="18"/>
        <v>1.0121457489878543E-2</v>
      </c>
      <c r="BS102">
        <f t="shared" ca="1" si="19"/>
        <v>0.79278074866310289</v>
      </c>
      <c r="BT102">
        <f t="shared" ca="1" si="20"/>
        <v>0.72378277153558057</v>
      </c>
      <c r="BU102">
        <f t="shared" ca="1" si="21"/>
        <v>0.60020242914979771</v>
      </c>
      <c r="BV102" t="str">
        <f ca="1">OFFSET([1]EquipTable!$A$1,ROW()-1,0)</f>
        <v>Equip7002</v>
      </c>
    </row>
    <row r="103" spans="1:74">
      <c r="A103">
        <v>9</v>
      </c>
      <c r="B103">
        <v>5</v>
      </c>
      <c r="C103">
        <f>IF(B103&lt;=9,0,
IF(B103=10,1,2))</f>
        <v>0</v>
      </c>
      <c r="D103">
        <f ca="1">RAND()</f>
        <v>0.47618032247971942</v>
      </c>
      <c r="E103">
        <f ca="1">RAND()</f>
        <v>0.53111064060791469</v>
      </c>
      <c r="F103">
        <f ca="1">RAND()</f>
        <v>0.29126216455454801</v>
      </c>
      <c r="G103">
        <f ca="1">RAND()</f>
        <v>0.49002823923332606</v>
      </c>
      <c r="H103">
        <f ca="1">RAND()</f>
        <v>0.96544855997326773</v>
      </c>
      <c r="I103">
        <f ca="1">RAND()</f>
        <v>0.2981640949940797</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Equip4301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7300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201</v>
      </c>
      <c r="W103">
        <v>1</v>
      </c>
      <c r="X103" t="s">
        <v>125</v>
      </c>
      <c r="Z103">
        <v>1900</v>
      </c>
      <c r="AA103" t="str">
        <f ca="1">IF(ISBLANK(AB103),"",
VLOOKUP(AB103,OFFSET(INDIRECT("$A:$B"),0,MATCH(AB$1&amp;"_Verify",INDIRECT("$1:$1"),0)-1),2,0)
)</f>
        <v>upn</v>
      </c>
      <c r="AB103" t="s">
        <v>92</v>
      </c>
      <c r="AC103">
        <v>64661</v>
      </c>
      <c r="AD103">
        <v>6</v>
      </c>
      <c r="AE103" t="s">
        <v>125</v>
      </c>
      <c r="AG103">
        <v>1800</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v>
      </c>
      <c r="AN103" t="str">
        <f ca="1">IF(AL103&lt;&gt;1,"",
"{"""&amp;A$1&amp;""":"&amp;A103
&amp;","""&amp;B$1&amp;""":"&amp;B103
&amp;IF(LEN(AA103)=0,"",","""&amp;AA$1&amp;""":"""&amp;AA103&amp;"""")
&amp;IF(LEN(AC103)=0,"",","""&amp;AC$1&amp;""":"""&amp;AC103&amp;"""")
&amp;IF(LEN(AD103)=0,"",","""&amp;AD$1&amp;""":"&amp;AD103)
&amp;IF(LEN(AE103)=0,"",","""&amp;AE$1&amp;""":"""&amp;AE103&amp;"""")
&amp;IF(LEN(AF103)=0,"",","""&amp;AF$1&amp;""":"&amp;AF103)
&amp;IF(LEN(AG103)=0,"",","""&amp;AG$1&amp;""":"&amp;AG103)&amp;"}")</f>
        <v>{"dy":9,"sl":5,"tp":"upn","vl":"64661","cn":6,"pt":"GO","pr":1800}</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1.3368983957219251E-2</v>
      </c>
      <c r="BQ103">
        <f t="shared" ca="1" si="17"/>
        <v>2.8089887640449444E-2</v>
      </c>
      <c r="BR103">
        <f t="shared" ca="1" si="18"/>
        <v>1.0121457489878543E-2</v>
      </c>
      <c r="BS103">
        <f t="shared" ca="1" si="19"/>
        <v>0.80614973262032219</v>
      </c>
      <c r="BT103">
        <f t="shared" ca="1" si="20"/>
        <v>0.75187265917602997</v>
      </c>
      <c r="BU103">
        <f t="shared" ca="1" si="21"/>
        <v>0.61032388663967629</v>
      </c>
      <c r="BV103" t="str">
        <f ca="1">OFFSET([1]EquipTable!$A$1,ROW()-1,0)</f>
        <v>Equip7101</v>
      </c>
    </row>
    <row r="104" spans="1:74">
      <c r="A104">
        <v>9</v>
      </c>
      <c r="B104">
        <v>6</v>
      </c>
      <c r="C104">
        <f>IF(B104&lt;=9,0,
IF(B104=10,1,2))</f>
        <v>0</v>
      </c>
      <c r="D104">
        <f ca="1">RAND()</f>
        <v>0.2598547811244929</v>
      </c>
      <c r="E104">
        <f ca="1">RAND()</f>
        <v>0.70512846408811702</v>
      </c>
      <c r="F104">
        <f ca="1">RAND()</f>
        <v>0.80496841640725603</v>
      </c>
      <c r="G104">
        <f ca="1">RAND()</f>
        <v>0.27556029136288063</v>
      </c>
      <c r="H104">
        <f ca="1">RAND()</f>
        <v>0.57413432527296093</v>
      </c>
      <c r="I104">
        <f ca="1">RAND()</f>
        <v>0.30582822030327295</v>
      </c>
      <c r="M104" t="str">
        <f ca="1">IF(LEN(J104)&lt;&gt;0,J104,VLOOKUP(D104+$B104,$BJ:$BK,MATCH($BK$1,$BJ$1:$BK$1,0),1))</f>
        <v>지정 장비</v>
      </c>
      <c r="N104" t="str">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Equip7001</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1900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82</v>
      </c>
      <c r="V104" t="s">
        <v>239</v>
      </c>
      <c r="W104">
        <v>1</v>
      </c>
      <c r="X104" t="s">
        <v>125</v>
      </c>
      <c r="Z104">
        <v>29300</v>
      </c>
      <c r="AA104" t="str">
        <f ca="1">IF(ISBLANK(AB104),"",
VLOOKUP(AB104,OFFSET(INDIRECT("$A:$B"),0,MATCH(AB$1&amp;"_Verify",INDIRECT("$1:$1"),0)-1),2,0)
)</f>
        <v>fe</v>
      </c>
      <c r="AB104" t="s">
        <v>82</v>
      </c>
      <c r="AC104" t="s">
        <v>435</v>
      </c>
      <c r="AD104">
        <v>1</v>
      </c>
      <c r="AE104" t="s">
        <v>125</v>
      </c>
      <c r="AG104">
        <v>29300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스톰 브링어</v>
      </c>
      <c r="AL104">
        <v>1</v>
      </c>
      <c r="AM104" t="str">
        <f ca="1">IF(ROW()=2,AN104,OFFSET(AM104,-1,0)&amp;IF(LEN(AN104)=0,"",","&amp;AN104))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{"dy":9,"sl":6,"tp":"fe","vl":"Equip8202","cn":1,"pt":"GO","pr":29300}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1.3368983957219251E-2</v>
      </c>
      <c r="BQ104">
        <f t="shared" ca="1" si="17"/>
        <v>2.8089887640449444E-2</v>
      </c>
      <c r="BR104">
        <f t="shared" ca="1" si="18"/>
        <v>1.0121457489878543E-2</v>
      </c>
      <c r="BS104">
        <f t="shared" ca="1" si="19"/>
        <v>0.8195187165775415</v>
      </c>
      <c r="BT104">
        <f t="shared" ca="1" si="20"/>
        <v>0.77996254681647936</v>
      </c>
      <c r="BU104">
        <f t="shared" ca="1" si="21"/>
        <v>0.62044534412955488</v>
      </c>
      <c r="BV104" t="str">
        <f ca="1">OFFSET([1]EquipTable!$A$1,ROW()-1,0)</f>
        <v>Equip7102</v>
      </c>
    </row>
    <row r="105" spans="1:74">
      <c r="A105">
        <v>9</v>
      </c>
      <c r="B105">
        <v>7</v>
      </c>
      <c r="C105">
        <f>IF(B105&lt;=9,0,
IF(B105=10,1,2))</f>
        <v>0</v>
      </c>
      <c r="D105">
        <f ca="1">RAND()</f>
        <v>0.19235333904265239</v>
      </c>
      <c r="E105">
        <f ca="1">RAND()</f>
        <v>0.15010748088602421</v>
      </c>
      <c r="F105">
        <f ca="1">RAND()</f>
        <v>0.13149468355853544</v>
      </c>
      <c r="G105">
        <f ca="1">RAND()</f>
        <v>0.91245572123448437</v>
      </c>
      <c r="H105">
        <f ca="1">RAND()</f>
        <v>6.3648725348411261E-2</v>
      </c>
      <c r="I105">
        <f ca="1">RAND()</f>
        <v>0.60006514343132344</v>
      </c>
      <c r="M105" t="str">
        <f ca="1">IF(LEN(J105)&lt;&gt;0,J105,VLOOKUP(D105+$B105,$BJ:$BK,MATCH($BK$1,$BJ$1:$BK$1,0),1))</f>
        <v>지정 장비</v>
      </c>
      <c r="N105" t="str">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Equip1301</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7600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82</v>
      </c>
      <c r="V105" t="s">
        <v>259</v>
      </c>
      <c r="W105">
        <v>1</v>
      </c>
      <c r="X105" t="s">
        <v>125</v>
      </c>
      <c r="Z105">
        <v>7900</v>
      </c>
      <c r="AA105" t="str">
        <f ca="1">IF(ISBLANK(AB105),"",
VLOOKUP(AB105,OFFSET(INDIRECT("$A:$B"),0,MATCH(AB$1&amp;"_Verify",INDIRECT("$1:$1"),0)-1),2,0)
)</f>
        <v>uph</v>
      </c>
      <c r="AB105" t="s">
        <v>91</v>
      </c>
      <c r="AC105">
        <v>80489</v>
      </c>
      <c r="AD105">
        <v>14</v>
      </c>
      <c r="AE105" t="s">
        <v>125</v>
      </c>
      <c r="AG105">
        <v>4200</v>
      </c>
      <c r="AH105" t="str">
        <f>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
      </c>
      <c r="AL105">
        <v>1</v>
      </c>
      <c r="AM105" t="str">
        <f ca="1">IF(ROW()=2,AN105,OFFSET(AM105,-1,0)&amp;IF(LEN(AN105)=0,"",","&amp;AN105))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{"dy":9,"sl":7,"tp":"uph","vl":"80489","cn":14,"pt":"GO","pr":4200}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1.3368983957219251E-2</v>
      </c>
      <c r="BQ105">
        <f t="shared" ca="1" si="17"/>
        <v>2.8089887640449444E-2</v>
      </c>
      <c r="BR105">
        <f t="shared" ca="1" si="18"/>
        <v>1.0121457489878543E-2</v>
      </c>
      <c r="BS105">
        <f t="shared" ca="1" si="19"/>
        <v>0.8328877005347608</v>
      </c>
      <c r="BT105">
        <f t="shared" ca="1" si="20"/>
        <v>0.80805243445692876</v>
      </c>
      <c r="BU105">
        <f t="shared" ca="1" si="21"/>
        <v>0.63056680161943346</v>
      </c>
      <c r="BV105" t="str">
        <f ca="1">OFFSET([1]EquipTable!$A$1,ROW()-1,0)</f>
        <v>Equip7201</v>
      </c>
    </row>
    <row r="106" spans="1:74">
      <c r="A106">
        <v>9</v>
      </c>
      <c r="B106">
        <v>8</v>
      </c>
      <c r="C106">
        <f>IF(B106&lt;=9,0,
IF(B106=10,1,2))</f>
        <v>0</v>
      </c>
      <c r="D106">
        <f ca="1">RAND()</f>
        <v>0.42847542473805533</v>
      </c>
      <c r="E106">
        <f ca="1">RAND()</f>
        <v>0.77006583051614841</v>
      </c>
      <c r="F106">
        <f ca="1">RAND()</f>
        <v>0.24368968455368734</v>
      </c>
      <c r="G106">
        <f ca="1">RAND()</f>
        <v>9.8543221113286283E-2</v>
      </c>
      <c r="H106">
        <f ca="1">RAND()</f>
        <v>0.85339245301112021</v>
      </c>
      <c r="I106">
        <f ca="1">RAND()</f>
        <v>0.48082984271490081</v>
      </c>
      <c r="M106" t="str">
        <f ca="1">IF(LEN(J106)&lt;&gt;0,J106,VLOOKUP(D106+$B106,$BJ:$BK,MATCH($BK$1,$BJ$1:$BK$1,0),1))</f>
        <v>삭제</v>
      </c>
      <c r="N106" t="str">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삭제</v>
      </c>
      <c r="O106" t="str">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삭제</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삭제</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t="str">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삭제</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AA106" t="str">
        <f ca="1">IF(ISBLANK(AB106),"",
VLOOKUP(AB106,OFFSET(INDIRECT("$A:$B"),0,MATCH(AB$1&amp;"_Verify",INDIRECT("$1:$1"),0)-1),2,0)
)</f>
        <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v>
      </c>
      <c r="AN106" t="str">
        <f ca="1">IF(AL106&lt;&gt;1,"",
"{"""&amp;A$1&amp;""":"&amp;A106
&amp;","""&amp;B$1&amp;""":"&amp;B106
&amp;IF(LEN(AA106)=0,"",","""&amp;AA$1&amp;""":"""&amp;AA106&amp;"""")
&amp;IF(LEN(AC106)=0,"",","""&amp;AC$1&amp;""":"""&amp;AC106&amp;"""")
&amp;IF(LEN(AD106)=0,"",","""&amp;AD$1&amp;""":"&amp;AD106)
&amp;IF(LEN(AE106)=0,"",","""&amp;AE$1&amp;""":"""&amp;AE106&amp;"""")
&amp;IF(LEN(AF106)=0,"",","""&amp;AF$1&amp;""":"&amp;AF106)
&amp;IF(LEN(AG106)=0,"",","""&amp;AG$1&amp;""":"&amp;AG106)&amp;"}")</f>
        <v>{"dy":9,"sl":8}</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1.3368983957219251E-2</v>
      </c>
      <c r="BQ106">
        <f t="shared" ca="1" si="17"/>
        <v>2.8089887640449444E-2</v>
      </c>
      <c r="BR106">
        <f t="shared" ca="1" si="18"/>
        <v>1.0121457489878543E-2</v>
      </c>
      <c r="BS106">
        <f t="shared" ca="1" si="19"/>
        <v>0.8462566844919801</v>
      </c>
      <c r="BT106">
        <f t="shared" ca="1" si="20"/>
        <v>0.83614232209737815</v>
      </c>
      <c r="BU106">
        <f t="shared" ca="1" si="21"/>
        <v>0.64068825910931204</v>
      </c>
      <c r="BV106" t="str">
        <f ca="1">OFFSET([1]EquipTable!$A$1,ROW()-1,0)</f>
        <v>Equip7202</v>
      </c>
    </row>
    <row r="107" spans="1:74">
      <c r="A107">
        <v>9</v>
      </c>
      <c r="B107">
        <v>9</v>
      </c>
      <c r="C107">
        <f>IF(B107&lt;=9,0,
IF(B107=10,1,2))</f>
        <v>0</v>
      </c>
      <c r="D107">
        <f ca="1">RAND()</f>
        <v>0.96838431083532905</v>
      </c>
      <c r="E107">
        <f ca="1">RAND()</f>
        <v>0.8421784757102504</v>
      </c>
      <c r="F107">
        <f ca="1">RAND()</f>
        <v>3.6948033981367145E-2</v>
      </c>
      <c r="G107">
        <f ca="1">RAND()</f>
        <v>0.73944820078010076</v>
      </c>
      <c r="H107">
        <f ca="1">RAND()</f>
        <v>0.97406209900665397</v>
      </c>
      <c r="I107">
        <f ca="1">RAND()</f>
        <v>0.63875102953852714</v>
      </c>
      <c r="M107" t="str">
        <f ca="1">IF(LEN(J107)&lt;&gt;0,J107,VLOOKUP(D107+$B107,$BJ:$BK,MATCH($BK$1,$BJ$1:$BK$1,0),1))</f>
        <v>삭제</v>
      </c>
      <c r="N107" t="str">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삭제</v>
      </c>
      <c r="O107" t="str">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삭제</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삭제</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t="str">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삭제</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AA107" t="str">
        <f ca="1">IF(ISBLANK(AB107),"",
VLOOKUP(AB107,OFFSET(INDIRECT("$A:$B"),0,MATCH(AB$1&amp;"_Verify",INDIRECT("$1:$1"),0)-1),2,0)
)</f>
        <v/>
      </c>
      <c r="AH107" t="str">
        <f>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
      </c>
      <c r="AL107">
        <v>1</v>
      </c>
      <c r="AM107" t="str">
        <f ca="1">IF(ROW()=2,AN107,OFFSET(AM107,-1,0)&amp;IF(LEN(AN107)=0,"",","&amp;AN107))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v>
      </c>
      <c r="AN107" t="str">
        <f ca="1">IF(AL107&lt;&gt;1,"",
"{"""&amp;A$1&amp;""":"&amp;A107
&amp;","""&amp;B$1&amp;""":"&amp;B107
&amp;IF(LEN(AA107)=0,"",","""&amp;AA$1&amp;""":"""&amp;AA107&amp;"""")
&amp;IF(LEN(AC107)=0,"",","""&amp;AC$1&amp;""":"""&amp;AC107&amp;"""")
&amp;IF(LEN(AD107)=0,"",","""&amp;AD$1&amp;""":"&amp;AD107)
&amp;IF(LEN(AE107)=0,"",","""&amp;AE$1&amp;""":"""&amp;AE107&amp;"""")
&amp;IF(LEN(AF107)=0,"",","""&amp;AF$1&amp;""":"&amp;AF107)
&amp;IF(LEN(AG107)=0,"",","""&amp;AG$1&amp;""":"&amp;AG107)&amp;"}")</f>
        <v>{"dy":9,"sl":9}</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1.3368983957219251E-2</v>
      </c>
      <c r="BQ107">
        <f t="shared" ca="1" si="17"/>
        <v>2.8089887640449444E-2</v>
      </c>
      <c r="BR107">
        <f t="shared" ca="1" si="18"/>
        <v>1.0121457489878543E-2</v>
      </c>
      <c r="BS107">
        <f t="shared" ca="1" si="19"/>
        <v>0.85962566844919941</v>
      </c>
      <c r="BT107">
        <f t="shared" ca="1" si="20"/>
        <v>0.86423220973782755</v>
      </c>
      <c r="BU107">
        <f t="shared" ca="1" si="21"/>
        <v>0.65080971659919062</v>
      </c>
      <c r="BV107" t="str">
        <f ca="1">OFFSET([1]EquipTable!$A$1,ROW()-1,0)</f>
        <v>Equip7301</v>
      </c>
    </row>
    <row r="108" spans="1:74">
      <c r="A108">
        <v>9</v>
      </c>
      <c r="B108">
        <v>10</v>
      </c>
      <c r="C108">
        <f>IF(B108&lt;=9,0,
IF(B108=10,1,2))</f>
        <v>1</v>
      </c>
      <c r="D108">
        <f ca="1">RAND()</f>
        <v>0.78424795857156671</v>
      </c>
      <c r="E108">
        <f ca="1">RAND()</f>
        <v>2.1178284114565016E-2</v>
      </c>
      <c r="F108">
        <f ca="1">RAND()</f>
        <v>5.3247448595146185E-2</v>
      </c>
      <c r="G108">
        <f ca="1">RAND()</f>
        <v>0.74235648528940656</v>
      </c>
      <c r="H108">
        <f ca="1">RAND()</f>
        <v>0.37142760042260647</v>
      </c>
      <c r="I108">
        <f ca="1">RAND()</f>
        <v>2.0600935503747309E-2</v>
      </c>
      <c r="M108" t="str">
        <f ca="1">IF(LEN(J108)&lt;&gt;0,J108,VLOOKUP(D108+$B108,$BJ:$BK,MATCH($BK$1,$BJ$1:$BK$1,0),1))</f>
        <v>삭제</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삭제</v>
      </c>
      <c r="O108" t="str">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삭제</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삭제</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t="str">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삭제</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AA108" t="str">
        <f ca="1">IF(ISBLANK(AB108),"",
VLOOKUP(AB108,OFFSET(INDIRECT("$A:$B"),0,MATCH(AB$1&amp;"_Verify",INDIRECT("$1:$1"),0)-1),2,0)
)</f>
        <v>fl2</v>
      </c>
      <c r="AB108" t="s">
        <v>88</v>
      </c>
      <c r="AC108" t="s">
        <v>475</v>
      </c>
      <c r="AD108">
        <v>1</v>
      </c>
      <c r="AE108" t="s">
        <v>129</v>
      </c>
      <c r="AF108">
        <v>190</v>
      </c>
      <c r="AG108">
        <v>89</v>
      </c>
      <c r="AH108" t="str">
        <f>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카츄진</v>
      </c>
      <c r="AL108">
        <v>1</v>
      </c>
      <c r="AM108" t="str">
        <f ca="1">IF(ROW()=2,AN108,OFFSET(AM108,-1,0)&amp;IF(LEN(AN108)=0,"",","&amp;AN108))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v>
      </c>
      <c r="AN108" t="str">
        <f ca="1">IF(AL108&lt;&gt;1,"",
"{"""&amp;A$1&amp;""":"&amp;A108
&amp;","""&amp;B$1&amp;""":"&amp;B108
&amp;IF(LEN(AA108)=0,"",","""&amp;AA$1&amp;""":"""&amp;AA108&amp;"""")
&amp;IF(LEN(AC108)=0,"",","""&amp;AC$1&amp;""":"""&amp;AC108&amp;"""")
&amp;IF(LEN(AD108)=0,"",","""&amp;AD$1&amp;""":"&amp;AD108)
&amp;IF(LEN(AE108)=0,"",","""&amp;AE$1&amp;""":"""&amp;AE108&amp;"""")
&amp;IF(LEN(AF108)=0,"",","""&amp;AF$1&amp;""":"&amp;AF108)
&amp;IF(LEN(AG108)=0,"",","""&amp;AG$1&amp;""":"&amp;AG108)&amp;"}")</f>
        <v>{"dy":9,"sl":10,"tp":"fl2","vl":"Actor3117","cn":1,"pt":"DI","pp":190,"pr":89}</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1.3368983957219251E-2</v>
      </c>
      <c r="BQ108">
        <f t="shared" ca="1" si="17"/>
        <v>2.8089887640449444E-2</v>
      </c>
      <c r="BR108">
        <f t="shared" ca="1" si="18"/>
        <v>1.0121457489878543E-2</v>
      </c>
      <c r="BS108">
        <f t="shared" ca="1" si="19"/>
        <v>0.87299465240641871</v>
      </c>
      <c r="BT108">
        <f t="shared" ca="1" si="20"/>
        <v>0.89232209737827695</v>
      </c>
      <c r="BU108">
        <f t="shared" ca="1" si="21"/>
        <v>0.66093117408906921</v>
      </c>
      <c r="BV108" t="str">
        <f ca="1">OFFSET([1]EquipTable!$A$1,ROW()-1,0)</f>
        <v>Equip7302</v>
      </c>
    </row>
    <row r="109" spans="1:74">
      <c r="A109">
        <v>9</v>
      </c>
      <c r="B109">
        <v>11</v>
      </c>
      <c r="C109">
        <f>IF(B109&lt;=9,0,
IF(B109=10,1,2))</f>
        <v>2</v>
      </c>
      <c r="D109">
        <f ca="1">RAND()</f>
        <v>2.0751225678061758E-2</v>
      </c>
      <c r="E109">
        <f ca="1">RAND()</f>
        <v>0.20930873365024671</v>
      </c>
      <c r="F109">
        <f ca="1">RAND()</f>
        <v>0.5471272926977907</v>
      </c>
      <c r="G109">
        <f ca="1">RAND()</f>
        <v>0.64654704943193486</v>
      </c>
      <c r="H109">
        <f ca="1">RAND()</f>
        <v>0.54993648469140799</v>
      </c>
      <c r="I109">
        <f ca="1">RAND()</f>
        <v>0.69345300884888794</v>
      </c>
      <c r="M109" t="str">
        <f ca="1">IF(LEN(J109)&lt;&gt;0,J109,VLOOKUP(D109+$B109,$BJ:$BK,MATCH($BK$1,$BJ$1:$BK$1,0),1))</f>
        <v>삭제</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삭제</v>
      </c>
      <c r="O109" t="str">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삭제</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삭제</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t="str">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삭제</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AA109" t="str">
        <f ca="1">IF(ISBLANK(AB109),"",
VLOOKUP(AB109,OFFSET(INDIRECT("$A:$B"),0,MATCH(AB$1&amp;"_Verify",INDIRECT("$1:$1"),0)-1),2,0)
)</f>
        <v>fl3</v>
      </c>
      <c r="AB109" t="s">
        <v>89</v>
      </c>
      <c r="AC109" t="s">
        <v>475</v>
      </c>
      <c r="AD109">
        <v>1</v>
      </c>
      <c r="AE109" t="s">
        <v>129</v>
      </c>
      <c r="AF109">
        <v>240</v>
      </c>
      <c r="AG109">
        <v>129</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카츄진</v>
      </c>
      <c r="AL109">
        <v>1</v>
      </c>
      <c r="AM109" t="str">
        <f ca="1">IF(ROW()=2,AN109,OFFSET(AM109,-1,0)&amp;IF(LEN(AN109)=0,"",","&amp;AN109))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v>
      </c>
      <c r="AN109" t="str">
        <f ca="1">IF(AL109&lt;&gt;1,"",
"{"""&amp;A$1&amp;""":"&amp;A109
&amp;","""&amp;B$1&amp;""":"&amp;B109
&amp;IF(LEN(AA109)=0,"",","""&amp;AA$1&amp;""":"""&amp;AA109&amp;"""")
&amp;IF(LEN(AC109)=0,"",","""&amp;AC$1&amp;""":"""&amp;AC109&amp;"""")
&amp;IF(LEN(AD109)=0,"",","""&amp;AD$1&amp;""":"&amp;AD109)
&amp;IF(LEN(AE109)=0,"",","""&amp;AE$1&amp;""":"""&amp;AE109&amp;"""")
&amp;IF(LEN(AF109)=0,"",","""&amp;AF$1&amp;""":"&amp;AF109)
&amp;IF(LEN(AG109)=0,"",","""&amp;AG$1&amp;""":"&amp;AG109)&amp;"}")</f>
        <v>{"dy":9,"sl":11,"tp":"fl3","vl":"Actor3117","cn":1,"pt":"DI","pp":240,"pr":129}</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1.3368983957219253E-3</v>
      </c>
      <c r="BQ109">
        <f t="shared" ca="1" si="17"/>
        <v>9.363295880149815E-4</v>
      </c>
      <c r="BR109">
        <f t="shared" ca="1" si="18"/>
        <v>1.0121457489878543E-3</v>
      </c>
      <c r="BS109">
        <f t="shared" ca="1" si="19"/>
        <v>0.88636363636363802</v>
      </c>
      <c r="BT109">
        <f t="shared" ca="1" si="20"/>
        <v>0.92041198501872634</v>
      </c>
      <c r="BU109">
        <f t="shared" ca="1" si="21"/>
        <v>0.67105263157894779</v>
      </c>
      <c r="BV109" t="str">
        <f ca="1">OFFSET([1]EquipTable!$A$1,ROW()-1,0)</f>
        <v>Equip7401</v>
      </c>
    </row>
    <row r="110" spans="1:74">
      <c r="A110">
        <v>10</v>
      </c>
      <c r="B110">
        <v>0</v>
      </c>
      <c r="C110">
        <f>IF(B110&lt;=9,0,
IF(B110=10,1,2))</f>
        <v>0</v>
      </c>
      <c r="D110">
        <f ca="1">RAND()</f>
        <v>0.91063948421083007</v>
      </c>
      <c r="E110">
        <f ca="1">RAND()</f>
        <v>0.6542769757526089</v>
      </c>
      <c r="F110">
        <f ca="1">RAND()</f>
        <v>0.44120879039406025</v>
      </c>
      <c r="G110">
        <f ca="1">RAND()</f>
        <v>0.29906718819585554</v>
      </c>
      <c r="H110">
        <f ca="1">RAND()</f>
        <v>0.95450591523493378</v>
      </c>
      <c r="I110">
        <f ca="1">RAND()</f>
        <v>8.5696956942064251E-2</v>
      </c>
      <c r="M110" t="str">
        <f ca="1">IF(LEN(J110)&lt;&gt;0,J110,VLOOKUP(D110+$B110,$BJ:$BK,MATCH($BK$1,$BJ$1:$BK$1,0),1))</f>
        <v>캐릭터 상자 일반등급</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1</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DI</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29</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U110" t="s">
        <v>82</v>
      </c>
      <c r="V110" t="s">
        <v>193</v>
      </c>
      <c r="W110">
        <v>1</v>
      </c>
      <c r="X110" t="s">
        <v>125</v>
      </c>
      <c r="Z110">
        <v>900</v>
      </c>
      <c r="AA110" t="str">
        <f ca="1">IF(ISBLANK(AB110),"",
VLOOKUP(AB110,OFFSET(INDIRECT("$A:$B"),0,MATCH(AB$1&amp;"_Verify",INDIRECT("$1:$1"),0)-1),2,0)
)</f>
        <v>fe</v>
      </c>
      <c r="AB110" t="s">
        <v>82</v>
      </c>
      <c r="AC110" t="s">
        <v>381</v>
      </c>
      <c r="AD110">
        <v>1</v>
      </c>
      <c r="AE110" t="s">
        <v>125</v>
      </c>
      <c r="AG110">
        <v>900</v>
      </c>
      <c r="AH110" t="str">
        <f ca="1">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 ca="1">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블레이드 보우</v>
      </c>
      <c r="AL110">
        <v>1</v>
      </c>
      <c r="AM110" t="str">
        <f ca="1">IF(ROW()=2,AN110,OFFSET(AM110,-1,0)&amp;IF(LEN(AN110)=0,"",","&amp;AN110))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{"dy":10,"sl":0,"tp":"fe","vl":"Equip2002","cn":1,"pt":"GO","pr":900}</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1.3368983957219253E-3</v>
      </c>
      <c r="BQ110">
        <f t="shared" ca="1" si="17"/>
        <v>9.363295880149815E-4</v>
      </c>
      <c r="BR110">
        <f t="shared" ca="1" si="18"/>
        <v>1.0121457489878543E-3</v>
      </c>
      <c r="BS110">
        <f t="shared" ca="1" si="19"/>
        <v>0.88770053475935995</v>
      </c>
      <c r="BT110">
        <f t="shared" ca="1" si="20"/>
        <v>0.92134831460674127</v>
      </c>
      <c r="BU110">
        <f t="shared" ca="1" si="21"/>
        <v>0.67206477732793568</v>
      </c>
      <c r="BV110" t="str">
        <f ca="1">OFFSET([1]EquipTable!$A$1,ROW()-1,0)</f>
        <v>Equip7402</v>
      </c>
    </row>
    <row r="111" spans="1:74">
      <c r="A111">
        <v>10</v>
      </c>
      <c r="B111">
        <v>1</v>
      </c>
      <c r="C111">
        <f>IF(B111&lt;=9,0,
IF(B111=10,1,2))</f>
        <v>0</v>
      </c>
      <c r="D111">
        <f ca="1">RAND()</f>
        <v>0.22038116510134576</v>
      </c>
      <c r="E111">
        <f ca="1">RAND()</f>
        <v>9.4174626817796314E-2</v>
      </c>
      <c r="F111">
        <f ca="1">RAND()</f>
        <v>0.82478821947682168</v>
      </c>
      <c r="G111">
        <f ca="1">RAND()</f>
        <v>0.17328365401239099</v>
      </c>
      <c r="H111">
        <f ca="1">RAND()</f>
        <v>0.40580244228497031</v>
      </c>
      <c r="I111">
        <f ca="1">RAND()</f>
        <v>0.34476956802594005</v>
      </c>
      <c r="M111" t="str">
        <f ca="1">IF(LEN(J111)&lt;&gt;0,J111,VLOOKUP(D111+$B111,$BJ:$BK,MATCH($BK$1,$BJ$1:$BK$1,0),1))</f>
        <v>지정 장비</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Equip0302</v>
      </c>
      <c r="O111">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1</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DI</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11</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U111" t="s">
        <v>82</v>
      </c>
      <c r="V111" t="s">
        <v>276</v>
      </c>
      <c r="W111">
        <v>1</v>
      </c>
      <c r="X111" t="s">
        <v>125</v>
      </c>
      <c r="Z111">
        <v>1200</v>
      </c>
      <c r="AA111" t="str">
        <f ca="1">IF(ISBLANK(AB111),"",
VLOOKUP(AB111,OFFSET(INDIRECT("$A:$B"),0,MATCH(AB$1&amp;"_Verify",INDIRECT("$1:$1"),0)-1),2,0)
)</f>
        <v>fe</v>
      </c>
      <c r="AB111" t="s">
        <v>82</v>
      </c>
      <c r="AC111" t="s">
        <v>425</v>
      </c>
      <c r="AD111">
        <v>1</v>
      </c>
      <c r="AE111" t="s">
        <v>125</v>
      </c>
      <c r="AG111">
        <v>1200</v>
      </c>
      <c r="AH111" t="str">
        <f ca="1">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 ca="1">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강철 마울</v>
      </c>
      <c r="AL111">
        <v>1</v>
      </c>
      <c r="AM111" t="str">
        <f ca="1">IF(ROW()=2,AN111,OFFSET(AM111,-1,0)&amp;IF(LEN(AN111)=0,"",","&amp;AN111))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{"dy":10,"sl":1,"tp":"fe","vl":"Equip4102","cn":1,"pt":"GO","pr":1200}</v>
      </c>
      <c r="BM111">
        <f ca="1">IF(VLOOKUP($BV111,[1]EquipTable!$1:$1048576,MATCH("업데이트순번",[1]EquipTable!$1:$1,0),0)&lt;=$BP$1,1,0)
*IF(MID(BV111,7,1)="4",0.1,1)</f>
        <v>0.1</v>
      </c>
      <c r="BN111">
        <f ca="1">IF(VLOOKUP($BV111,[1]EquipTable!$1:$1048576,MATCH("업데이트순번",[1]EquipTable!$1:$1,0),0)&lt;=$BP$1,1,0)
*IF(MID(BV111,7,1)="4",0.1,1)
*IF(AND(MID(BV111,7,1)&lt;&gt;"4",OR(MID(BV111,6,1)="6",MID(BV111,6,1)="7")),3,1)</f>
        <v>0.1</v>
      </c>
      <c r="BO111">
        <f ca="1">IF(VLOOKUP($BV111,[1]EquipTable!$1:$1048576,MATCH("업데이트순번",[1]EquipTable!$1:$1,0),0)&lt;=$BP$1,1,0)
*IF(MID(BV111,7,1)="4",0.1,1)
*IF(AND(MID(BV111,7,1)&lt;&gt;"4",MID(BV111,6,1)="8"),4,1)</f>
        <v>0.1</v>
      </c>
      <c r="BP111">
        <f t="shared" ca="1" si="16"/>
        <v>1.3368983957219253E-3</v>
      </c>
      <c r="BQ111">
        <f t="shared" ca="1" si="17"/>
        <v>9.363295880149815E-4</v>
      </c>
      <c r="BR111">
        <f t="shared" ca="1" si="18"/>
        <v>1.0121457489878543E-3</v>
      </c>
      <c r="BS111">
        <f t="shared" ca="1" si="19"/>
        <v>0.88903743315508188</v>
      </c>
      <c r="BT111">
        <f t="shared" ca="1" si="20"/>
        <v>0.9222846441947562</v>
      </c>
      <c r="BU111">
        <f t="shared" ca="1" si="21"/>
        <v>0.67307692307692357</v>
      </c>
      <c r="BV111" t="str">
        <f ca="1">OFFSET([1]EquipTable!$A$1,ROW()-1,0)</f>
        <v>Equip7403</v>
      </c>
    </row>
    <row r="112" spans="1:74">
      <c r="A112">
        <v>10</v>
      </c>
      <c r="B112">
        <v>2</v>
      </c>
      <c r="C112">
        <f>IF(B112&lt;=9,0,
IF(B112=10,1,2))</f>
        <v>0</v>
      </c>
      <c r="D112">
        <f ca="1">RAND()</f>
        <v>0.53841224049516911</v>
      </c>
      <c r="E112">
        <f ca="1">RAND()</f>
        <v>0.23993111699030989</v>
      </c>
      <c r="F112">
        <f ca="1">RAND()</f>
        <v>0.40838452522464519</v>
      </c>
      <c r="G112">
        <f ca="1">RAND()</f>
        <v>0.39868635267975128</v>
      </c>
      <c r="H112">
        <f ca="1">RAND()</f>
        <v>0.77668402698150574</v>
      </c>
      <c r="I112">
        <f ca="1">RAND()</f>
        <v>0.77105944916162894</v>
      </c>
      <c r="M112" t="str">
        <f ca="1">IF(LEN(J112)&lt;&gt;0,J112,VLOOKUP(D112+$B112,$BJ:$BK,MATCH($BK$1,$BJ$1:$BK$1,0),1))</f>
        <v>안 지정 캐릭터 PP 영웅등급</v>
      </c>
      <c r="N112">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23993</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5</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1500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91</v>
      </c>
      <c r="V112">
        <v>36875</v>
      </c>
      <c r="W112">
        <v>11</v>
      </c>
      <c r="X112" t="s">
        <v>125</v>
      </c>
      <c r="Z112">
        <v>1100</v>
      </c>
      <c r="AA112" t="str">
        <f ca="1">IF(ISBLANK(AB112),"",
VLOOKUP(AB112,OFFSET(INDIRECT("$A:$B"),0,MATCH(AB$1&amp;"_Verify",INDIRECT("$1:$1"),0)-1),2,0)
)</f>
        <v>upn</v>
      </c>
      <c r="AB112" t="s">
        <v>92</v>
      </c>
      <c r="AC112">
        <v>25208</v>
      </c>
      <c r="AD112">
        <v>10</v>
      </c>
      <c r="AE112" t="s">
        <v>125</v>
      </c>
      <c r="AG112">
        <v>3000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{"dy":10,"sl":2,"tp":"upn","vl":"25208","cn":10,"pt":"GO","pr":3000}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0.89037433155080381</v>
      </c>
      <c r="BT112">
        <f t="shared" ca="1" si="20"/>
        <v>0.92322097378277113</v>
      </c>
      <c r="BU112">
        <f t="shared" ca="1" si="21"/>
        <v>0.67408906882591146</v>
      </c>
      <c r="BV112" t="str">
        <f ca="1">OFFSET([1]EquipTable!$A$1,ROW()-1,0)</f>
        <v>Equip7404</v>
      </c>
    </row>
    <row r="113" spans="1:74">
      <c r="A113">
        <v>10</v>
      </c>
      <c r="B113">
        <v>3</v>
      </c>
      <c r="C113">
        <f>IF(B113&lt;=9,0,
IF(B113=10,1,2))</f>
        <v>0</v>
      </c>
      <c r="D113">
        <f ca="1">RAND()</f>
        <v>0.9998750987036692</v>
      </c>
      <c r="E113">
        <f ca="1">RAND()</f>
        <v>0.86963343320470154</v>
      </c>
      <c r="F113">
        <f ca="1">RAND()</f>
        <v>0.37154754428275205</v>
      </c>
      <c r="G113">
        <f ca="1">RAND()</f>
        <v>0.32449746255383805</v>
      </c>
      <c r="H113">
        <f ca="1">RAND()</f>
        <v>0.68528928526654287</v>
      </c>
      <c r="I113">
        <f ca="1">RAND()</f>
        <v>0.14362734686158574</v>
      </c>
      <c r="M113" t="str">
        <f ca="1">IF(LEN(J113)&lt;&gt;0,J113,VLOOKUP(D113+$B113,$BJ:$BK,MATCH($BK$1,$BJ$1:$BK$1,0),1))</f>
        <v>안 지정 캐릭터 PP 일반등급</v>
      </c>
      <c r="N113">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86963</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13</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3900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92</v>
      </c>
      <c r="V113">
        <v>25208</v>
      </c>
      <c r="W113">
        <v>10</v>
      </c>
      <c r="X113" t="s">
        <v>125</v>
      </c>
      <c r="Z113">
        <v>1000</v>
      </c>
      <c r="AA113" t="str">
        <f ca="1">IF(ISBLANK(AB113),"",
VLOOKUP(AB113,OFFSET(INDIRECT("$A:$B"),0,MATCH(AB$1&amp;"_Verify",INDIRECT("$1:$1"),0)-1),2,0)
)</f>
        <v>fe</v>
      </c>
      <c r="AB113" t="s">
        <v>82</v>
      </c>
      <c r="AC113" t="s">
        <v>484</v>
      </c>
      <c r="AD113">
        <v>1</v>
      </c>
      <c r="AE113" t="s">
        <v>125</v>
      </c>
      <c r="AG113">
        <v>1400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그림자 단검</v>
      </c>
      <c r="AL113">
        <v>1</v>
      </c>
      <c r="AM113" t="str">
        <f ca="1">IF(ROW()=2,AN113,OFFSET(AM113,-1,0)&amp;IF(LEN(AN113)=0,"",","&amp;AN113))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{"dy":10,"sl":3,"tp":"fe","vl":"Equip1102","cn":1,"pt":"GO","pr":1400}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0.89037433155080381</v>
      </c>
      <c r="BT113">
        <f t="shared" ca="1" si="20"/>
        <v>0.92322097378277113</v>
      </c>
      <c r="BU113">
        <f t="shared" ca="1" si="21"/>
        <v>0.67408906882591146</v>
      </c>
      <c r="BV113" t="str">
        <f ca="1">OFFSET([1]EquipTable!$A$1,ROW()-1,0)</f>
        <v>Equip7405</v>
      </c>
    </row>
    <row r="114" spans="1:74">
      <c r="A114">
        <v>10</v>
      </c>
      <c r="B114">
        <v>4</v>
      </c>
      <c r="C114">
        <f>IF(B114&lt;=9,0,
IF(B114=10,1,2))</f>
        <v>0</v>
      </c>
      <c r="D114">
        <f ca="1">RAND()</f>
        <v>0.43575696781346229</v>
      </c>
      <c r="E114">
        <f ca="1">RAND()</f>
        <v>0.31388071611304891</v>
      </c>
      <c r="F114">
        <f ca="1">RAND()</f>
        <v>0.93371804764957611</v>
      </c>
      <c r="G114">
        <f ca="1">RAND()</f>
        <v>7.1502458955561177E-2</v>
      </c>
      <c r="H114">
        <f ca="1">RAND()</f>
        <v>0.39455276349038448</v>
      </c>
      <c r="I114">
        <f ca="1">RAND()</f>
        <v>0.55513285374550558</v>
      </c>
      <c r="M114" t="str">
        <f ca="1">IF(LEN(J114)&lt;&gt;0,J114,VLOOKUP(D114+$B114,$BJ:$BK,MATCH($BK$1,$BJ$1:$BK$1,0),1))</f>
        <v>안 지정 캐릭터 PP 일반등급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31388</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6</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1800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92</v>
      </c>
      <c r="V114">
        <v>56571</v>
      </c>
      <c r="W114">
        <v>12</v>
      </c>
      <c r="X114" t="s">
        <v>125</v>
      </c>
      <c r="Z114">
        <v>1200</v>
      </c>
      <c r="AA114" t="str">
        <f ca="1">IF(ISBLANK(AB114),"",
VLOOKUP(AB114,OFFSET(INDIRECT("$A:$B"),0,MATCH(AB$1&amp;"_Verify",INDIRECT("$1:$1"),0)-1),2,0)
)</f>
        <v>upn</v>
      </c>
      <c r="AB114" t="s">
        <v>92</v>
      </c>
      <c r="AC114">
        <v>56571</v>
      </c>
      <c r="AD114">
        <v>4</v>
      </c>
      <c r="AE114" t="s">
        <v>125</v>
      </c>
      <c r="AG114">
        <v>1200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{"dy":10,"sl":4,"tp":"upn","vl":"56571","cn":4,"pt":"GO","pr":1200}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0.89037433155080381</v>
      </c>
      <c r="BT114">
        <f t="shared" ca="1" si="20"/>
        <v>0.92322097378277113</v>
      </c>
      <c r="BU114">
        <f t="shared" ca="1" si="21"/>
        <v>0.67408906882591146</v>
      </c>
      <c r="BV114" t="str">
        <f ca="1">OFFSET([1]EquipTable!$A$1,ROW()-1,0)</f>
        <v>후보</v>
      </c>
    </row>
    <row r="115" spans="1:74">
      <c r="A115">
        <v>10</v>
      </c>
      <c r="B115">
        <v>5</v>
      </c>
      <c r="C115">
        <f>IF(B115&lt;=9,0,
IF(B115=10,1,2))</f>
        <v>0</v>
      </c>
      <c r="D115">
        <f ca="1">RAND()</f>
        <v>0.44832141569145678</v>
      </c>
      <c r="E115">
        <f ca="1">RAND()</f>
        <v>0.46893236105868064</v>
      </c>
      <c r="F115">
        <f ca="1">RAND()</f>
        <v>0.58703977952012332</v>
      </c>
      <c r="G115">
        <f ca="1">RAND()</f>
        <v>0.83651053122563779</v>
      </c>
      <c r="H115">
        <f ca="1">RAND()</f>
        <v>0.63882223533919191</v>
      </c>
      <c r="I115">
        <f ca="1">RAND()</f>
        <v>0.39521554992106622</v>
      </c>
      <c r="M115" t="str">
        <f ca="1">IF(LEN(J115)&lt;&gt;0,J115,VLOOKUP(D115+$B115,$BJ:$BK,MATCH($BK$1,$BJ$1:$BK$1,0),1))</f>
        <v>지정 장비</v>
      </c>
      <c r="N115" t="str">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Equip4002</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700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82</v>
      </c>
      <c r="V115" t="s">
        <v>197</v>
      </c>
      <c r="W115">
        <v>1</v>
      </c>
      <c r="X115" t="s">
        <v>125</v>
      </c>
      <c r="Z115">
        <v>3300</v>
      </c>
      <c r="AA115" t="str">
        <f ca="1">IF(ISBLANK(AB115),"",
VLOOKUP(AB115,OFFSET(INDIRECT("$A:$B"),0,MATCH(AB$1&amp;"_Verify",INDIRECT("$1:$1"),0)-1),2,0)
)</f>
        <v>fe</v>
      </c>
      <c r="AB115" t="s">
        <v>82</v>
      </c>
      <c r="AC115" t="s">
        <v>392</v>
      </c>
      <c r="AD115">
        <v>1</v>
      </c>
      <c r="AE115" t="s">
        <v>125</v>
      </c>
      <c r="AG115">
        <v>3300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빛의 트랩</v>
      </c>
      <c r="AL115">
        <v>1</v>
      </c>
      <c r="AM115" t="str">
        <f ca="1">IF(ROW()=2,AN115,OFFSET(AM115,-1,0)&amp;IF(LEN(AN115)=0,"",","&amp;AN115))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{"dy":10,"sl":5,"tp":"fe","vl":"Equip3201","cn":1,"pt":"GO","pr":3300}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1.3368983957219251E-2</v>
      </c>
      <c r="BQ115">
        <f t="shared" ca="1" si="17"/>
        <v>9.3632958801498148E-3</v>
      </c>
      <c r="BR115">
        <f t="shared" ca="1" si="18"/>
        <v>4.048582995951417E-2</v>
      </c>
      <c r="BS115">
        <f t="shared" ca="1" si="19"/>
        <v>0.89037433155080381</v>
      </c>
      <c r="BT115">
        <f t="shared" ca="1" si="20"/>
        <v>0.92322097378277113</v>
      </c>
      <c r="BU115">
        <f t="shared" ca="1" si="21"/>
        <v>0.67408906882591146</v>
      </c>
      <c r="BV115" t="str">
        <f ca="1">OFFSET([1]EquipTable!$A$1,ROW()-1,0)</f>
        <v>Equip8001</v>
      </c>
    </row>
    <row r="116" spans="1:74">
      <c r="A116">
        <v>10</v>
      </c>
      <c r="B116">
        <v>6</v>
      </c>
      <c r="C116">
        <f>IF(B116&lt;=9,0,
IF(B116=10,1,2))</f>
        <v>0</v>
      </c>
      <c r="D116">
        <f ca="1">RAND()</f>
        <v>0.80908878845256615</v>
      </c>
      <c r="E116">
        <f ca="1">RAND()</f>
        <v>0.66851401933961119</v>
      </c>
      <c r="F116">
        <f ca="1">RAND()</f>
        <v>0.12584355462800201</v>
      </c>
      <c r="G116">
        <f ca="1">RAND()</f>
        <v>0.70867177625393607</v>
      </c>
      <c r="H116">
        <f ca="1">RAND()</f>
        <v>4.6375082885165786E-2</v>
      </c>
      <c r="I116">
        <f ca="1">RAND()</f>
        <v>9.0389233147909365E-2</v>
      </c>
      <c r="M116" t="str">
        <f ca="1">IF(LEN(J116)&lt;&gt;0,J116,VLOOKUP(D116+$B116,$BJ:$BK,MATCH($BK$1,$BJ$1:$BK$1,0),1))</f>
        <v>지정 장비</v>
      </c>
      <c r="N116" t="str">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Equip6302</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22000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82</v>
      </c>
      <c r="V116" t="s">
        <v>248</v>
      </c>
      <c r="W116">
        <v>1</v>
      </c>
      <c r="X116" t="s">
        <v>125</v>
      </c>
      <c r="Z116">
        <v>2600</v>
      </c>
      <c r="AA116" t="str">
        <f ca="1">IF(ISBLANK(AB116),"",
VLOOKUP(AB116,OFFSET(INDIRECT("$A:$B"),0,MATCH(AB$1&amp;"_Verify",INDIRECT("$1:$1"),0)-1),2,0)
)</f>
        <v>uph</v>
      </c>
      <c r="AB116" t="s">
        <v>91</v>
      </c>
      <c r="AC116">
        <v>36875</v>
      </c>
      <c r="AD116">
        <v>9</v>
      </c>
      <c r="AE116" t="s">
        <v>125</v>
      </c>
      <c r="AG116">
        <v>2700</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{"dy":10,"sl":6,"tp":"uph","vl":"36875","cn":9,"pt":"GO","pr":2700}</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1.3368983957219251E-2</v>
      </c>
      <c r="BQ116">
        <f t="shared" ca="1" si="17"/>
        <v>9.3632958801498148E-3</v>
      </c>
      <c r="BR116">
        <f t="shared" ca="1" si="18"/>
        <v>4.048582995951417E-2</v>
      </c>
      <c r="BS116">
        <f t="shared" ca="1" si="19"/>
        <v>0.90374331550802312</v>
      </c>
      <c r="BT116">
        <f t="shared" ca="1" si="20"/>
        <v>0.93258426966292096</v>
      </c>
      <c r="BU116">
        <f t="shared" ca="1" si="21"/>
        <v>0.71457489878542568</v>
      </c>
      <c r="BV116" t="str">
        <f ca="1">OFFSET([1]EquipTable!$A$1,ROW()-1,0)</f>
        <v>Equip8002</v>
      </c>
    </row>
    <row r="117" spans="1:74">
      <c r="A117">
        <v>10</v>
      </c>
      <c r="B117">
        <v>7</v>
      </c>
      <c r="C117">
        <f>IF(B117&lt;=9,0,
IF(B117=10,1,2))</f>
        <v>0</v>
      </c>
      <c r="D117">
        <f ca="1">RAND()</f>
        <v>0.98713919375809722</v>
      </c>
      <c r="E117">
        <f ca="1">RAND()</f>
        <v>0.70116816023077344</v>
      </c>
      <c r="F117">
        <f ca="1">RAND()</f>
        <v>9.4678241408276187E-2</v>
      </c>
      <c r="G117">
        <f ca="1">RAND()</f>
        <v>0.32839830339095133</v>
      </c>
      <c r="H117">
        <f ca="1">RAND()</f>
        <v>4.062888348322502E-2</v>
      </c>
      <c r="I117">
        <f ca="1">RAND()</f>
        <v>0.51270911677913333</v>
      </c>
      <c r="M117" t="str">
        <f ca="1">IF(LEN(J117)&lt;&gt;0,J117,VLOOKUP(D117+$B117,$BJ:$BK,MATCH($BK$1,$BJ$1:$BK$1,0),1))</f>
        <v>지정 장비</v>
      </c>
      <c r="N117" t="str">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Equip8001</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5000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82</v>
      </c>
      <c r="V117" t="s">
        <v>195</v>
      </c>
      <c r="W117">
        <v>1</v>
      </c>
      <c r="X117" t="s">
        <v>125</v>
      </c>
      <c r="Z117">
        <v>22300</v>
      </c>
      <c r="AA117" t="str">
        <f ca="1">IF(ISBLANK(AB117),"",
VLOOKUP(AB117,OFFSET(INDIRECT("$A:$B"),0,MATCH(AB$1&amp;"_Verify",INDIRECT("$1:$1"),0)-1),2,0)
)</f>
        <v>fe</v>
      </c>
      <c r="AB117" t="s">
        <v>82</v>
      </c>
      <c r="AC117" t="s">
        <v>437</v>
      </c>
      <c r="AD117">
        <v>1</v>
      </c>
      <c r="AE117" t="s">
        <v>125</v>
      </c>
      <c r="AG117">
        <v>22300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광학발생기</v>
      </c>
      <c r="AL117">
        <v>1</v>
      </c>
      <c r="AM117" t="str">
        <f ca="1">IF(ROW()=2,AN117,OFFSET(AM117,-1,0)&amp;IF(LEN(AN117)=0,"",","&amp;AN117))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{"dy":10,"sl":7,"tp":"fe","vl":"Equip6301","cn":1,"pt":"GO","pr":22300}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1.3368983957219251E-2</v>
      </c>
      <c r="BQ117">
        <f t="shared" ca="1" si="17"/>
        <v>9.3632958801498148E-3</v>
      </c>
      <c r="BR117">
        <f t="shared" ca="1" si="18"/>
        <v>4.048582995951417E-2</v>
      </c>
      <c r="BS117">
        <f t="shared" ca="1" si="19"/>
        <v>0.91711229946524242</v>
      </c>
      <c r="BT117">
        <f t="shared" ca="1" si="20"/>
        <v>0.9419475655430708</v>
      </c>
      <c r="BU117">
        <f t="shared" ca="1" si="21"/>
        <v>0.7550607287449399</v>
      </c>
      <c r="BV117" t="str">
        <f ca="1">OFFSET([1]EquipTable!$A$1,ROW()-1,0)</f>
        <v>Equip8101</v>
      </c>
    </row>
    <row r="118" spans="1:74">
      <c r="A118">
        <v>10</v>
      </c>
      <c r="B118">
        <v>8</v>
      </c>
      <c r="C118">
        <f>IF(B118&lt;=9,0,
IF(B118=10,1,2))</f>
        <v>0</v>
      </c>
      <c r="D118">
        <f ca="1">RAND()</f>
        <v>0.80534365562037102</v>
      </c>
      <c r="E118">
        <f ca="1">RAND()</f>
        <v>4.8500876369627632E-2</v>
      </c>
      <c r="F118">
        <f ca="1">RAND()</f>
        <v>0.51049487494686263</v>
      </c>
      <c r="G118">
        <f ca="1">RAND()</f>
        <v>0.78410234784277677</v>
      </c>
      <c r="H118">
        <f ca="1">RAND()</f>
        <v>0.45247892891137187</v>
      </c>
      <c r="I118">
        <f ca="1">RAND()</f>
        <v>0.94716411320659166</v>
      </c>
      <c r="M118" t="str">
        <f ca="1">IF(LEN(J118)&lt;&gt;0,J118,VLOOKUP(D118+$B118,$BJ:$BK,MATCH($BK$1,$BJ$1:$BK$1,0),1))</f>
        <v>삭제</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삭제</v>
      </c>
      <c r="O118" t="str">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삭제</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삭제</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t="str">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삭제</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AA118" t="str">
        <f ca="1">IF(ISBLANK(AB118),"",
VLOOKUP(AB118,OFFSET(INDIRECT("$A:$B"),0,MATCH(AB$1&amp;"_Verify",INDIRECT("$1:$1"),0)-1),2,0)
)</f>
        <v/>
      </c>
      <c r="AH118" t="str">
        <f>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
      </c>
      <c r="AL118">
        <v>1</v>
      </c>
      <c r="AM118" t="str">
        <f ca="1">IF(ROW()=2,AN118,OFFSET(AM118,-1,0)&amp;IF(LEN(AN118)=0,"",","&amp;AN118))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{"dy":10,"sl":8}</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1.3368983957219251E-2</v>
      </c>
      <c r="BQ118">
        <f t="shared" ca="1" si="17"/>
        <v>9.3632958801498148E-3</v>
      </c>
      <c r="BR118">
        <f t="shared" ca="1" si="18"/>
        <v>4.048582995951417E-2</v>
      </c>
      <c r="BS118">
        <f t="shared" ca="1" si="19"/>
        <v>0.93048128342246172</v>
      </c>
      <c r="BT118">
        <f t="shared" ca="1" si="20"/>
        <v>0.95131086142322063</v>
      </c>
      <c r="BU118">
        <f t="shared" ca="1" si="21"/>
        <v>0.79554655870445412</v>
      </c>
      <c r="BV118" t="str">
        <f ca="1">OFFSET([1]EquipTable!$A$1,ROW()-1,0)</f>
        <v>Equip8102</v>
      </c>
    </row>
    <row r="119" spans="1:74">
      <c r="A119">
        <v>10</v>
      </c>
      <c r="B119">
        <v>9</v>
      </c>
      <c r="C119">
        <f>IF(B119&lt;=9,0,
IF(B119=10,1,2))</f>
        <v>0</v>
      </c>
      <c r="D119">
        <f ca="1">RAND()</f>
        <v>0.30150453248614184</v>
      </c>
      <c r="E119">
        <f ca="1">RAND()</f>
        <v>0.6190574268334007</v>
      </c>
      <c r="F119">
        <f ca="1">RAND()</f>
        <v>0.55446569533936463</v>
      </c>
      <c r="G119">
        <f ca="1">RAND()</f>
        <v>0.17732141162642301</v>
      </c>
      <c r="H119">
        <f ca="1">RAND()</f>
        <v>0.23280328550688023</v>
      </c>
      <c r="I119">
        <f ca="1">RAND()</f>
        <v>0.45215991863618776</v>
      </c>
      <c r="M119" t="str">
        <f ca="1">IF(LEN(J119)&lt;&gt;0,J119,VLOOKUP(D119+$B119,$BJ:$BK,MATCH($BK$1,$BJ$1:$BK$1,0),1))</f>
        <v>삭제</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삭제</v>
      </c>
      <c r="O119" t="str">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삭제</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삭제</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t="str">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삭제</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AA119" t="str">
        <f ca="1">IF(ISBLANK(AB119),"",
VLOOKUP(AB119,OFFSET(INDIRECT("$A:$B"),0,MATCH(AB$1&amp;"_Verify",INDIRECT("$1:$1"),0)-1),2,0)
)</f>
        <v/>
      </c>
      <c r="AH119" t="str">
        <f>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
      </c>
      <c r="AL119">
        <v>1</v>
      </c>
      <c r="AM119" t="str">
        <f ca="1">IF(ROW()=2,AN119,OFFSET(AM119,-1,0)&amp;IF(LEN(AN119)=0,"",","&amp;AN119))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{"dy":10,"sl":9}</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1.3368983957219251E-2</v>
      </c>
      <c r="BQ119">
        <f t="shared" ca="1" si="17"/>
        <v>9.3632958801498148E-3</v>
      </c>
      <c r="BR119">
        <f t="shared" ca="1" si="18"/>
        <v>4.048582995951417E-2</v>
      </c>
      <c r="BS119">
        <f t="shared" ca="1" si="19"/>
        <v>0.94385026737968103</v>
      </c>
      <c r="BT119">
        <f t="shared" ca="1" si="20"/>
        <v>0.96067415730337047</v>
      </c>
      <c r="BU119">
        <f t="shared" ca="1" si="21"/>
        <v>0.83603238866396834</v>
      </c>
      <c r="BV119" t="str">
        <f ca="1">OFFSET([1]EquipTable!$A$1,ROW()-1,0)</f>
        <v>Equip8201</v>
      </c>
    </row>
    <row r="120" spans="1:74">
      <c r="A120">
        <v>10</v>
      </c>
      <c r="B120">
        <v>10</v>
      </c>
      <c r="C120">
        <f>IF(B120&lt;=9,0,
IF(B120=10,1,2))</f>
        <v>1</v>
      </c>
      <c r="D120">
        <f ca="1">RAND()</f>
        <v>0.48698350699846504</v>
      </c>
      <c r="E120">
        <f ca="1">RAND()</f>
        <v>0.8449671891441648</v>
      </c>
      <c r="F120">
        <f ca="1">RAND()</f>
        <v>0.71064657421893263</v>
      </c>
      <c r="G120">
        <f ca="1">RAND()</f>
        <v>0.83801837430448656</v>
      </c>
      <c r="H120">
        <f ca="1">RAND()</f>
        <v>0.28819996863176234</v>
      </c>
      <c r="I120">
        <f ca="1">RAND()</f>
        <v>0.62539108674830135</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{"dy":10,"sl":10}</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1.3368983957219251E-2</v>
      </c>
      <c r="BQ120">
        <f t="shared" ca="1" si="17"/>
        <v>9.3632958801498148E-3</v>
      </c>
      <c r="BR120">
        <f t="shared" ca="1" si="18"/>
        <v>4.048582995951417E-2</v>
      </c>
      <c r="BS120">
        <f t="shared" ca="1" si="19"/>
        <v>0.95721925133690033</v>
      </c>
      <c r="BT120">
        <f t="shared" ca="1" si="20"/>
        <v>0.9700374531835203</v>
      </c>
      <c r="BU120">
        <f t="shared" ca="1" si="21"/>
        <v>0.87651821862348256</v>
      </c>
      <c r="BV120" t="str">
        <f ca="1">OFFSET([1]EquipTable!$A$1,ROW()-1,0)</f>
        <v>Equip8202</v>
      </c>
    </row>
    <row r="121" spans="1:74">
      <c r="A121">
        <v>10</v>
      </c>
      <c r="B121">
        <v>11</v>
      </c>
      <c r="C121">
        <f>IF(B121&lt;=9,0,
IF(B121=10,1,2))</f>
        <v>2</v>
      </c>
      <c r="D121">
        <f ca="1">RAND()</f>
        <v>0.48031021769922944</v>
      </c>
      <c r="E121">
        <f ca="1">RAND()</f>
        <v>0.42025945392326125</v>
      </c>
      <c r="F121">
        <f ca="1">RAND()</f>
        <v>0.63627446384211672</v>
      </c>
      <c r="G121">
        <f ca="1">RAND()</f>
        <v>0.61575047251687687</v>
      </c>
      <c r="H121">
        <f ca="1">RAND()</f>
        <v>0.159636605077213</v>
      </c>
      <c r="I121">
        <f ca="1">RAND()</f>
        <v>3.0279286664631311E-2</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{"dy":10,"sl":11}</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1.3368983957219251E-2</v>
      </c>
      <c r="BQ121">
        <f t="shared" ca="1" si="17"/>
        <v>9.3632958801498148E-3</v>
      </c>
      <c r="BR121">
        <f t="shared" ca="1" si="18"/>
        <v>4.048582995951417E-2</v>
      </c>
      <c r="BS121">
        <f t="shared" ca="1" si="19"/>
        <v>0.97058823529411964</v>
      </c>
      <c r="BT121">
        <f t="shared" ca="1" si="20"/>
        <v>0.97940074906367014</v>
      </c>
      <c r="BU121">
        <f t="shared" ca="1" si="21"/>
        <v>0.91700404858299678</v>
      </c>
      <c r="BV121" t="str">
        <f ca="1">OFFSET([1]EquipTable!$A$1,ROW()-1,0)</f>
        <v>Equip8301</v>
      </c>
    </row>
    <row r="122" spans="1:74">
      <c r="A122">
        <v>11</v>
      </c>
      <c r="B122">
        <v>0</v>
      </c>
      <c r="C122">
        <f>IF(B122&lt;=9,0,
IF(B122=10,1,2))</f>
        <v>0</v>
      </c>
      <c r="D122">
        <f ca="1">RAND()</f>
        <v>0.75171758560908808</v>
      </c>
      <c r="E122">
        <f ca="1">RAND()</f>
        <v>0.64218559112516216</v>
      </c>
      <c r="F122">
        <f ca="1">RAND()</f>
        <v>0.35124795778646634</v>
      </c>
      <c r="G122">
        <f ca="1">RAND()</f>
        <v>0.25113098112340804</v>
      </c>
      <c r="H122">
        <f ca="1">RAND()</f>
        <v>0.60970970304408312</v>
      </c>
      <c r="I122">
        <f ca="1">RAND()</f>
        <v>0.44987067540928338</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Equip5301</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11</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83</v>
      </c>
      <c r="W122">
        <v>1</v>
      </c>
      <c r="X122" t="s">
        <v>129</v>
      </c>
      <c r="Z122">
        <v>29</v>
      </c>
      <c r="AA122" t="str">
        <f ca="1">IF(ISBLANK(AB122),"",
VLOOKUP(AB122,OFFSET(INDIRECT("$A:$B"),0,MATCH(AB$1&amp;"_Verify",INDIRECT("$1:$1"),0)-1),2,0)
)</f>
        <v>fe</v>
      </c>
      <c r="AB122" t="s">
        <v>82</v>
      </c>
      <c r="AC122" t="s">
        <v>405</v>
      </c>
      <c r="AD122">
        <v>1</v>
      </c>
      <c r="AE122" t="s">
        <v>125</v>
      </c>
      <c r="AG122">
        <v>1500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불안정한 절단기</v>
      </c>
      <c r="AL122">
        <v>1</v>
      </c>
      <c r="AM122" t="str">
        <f ca="1">IF(ROW()=2,AN122,OFFSET(AM122,-1,0)&amp;IF(LEN(AN122)=0,"",","&amp;AN122))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{"dy":11,"sl":0,"tp":"fe","vl":"Equip0101","cn":1,"pt":"GO","pr":1500}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1.3368983957219251E-2</v>
      </c>
      <c r="BQ122">
        <f t="shared" ca="1" si="17"/>
        <v>9.3632958801498148E-3</v>
      </c>
      <c r="BR122">
        <f t="shared" ca="1" si="18"/>
        <v>4.048582995951417E-2</v>
      </c>
      <c r="BS122">
        <f t="shared" ca="1" si="19"/>
        <v>0.98395721925133894</v>
      </c>
      <c r="BT122">
        <f t="shared" ca="1" si="20"/>
        <v>0.98876404494381998</v>
      </c>
      <c r="BU122">
        <f t="shared" ca="1" si="21"/>
        <v>0.957489878542511</v>
      </c>
      <c r="BV122" t="str">
        <f ca="1">OFFSET([1]EquipTable!$A$1,ROW()-1,0)</f>
        <v>Equip8302</v>
      </c>
    </row>
    <row r="123" spans="1:74">
      <c r="A123">
        <v>11</v>
      </c>
      <c r="B123">
        <v>1</v>
      </c>
      <c r="C123">
        <f>IF(B123&lt;=9,0,
IF(B123=10,1,2))</f>
        <v>0</v>
      </c>
      <c r="D123">
        <f ca="1">RAND()</f>
        <v>2.7884736884779326E-2</v>
      </c>
      <c r="E123">
        <f ca="1">RAND()</f>
        <v>0.41251000826765505</v>
      </c>
      <c r="F123">
        <f ca="1">RAND()</f>
        <v>0.95766116075432994</v>
      </c>
      <c r="G123">
        <f ca="1">RAND()</f>
        <v>0.1900797391493837</v>
      </c>
      <c r="H123">
        <f ca="1">RAND()</f>
        <v>0.87334777561768939</v>
      </c>
      <c r="I123">
        <f ca="1">RAND()</f>
        <v>0.42840175103640887</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Equip3202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DI</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4</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202</v>
      </c>
      <c r="W123">
        <v>1</v>
      </c>
      <c r="X123" t="s">
        <v>129</v>
      </c>
      <c r="Z123">
        <v>16</v>
      </c>
      <c r="AA123" t="str">
        <f ca="1">IF(ISBLANK(AB123),"",
VLOOKUP(AB123,OFFSET(INDIRECT("$A:$B"),0,MATCH(AB$1&amp;"_Verify",INDIRECT("$1:$1"),0)-1),2,0)
)</f>
        <v>uph</v>
      </c>
      <c r="AB123" t="s">
        <v>91</v>
      </c>
      <c r="AC123">
        <v>28914</v>
      </c>
      <c r="AD123">
        <v>11</v>
      </c>
      <c r="AE123" t="s">
        <v>297</v>
      </c>
      <c r="AG123">
        <v>3</v>
      </c>
      <c r="AH123" t="str">
        <f>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
      </c>
      <c r="AL123">
        <v>1</v>
      </c>
      <c r="AM123" t="str">
        <f ca="1">IF(ROW()=2,AN123,OFFSET(AM123,-1,0)&amp;IF(LEN(AN123)=0,"",","&amp;AN123))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{"dy":11,"sl":1,"tp":"uph","vl":"28914","cn":11,"pt":"DI","pr":3}</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1.3368983957219253E-3</v>
      </c>
      <c r="BQ123">
        <f t="shared" ca="1" si="17"/>
        <v>9.363295880149815E-4</v>
      </c>
      <c r="BR123">
        <f t="shared" ca="1" si="18"/>
        <v>1.0121457489878543E-3</v>
      </c>
      <c r="BS123">
        <f t="shared" ca="1" si="19"/>
        <v>0.99732620320855825</v>
      </c>
      <c r="BT123">
        <f t="shared" ca="1" si="20"/>
        <v>0.99812734082396981</v>
      </c>
      <c r="BU123">
        <f t="shared" ca="1" si="21"/>
        <v>0.99797570850202522</v>
      </c>
      <c r="BV123" t="str">
        <f ca="1">OFFSET([1]EquipTable!$A$1,ROW()-1,0)</f>
        <v>Equip8401</v>
      </c>
    </row>
    <row r="124" spans="1:74">
      <c r="A124">
        <v>11</v>
      </c>
      <c r="B124">
        <v>2</v>
      </c>
      <c r="C124">
        <f>IF(B124&lt;=9,0,
IF(B124=10,1,2))</f>
        <v>0</v>
      </c>
      <c r="D124">
        <f ca="1">RAND()</f>
        <v>0.67073046461945751</v>
      </c>
      <c r="E124">
        <f ca="1">RAND()</f>
        <v>0.99135646820594148</v>
      </c>
      <c r="F124">
        <f ca="1">RAND()</f>
        <v>0.46768515989663306</v>
      </c>
      <c r="G124">
        <f ca="1">RAND()</f>
        <v>0.41528084684671884</v>
      </c>
      <c r="H124">
        <f ca="1">RAND()</f>
        <v>0.56784939042081528</v>
      </c>
      <c r="I124">
        <f ca="1">RAND()</f>
        <v>1.945520798586986E-2</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99135</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14</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4200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18914</v>
      </c>
      <c r="W124">
        <v>10</v>
      </c>
      <c r="X124" t="s">
        <v>125</v>
      </c>
      <c r="Z124">
        <v>1000</v>
      </c>
      <c r="AA124" t="str">
        <f ca="1">IF(ISBLANK(AB124),"",
VLOOKUP(AB124,OFFSET(INDIRECT("$A:$B"),0,MATCH(AB$1&amp;"_Verify",INDIRECT("$1:$1"),0)-1),2,0)
)</f>
        <v>fe</v>
      </c>
      <c r="AB124" t="s">
        <v>82</v>
      </c>
      <c r="AC124" t="s">
        <v>397</v>
      </c>
      <c r="AD124">
        <v>1</v>
      </c>
      <c r="AE124" t="s">
        <v>125</v>
      </c>
      <c r="AG124">
        <v>700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용사의 단검</v>
      </c>
      <c r="AL124">
        <v>1</v>
      </c>
      <c r="AM124" t="str">
        <f ca="1">IF(ROW()=2,AN124,OFFSET(AM124,-1,0)&amp;IF(LEN(AN124)=0,"",","&amp;AN124))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{"dy":11,"sl":2,"tp":"fe","vl":"Equip1001","cn":1,"pt":"GO","pr":700}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1.3368983957219253E-3</v>
      </c>
      <c r="BQ124">
        <f t="shared" ca="1" si="17"/>
        <v>9.363295880149815E-4</v>
      </c>
      <c r="BR124">
        <f t="shared" ca="1" si="18"/>
        <v>1.0121457489878543E-3</v>
      </c>
      <c r="BS124">
        <f t="shared" ca="1" si="19"/>
        <v>0.99866310160428018</v>
      </c>
      <c r="BT124">
        <f t="shared" ca="1" si="20"/>
        <v>0.99906367041198474</v>
      </c>
      <c r="BU124">
        <f t="shared" ca="1" si="21"/>
        <v>0.99898785425101311</v>
      </c>
      <c r="BV124" t="str">
        <f ca="1">OFFSET([1]EquipTable!$A$1,ROW()-1,0)</f>
        <v>Equip8402</v>
      </c>
    </row>
    <row r="125" spans="1:74">
      <c r="A125">
        <v>11</v>
      </c>
      <c r="B125">
        <v>3</v>
      </c>
      <c r="C125">
        <f>IF(B125&lt;=9,0,
IF(B125=10,1,2))</f>
        <v>0</v>
      </c>
      <c r="D125">
        <f ca="1">RAND()</f>
        <v>0.52300684231231853</v>
      </c>
      <c r="E125">
        <f ca="1">RAND()</f>
        <v>0.55816500162151317</v>
      </c>
      <c r="F125">
        <f ca="1">RAND()</f>
        <v>0.5019381014471439</v>
      </c>
      <c r="G125">
        <f ca="1">RAND()</f>
        <v>0.28250568772248819</v>
      </c>
      <c r="H125">
        <f ca="1">RAND()</f>
        <v>2.2809983770842757E-2</v>
      </c>
      <c r="I125">
        <f ca="1">RAND()</f>
        <v>0.99147095840580779</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55816</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9</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2700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92</v>
      </c>
      <c r="V125">
        <v>18862</v>
      </c>
      <c r="W125">
        <v>10</v>
      </c>
      <c r="X125" t="s">
        <v>125</v>
      </c>
      <c r="Z125">
        <v>1000</v>
      </c>
      <c r="AA125" t="str">
        <f ca="1">IF(ISBLANK(AB125),"",
VLOOKUP(AB125,OFFSET(INDIRECT("$A:$B"),0,MATCH(AB$1&amp;"_Verify",INDIRECT("$1:$1"),0)-1),2,0)
)</f>
        <v>fe</v>
      </c>
      <c r="AB125" t="s">
        <v>82</v>
      </c>
      <c r="AC125" t="s">
        <v>428</v>
      </c>
      <c r="AD125">
        <v>1</v>
      </c>
      <c r="AE125" t="s">
        <v>129</v>
      </c>
      <c r="AF125">
        <v>219</v>
      </c>
      <c r="AG125">
        <v>149</v>
      </c>
      <c r="AH125" t="str">
        <f ca="1">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전설</v>
      </c>
      <c r="AJ125" t="str">
        <f>IF(ISBLANK($AB125),"",
IF(AND($B125&gt;=VLOOKUP($AB125,$AP:$AS,3,0),$B125&lt;=VLOOKUP($AB125,$AP:$AS,4,0)),"","슬롯타입이상"))</f>
        <v/>
      </c>
      <c r="AK125" t="str">
        <f ca="1">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실체화된 마나</v>
      </c>
      <c r="AL125">
        <v>1</v>
      </c>
      <c r="AM125" t="str">
        <f ca="1">IF(ROW()=2,AN125,OFFSET(AM125,-1,0)&amp;IF(LEN(AN125)=0,"",","&amp;AN125))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{"dy":11,"sl":3,"tp":"fe","vl":"Equip3402","cn":1,"pt":"DI","pp":219,"pr":149}</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1.000000000000002</v>
      </c>
      <c r="BT125">
        <f t="shared" ca="1" si="20"/>
        <v>0.99999999999999967</v>
      </c>
      <c r="BU125">
        <f t="shared" ca="1" si="21"/>
        <v>1.0000000000000009</v>
      </c>
      <c r="BV125" t="str">
        <f ca="1">OFFSET([1]EquipTable!$A$1,ROW()-1,0)</f>
        <v>Equip8403</v>
      </c>
    </row>
    <row r="126" spans="1:74">
      <c r="A126">
        <v>11</v>
      </c>
      <c r="B126">
        <v>4</v>
      </c>
      <c r="C126">
        <f>IF(B126&lt;=9,0,
IF(B126=10,1,2))</f>
        <v>0</v>
      </c>
      <c r="D126">
        <f ca="1">RAND()</f>
        <v>0.93609742207904278</v>
      </c>
      <c r="E126">
        <f ca="1">RAND()</f>
        <v>0.54703194075978134</v>
      </c>
      <c r="F126">
        <f ca="1">RAND()</f>
        <v>0.86683942329093389</v>
      </c>
      <c r="G126">
        <f ca="1">RAND()</f>
        <v>0.39007334260945836</v>
      </c>
      <c r="H126">
        <f ca="1">RAND()</f>
        <v>0.6576244515400218</v>
      </c>
      <c r="I126">
        <f ca="1">RAND()</f>
        <v>0.85796632198228084</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54703</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9</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2700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81752</v>
      </c>
      <c r="W126">
        <v>13</v>
      </c>
      <c r="X126" t="s">
        <v>125</v>
      </c>
      <c r="Z126">
        <v>1300</v>
      </c>
      <c r="AA126" t="str">
        <f ca="1">IF(ISBLANK(AB126),"",
VLOOKUP(AB126,OFFSET(INDIRECT("$A:$B"),0,MATCH(AB$1&amp;"_Verify",INDIRECT("$1:$1"),0)-1),2,0)
)</f>
        <v>upn</v>
      </c>
      <c r="AB126" t="s">
        <v>92</v>
      </c>
      <c r="AC126">
        <v>71752</v>
      </c>
      <c r="AD126">
        <v>6</v>
      </c>
      <c r="AE126" t="s">
        <v>125</v>
      </c>
      <c r="AG126">
        <v>1800</v>
      </c>
      <c r="AH126" t="str">
        <f>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
      </c>
      <c r="AL126">
        <v>1</v>
      </c>
      <c r="AM126" t="str">
        <f ca="1">IF(ROW()=2,AN126,OFFSET(AM126,-1,0)&amp;IF(LEN(AN126)=0,"",","&amp;AN126))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{"dy":11,"sl":4,"tp":"upn","vl":"71752","cn":6,"pt":"GO","pr":1800}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1.000000000000002</v>
      </c>
      <c r="BT126">
        <f t="shared" ca="1" si="20"/>
        <v>0.99999999999999967</v>
      </c>
      <c r="BU126">
        <f t="shared" ca="1" si="21"/>
        <v>1.0000000000000009</v>
      </c>
      <c r="BV126" t="str">
        <f ca="1">OFFSET([1]EquipTable!$A$1,ROW()-1,0)</f>
        <v>Equip8404</v>
      </c>
    </row>
    <row r="127" spans="1:74">
      <c r="A127">
        <v>11</v>
      </c>
      <c r="B127">
        <v>5</v>
      </c>
      <c r="C127">
        <f>IF(B127&lt;=9,0,
IF(B127=10,1,2))</f>
        <v>0</v>
      </c>
      <c r="D127">
        <f ca="1">RAND()</f>
        <v>0.29104821224134825</v>
      </c>
      <c r="E127">
        <f ca="1">RAND()</f>
        <v>0.59563636081741145</v>
      </c>
      <c r="F127">
        <f ca="1">RAND()</f>
        <v>0.74452924637738971</v>
      </c>
      <c r="G127">
        <f ca="1">RAND()</f>
        <v>0.6754702412110033</v>
      </c>
      <c r="H127">
        <f ca="1">RAND()</f>
        <v>0.27481956201183322</v>
      </c>
      <c r="I127">
        <f ca="1">RAND()</f>
        <v>0.20882705182270656</v>
      </c>
      <c r="M127" t="str">
        <f ca="1">IF(LEN(J127)&lt;&gt;0,J127,VLOOKUP(D127+$B127,$BJ:$BK,MATCH($BK$1,$BJ$1:$BK$1,0),1))</f>
        <v>지정 장비</v>
      </c>
      <c r="N127" t="str">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Equip5101</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1100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92</v>
      </c>
      <c r="V127">
        <v>60496</v>
      </c>
      <c r="W127">
        <v>12</v>
      </c>
      <c r="X127" t="s">
        <v>125</v>
      </c>
      <c r="Z127">
        <v>1200</v>
      </c>
      <c r="AA127" t="str">
        <f ca="1">IF(ISBLANK(AB127),"",
VLOOKUP(AB127,OFFSET(INDIRECT("$A:$B"),0,MATCH(AB$1&amp;"_Verify",INDIRECT("$1:$1"),0)-1),2,0)
)</f>
        <v>fe</v>
      </c>
      <c r="AB127" t="s">
        <v>82</v>
      </c>
      <c r="AC127" t="s">
        <v>438</v>
      </c>
      <c r="AD127">
        <v>1</v>
      </c>
      <c r="AE127" t="s">
        <v>125</v>
      </c>
      <c r="AG127">
        <v>2300</v>
      </c>
      <c r="AH127" t="str">
        <f ca="1">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 ca="1">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SMG28</v>
      </c>
      <c r="AL127">
        <v>1</v>
      </c>
      <c r="AM127" t="str">
        <f ca="1">IF(ROW()=2,AN127,OFFSET(AM127,-1,0)&amp;IF(LEN(AN127)=0,"",","&amp;AN127))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{"dy":11,"sl":5,"tp":"fe","vl":"Equip6002","cn":1,"pt":"GO","pr":2300}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1.000000000000002</v>
      </c>
      <c r="BT127">
        <f t="shared" ca="1" si="20"/>
        <v>0.99999999999999967</v>
      </c>
      <c r="BU127">
        <f t="shared" ca="1" si="21"/>
        <v>1.0000000000000009</v>
      </c>
      <c r="BV127" t="str">
        <f ca="1">OFFSET([1]EquipTable!$A$1,ROW()-1,0)</f>
        <v>Equip8405</v>
      </c>
    </row>
    <row r="128" spans="1:74">
      <c r="A128">
        <v>11</v>
      </c>
      <c r="B128">
        <v>6</v>
      </c>
      <c r="C128">
        <f>IF(B128&lt;=9,0,
IF(B128=10,1,2))</f>
        <v>0</v>
      </c>
      <c r="D128">
        <f ca="1">RAND()</f>
        <v>0.56872427647225876</v>
      </c>
      <c r="E128">
        <f ca="1">RAND()</f>
        <v>0.36601888884166844</v>
      </c>
      <c r="F128">
        <f ca="1">RAND()</f>
        <v>0.47946861819184639</v>
      </c>
      <c r="G128">
        <f ca="1">RAND()</f>
        <v>0.15541776513113004</v>
      </c>
      <c r="H128">
        <f ca="1">RAND()</f>
        <v>0.45174982547430154</v>
      </c>
      <c r="I128">
        <f ca="1">RAND()</f>
        <v>0.28399196596496779</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Equip4202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DI</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4</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110</v>
      </c>
      <c r="W128">
        <v>1</v>
      </c>
      <c r="X128" t="s">
        <v>125</v>
      </c>
      <c r="Z128">
        <v>3200</v>
      </c>
      <c r="AA128" t="str">
        <f ca="1">IF(ISBLANK(AB128),"",
VLOOKUP(AB128,OFFSET(INDIRECT("$A:$B"),0,MATCH(AB$1&amp;"_Verify",INDIRECT("$1:$1"),0)-1),2,0)
)</f>
        <v>fe</v>
      </c>
      <c r="AB128" t="s">
        <v>82</v>
      </c>
      <c r="AC128" t="s">
        <v>439</v>
      </c>
      <c r="AD128">
        <v>1</v>
      </c>
      <c r="AE128" t="s">
        <v>125</v>
      </c>
      <c r="AG128">
        <v>3200</v>
      </c>
      <c r="AH128" t="str">
        <f ca="1">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 ca="1">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스켈레톤 쉴드</v>
      </c>
      <c r="AL128">
        <v>1</v>
      </c>
      <c r="AM128" t="str">
        <f ca="1">IF(ROW()=2,AN128,OFFSET(AM128,-1,0)&amp;IF(LEN(AN128)=0,"",","&amp;AN128))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{"dy":11,"sl":6,"tp":"fe","vl":"Equip7102","cn":1,"pt":"GO","pr":3200}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1.000000000000002</v>
      </c>
      <c r="BT128">
        <f t="shared" ca="1" si="20"/>
        <v>0.99999999999999967</v>
      </c>
      <c r="BU128">
        <f t="shared" ca="1" si="21"/>
        <v>1.0000000000000009</v>
      </c>
      <c r="BV128" t="str">
        <f ca="1">OFFSET([1]EquipTable!$A$1,ROW()-1,0)</f>
        <v>후보</v>
      </c>
    </row>
    <row r="129" spans="1:40">
      <c r="A129">
        <v>11</v>
      </c>
      <c r="B129">
        <v>7</v>
      </c>
      <c r="C129">
        <f>IF(B129&lt;=9,0,
IF(B129=10,1,2))</f>
        <v>0</v>
      </c>
      <c r="D129">
        <f ca="1">RAND()</f>
        <v>0.72430302723438911</v>
      </c>
      <c r="E129">
        <f ca="1">RAND()</f>
        <v>0.56189362863484871</v>
      </c>
      <c r="F129">
        <f ca="1">RAND()</f>
        <v>0.3711253617195579</v>
      </c>
      <c r="G129">
        <f ca="1">RAND()</f>
        <v>0.7284838107573206</v>
      </c>
      <c r="H129">
        <f ca="1">RAND()</f>
        <v>0.37985293492737404</v>
      </c>
      <c r="I129">
        <f ca="1">RAND()</f>
        <v>0.59676073713242506</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Equip6202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9500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200</v>
      </c>
      <c r="W129">
        <v>1</v>
      </c>
      <c r="X129" t="s">
        <v>125</v>
      </c>
      <c r="Z129">
        <v>700</v>
      </c>
      <c r="AA129" t="str">
        <f ca="1">IF(ISBLANK(AB129),"",
VLOOKUP(AB129,OFFSET(INDIRECT("$A:$B"),0,MATCH(AB$1&amp;"_Verify",INDIRECT("$1:$1"),0)-1),2,0)
)</f>
        <v>uph</v>
      </c>
      <c r="AB129" t="s">
        <v>91</v>
      </c>
      <c r="AC129">
        <v>50496</v>
      </c>
      <c r="AD129">
        <v>9</v>
      </c>
      <c r="AE129" t="s">
        <v>125</v>
      </c>
      <c r="AG129">
        <v>2700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{"dy":11,"sl":7,"tp":"uph","vl":"50496","cn":9,"pt":"GO","pr":2700}</v>
      </c>
    </row>
    <row r="130" spans="1:40">
      <c r="A130">
        <v>11</v>
      </c>
      <c r="B130">
        <v>8</v>
      </c>
      <c r="C130">
        <f>IF(B130&lt;=9,0,
IF(B130=10,1,2))</f>
        <v>0</v>
      </c>
      <c r="D130">
        <f ca="1">RAND()</f>
        <v>0.78216786778395309</v>
      </c>
      <c r="E130">
        <f ca="1">RAND()</f>
        <v>0.47013676963756601</v>
      </c>
      <c r="F130">
        <f ca="1">RAND()</f>
        <v>0.96960283380851775</v>
      </c>
      <c r="G130">
        <f ca="1">RAND()</f>
        <v>0.5451415464187791</v>
      </c>
      <c r="H130">
        <f ca="1">RAND()</f>
        <v>0.32804388407929519</v>
      </c>
      <c r="I130">
        <f ca="1">RAND()</f>
        <v>0.85708990897394455</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fl5</v>
      </c>
      <c r="AB130" t="s">
        <v>426</v>
      </c>
      <c r="AC130" t="s">
        <v>465</v>
      </c>
      <c r="AD130">
        <v>1</v>
      </c>
      <c r="AE130" t="s">
        <v>129</v>
      </c>
      <c r="AF130">
        <v>490</v>
      </c>
      <c r="AG130">
        <v>279</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베이</v>
      </c>
      <c r="AL130">
        <v>1</v>
      </c>
      <c r="AM130" t="str">
        <f ca="1">IF(ROW()=2,AN130,OFFSET(AM130,-1,0)&amp;IF(LEN(AN130)=0,"",","&amp;AN130))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{"dy":11,"sl":8,"tp":"fl5","vl":"Actor0104","cn":1,"pt":"DI","pp":490,"pr":279}</v>
      </c>
    </row>
    <row r="131" spans="1:40">
      <c r="A131">
        <v>11</v>
      </c>
      <c r="B131">
        <v>9</v>
      </c>
      <c r="C131">
        <f>IF(B131&lt;=9,0,
IF(B131=10,1,2))</f>
        <v>0</v>
      </c>
      <c r="D131">
        <f ca="1">RAND()</f>
        <v>0.82455057664004927</v>
      </c>
      <c r="E131">
        <f ca="1">RAND()</f>
        <v>0.42460693471648081</v>
      </c>
      <c r="F131">
        <f ca="1">RAND()</f>
        <v>0.57812627756010371</v>
      </c>
      <c r="G131">
        <f ca="1">RAND()</f>
        <v>0.91261300790857491</v>
      </c>
      <c r="H131">
        <f ca="1">RAND()</f>
        <v>0.33561222670291235</v>
      </c>
      <c r="I131">
        <f ca="1">RAND()</f>
        <v>4.6785841752398971E-2</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fl6</v>
      </c>
      <c r="AB131" t="s">
        <v>427</v>
      </c>
      <c r="AC131" t="s">
        <v>465</v>
      </c>
      <c r="AD131">
        <v>1</v>
      </c>
      <c r="AE131" t="s">
        <v>129</v>
      </c>
      <c r="AF131">
        <v>580</v>
      </c>
      <c r="AG131">
        <v>369</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베이</v>
      </c>
      <c r="AL131">
        <v>1</v>
      </c>
      <c r="AM131" t="str">
        <f ca="1">IF(ROW()=2,AN131,OFFSET(AM131,-1,0)&amp;IF(LEN(AN131)=0,"",","&amp;AN131))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{"dy":11,"sl":9,"tp":"fl6","vl":"Actor0104","cn":1,"pt":"DI","pp":580,"pr":369}</v>
      </c>
    </row>
    <row r="132" spans="1:40">
      <c r="A132">
        <v>11</v>
      </c>
      <c r="B132">
        <v>10</v>
      </c>
      <c r="C132">
        <f>IF(B132&lt;=9,0,
IF(B132=10,1,2))</f>
        <v>1</v>
      </c>
      <c r="D132">
        <f ca="1">RAND()</f>
        <v>3.2151523746390187E-2</v>
      </c>
      <c r="E132">
        <f ca="1">RAND()</f>
        <v>0.20739089055690452</v>
      </c>
      <c r="F132">
        <f ca="1">RAND()</f>
        <v>0.78770917106616312</v>
      </c>
      <c r="G132">
        <f ca="1">RAND()</f>
        <v>0.8415381228542258</v>
      </c>
      <c r="H132">
        <f ca="1">RAND()</f>
        <v>0.64637625600921989</v>
      </c>
      <c r="I132">
        <f ca="1">RAND()</f>
        <v>0.72016368634515249</v>
      </c>
      <c r="M132" t="str">
        <f ca="1">IF(LEN(J132)&lt;&gt;0,J132,VLOOKUP(D132+$B132,$BJ:$BK,MATCH($BK$1,$BJ$1:$BK$1,0),1))</f>
        <v>삭제</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삭제</v>
      </c>
      <c r="O132" t="str">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삭제</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삭제</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t="str">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삭제</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AA132" t="str">
        <f ca="1">IF(ISBLANK(AB132),"",
VLOOKUP(AB132,OFFSET(INDIRECT("$A:$B"),0,MATCH(AB$1&amp;"_Verify",INDIRECT("$1:$1"),0)-1),2,0)
)</f>
        <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{"dy":11,"sl":10}</v>
      </c>
    </row>
    <row r="133" spans="1:40">
      <c r="A133">
        <v>11</v>
      </c>
      <c r="B133">
        <v>11</v>
      </c>
      <c r="C133">
        <f>IF(B133&lt;=9,0,
IF(B133=10,1,2))</f>
        <v>2</v>
      </c>
      <c r="D133">
        <f ca="1">RAND()</f>
        <v>0.30411515096342401</v>
      </c>
      <c r="E133">
        <f ca="1">RAND()</f>
        <v>0.58467952650692123</v>
      </c>
      <c r="F133">
        <f ca="1">RAND()</f>
        <v>0.31456059965475591</v>
      </c>
      <c r="G133">
        <f ca="1">RAND()</f>
        <v>0.73964341370755526</v>
      </c>
      <c r="H133">
        <f ca="1">RAND()</f>
        <v>6.6378383715070322E-2</v>
      </c>
      <c r="I133">
        <f ca="1">RAND()</f>
        <v>0.56607535323047886</v>
      </c>
      <c r="M133" t="str">
        <f ca="1">IF(LEN(J133)&lt;&gt;0,J133,VLOOKUP(D133+$B133,$BJ:$BK,MATCH($BK$1,$BJ$1:$BK$1,0),1))</f>
        <v>삭제</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삭제</v>
      </c>
      <c r="O133" t="str">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삭제</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삭제</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t="str">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삭제</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AA133" t="str">
        <f ca="1">IF(ISBLANK(AB133),"",
VLOOKUP(AB133,OFFSET(INDIRECT("$A:$B"),0,MATCH(AB$1&amp;"_Verify",INDIRECT("$1:$1"),0)-1),2,0)
)</f>
        <v/>
      </c>
      <c r="AH133" t="str">
        <f>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
      </c>
      <c r="AL133">
        <v>1</v>
      </c>
      <c r="AM133" t="str">
        <f ca="1">IF(ROW()=2,AN133,OFFSET(AM133,-1,0)&amp;IF(LEN(AN133)=0,"",","&amp;AN133))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{"dy":11,"sl":11}</v>
      </c>
    </row>
    <row r="134" spans="1:40">
      <c r="A134">
        <v>12</v>
      </c>
      <c r="B134">
        <v>0</v>
      </c>
      <c r="C134">
        <f>IF(B134&lt;=9,0,
IF(B134=10,1,2))</f>
        <v>0</v>
      </c>
      <c r="D134">
        <f ca="1">RAND()</f>
        <v>0.48985437524127029</v>
      </c>
      <c r="E134">
        <f ca="1">RAND()</f>
        <v>0.30583884525605098</v>
      </c>
      <c r="F134">
        <f ca="1">RAND()</f>
        <v>5.3205673636544937E-2</v>
      </c>
      <c r="G134">
        <f ca="1">RAND()</f>
        <v>0.48610282862154375</v>
      </c>
      <c r="H134">
        <f ca="1">RAND()</f>
        <v>0.97208819613583641</v>
      </c>
      <c r="I134">
        <f ca="1">RAND()</f>
        <v>0.21305724253046399</v>
      </c>
      <c r="M134" t="str">
        <f ca="1">IF(LEN(J134)&lt;&gt;0,J134,VLOOKUP(D134+$B134,$BJ:$BK,MATCH($BK$1,$BJ$1:$BK$1,0),1))</f>
        <v>지정 장비</v>
      </c>
      <c r="N134" t="str">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Equip2301</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1</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DI</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84</v>
      </c>
      <c r="W134">
        <v>1</v>
      </c>
      <c r="X134" t="s">
        <v>129</v>
      </c>
      <c r="Z134">
        <v>149</v>
      </c>
      <c r="AA134" t="str">
        <f ca="1">IF(ISBLANK(AB134),"",
VLOOKUP(AB134,OFFSET(INDIRECT("$A:$B"),0,MATCH(AB$1&amp;"_Verify",INDIRECT("$1:$1"),0)-1),2,0)
)</f>
        <v>upn</v>
      </c>
      <c r="AB134" t="s">
        <v>92</v>
      </c>
      <c r="AC134">
        <v>42969</v>
      </c>
      <c r="AD134">
        <v>5</v>
      </c>
      <c r="AE134" t="s">
        <v>125</v>
      </c>
      <c r="AG134">
        <v>1500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{"dy":12,"sl":0,"tp":"upn","vl":"42969","cn":5,"pt":"GO","pr":1500}</v>
      </c>
    </row>
    <row r="135" spans="1:40">
      <c r="A135">
        <v>12</v>
      </c>
      <c r="B135">
        <v>1</v>
      </c>
      <c r="C135">
        <f>IF(B135&lt;=9,0,
IF(B135=10,1,2))</f>
        <v>0</v>
      </c>
      <c r="D135">
        <f ca="1">RAND()</f>
        <v>0.2953287623592914</v>
      </c>
      <c r="E135">
        <f ca="1">RAND()</f>
        <v>0.59352310576475076</v>
      </c>
      <c r="F135">
        <f ca="1">RAND()</f>
        <v>0.26198604867838848</v>
      </c>
      <c r="G135">
        <f ca="1">RAND()</f>
        <v>0.29343876968029015</v>
      </c>
      <c r="H135">
        <f ca="1">RAND()</f>
        <v>0.406268945144593</v>
      </c>
      <c r="I135">
        <f ca="1">RAND()</f>
        <v>7.6786665979504232E-2</v>
      </c>
      <c r="M135" t="str">
        <f ca="1">IF(LEN(J135)&lt;&gt;0,J135,VLOOKUP(D135+$B135,$BJ:$BK,MATCH($BK$1,$BJ$1:$BK$1,0),1))</f>
        <v>지정 장비</v>
      </c>
      <c r="N135" t="str">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Equip5101</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1000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82</v>
      </c>
      <c r="V135" t="s">
        <v>190</v>
      </c>
      <c r="W135">
        <v>1</v>
      </c>
      <c r="X135" t="s">
        <v>125</v>
      </c>
      <c r="Z135">
        <v>1200</v>
      </c>
      <c r="AA135" t="str">
        <f ca="1">IF(ISBLANK(AB135),"",
VLOOKUP(AB135,OFFSET(INDIRECT("$A:$B"),0,MATCH(AB$1&amp;"_Verify",INDIRECT("$1:$1"),0)-1),2,0)
)</f>
        <v>fe</v>
      </c>
      <c r="AB135" t="s">
        <v>82</v>
      </c>
      <c r="AC135" t="s">
        <v>407</v>
      </c>
      <c r="AD135">
        <v>1</v>
      </c>
      <c r="AE135" t="s">
        <v>125</v>
      </c>
      <c r="AG135">
        <v>1200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원시 부족 지팡이</v>
      </c>
      <c r="AL135">
        <v>1</v>
      </c>
      <c r="AM135" t="str">
        <f ca="1">IF(ROW()=2,AN135,OFFSET(AM135,-1,0)&amp;IF(LEN(AN135)=0,"",","&amp;AN135))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{"dy":12,"sl":1,"tp":"fe","vl":"Equip3101","cn":1,"pt":"GO","pr":1200}</v>
      </c>
    </row>
    <row r="136" spans="1:40">
      <c r="A136">
        <v>12</v>
      </c>
      <c r="B136">
        <v>2</v>
      </c>
      <c r="C136">
        <f>IF(B136&lt;=9,0,
IF(B136=10,1,2))</f>
        <v>0</v>
      </c>
      <c r="D136">
        <f ca="1">RAND()</f>
        <v>0.41983418151322904</v>
      </c>
      <c r="E136">
        <f ca="1">RAND()</f>
        <v>8.590766504959757E-2</v>
      </c>
      <c r="F136">
        <f ca="1">RAND()</f>
        <v>0.96548220344712266</v>
      </c>
      <c r="G136">
        <f ca="1">RAND()</f>
        <v>0.10436254345867058</v>
      </c>
      <c r="H136">
        <f ca="1">RAND()</f>
        <v>7.8670029687972765E-2</v>
      </c>
      <c r="I136">
        <f ca="1">RAND()</f>
        <v>0.17408243631373232</v>
      </c>
      <c r="M136" t="str">
        <f ca="1">IF(LEN(J136)&lt;&gt;0,J136,VLOOKUP(D136+$B136,$BJ:$BK,MATCH($BK$1,$BJ$1:$BK$1,0),1))</f>
        <v>안 지정 캐릭터 PP 영웅등급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8590</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4</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1200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91</v>
      </c>
      <c r="V136">
        <v>19697</v>
      </c>
      <c r="W136">
        <v>10</v>
      </c>
      <c r="X136" t="s">
        <v>125</v>
      </c>
      <c r="Z136">
        <v>1000</v>
      </c>
      <c r="AA136" t="str">
        <f ca="1">IF(ISBLANK(AB136),"",
VLOOKUP(AB136,OFFSET(INDIRECT("$A:$B"),0,MATCH(AB$1&amp;"_Verify",INDIRECT("$1:$1"),0)-1),2,0)
)</f>
        <v>upn</v>
      </c>
      <c r="AB136" t="s">
        <v>92</v>
      </c>
      <c r="AC136">
        <v>29697</v>
      </c>
      <c r="AD136">
        <v>8</v>
      </c>
      <c r="AE136" t="s">
        <v>125</v>
      </c>
      <c r="AG136">
        <v>2400</v>
      </c>
      <c r="AH136" t="str">
        <f>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
      </c>
      <c r="AL136">
        <v>1</v>
      </c>
      <c r="AM136" t="str">
        <f ca="1">IF(ROW()=2,AN136,OFFSET(AM136,-1,0)&amp;IF(LEN(AN136)=0,"",","&amp;AN136))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{"dy":12,"sl":2,"tp":"upn","vl":"29697","cn":8,"pt":"GO","pr":2400}</v>
      </c>
    </row>
    <row r="137" spans="1:40">
      <c r="A137">
        <v>12</v>
      </c>
      <c r="B137">
        <v>3</v>
      </c>
      <c r="C137">
        <f>IF(B137&lt;=9,0,
IF(B137=10,1,2))</f>
        <v>0</v>
      </c>
      <c r="D137">
        <f ca="1">RAND()</f>
        <v>0.54600164145530916</v>
      </c>
      <c r="E137">
        <f ca="1">RAND()</f>
        <v>0.67538974553533904</v>
      </c>
      <c r="F137">
        <f ca="1">RAND()</f>
        <v>0.45929273709818386</v>
      </c>
      <c r="G137">
        <f ca="1">RAND()</f>
        <v>0.13058807056838595</v>
      </c>
      <c r="H137">
        <f ca="1">RAND()</f>
        <v>7.562971468339974E-2</v>
      </c>
      <c r="I137">
        <f ca="1">RAND()</f>
        <v>0.38142240687709505</v>
      </c>
      <c r="M137" t="str">
        <f ca="1">IF(LEN(J137)&lt;&gt;0,J137,VLOOKUP(D137+$B137,$BJ:$BK,MATCH($BK$1,$BJ$1:$BK$1,0),1))</f>
        <v>안 지정 캐릭터 PP 일반등급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67538</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3300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92</v>
      </c>
      <c r="V137">
        <v>52969</v>
      </c>
      <c r="W137">
        <v>12</v>
      </c>
      <c r="X137" t="s">
        <v>125</v>
      </c>
      <c r="Z137">
        <v>1200</v>
      </c>
      <c r="AA137" t="str">
        <f ca="1">IF(ISBLANK(AB137),"",
VLOOKUP(AB137,OFFSET(INDIRECT("$A:$B"),0,MATCH(AB$1&amp;"_Verify",INDIRECT("$1:$1"),0)-1),2,0)
)</f>
        <v>fe</v>
      </c>
      <c r="AB137" t="s">
        <v>82</v>
      </c>
      <c r="AC137" t="s">
        <v>415</v>
      </c>
      <c r="AD137">
        <v>1</v>
      </c>
      <c r="AE137" t="s">
        <v>125</v>
      </c>
      <c r="AG137">
        <v>7600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영롱한 반증</v>
      </c>
      <c r="AL137">
        <v>1</v>
      </c>
      <c r="AM137" t="str">
        <f ca="1">IF(ROW()=2,AN137,OFFSET(AM137,-1,0)&amp;IF(LEN(AN137)=0,"",","&amp;AN137))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{"dy":12,"sl":3,"tp":"fe","vl":"Equip5301","cn":1,"pt":"GO","pr":7600}</v>
      </c>
    </row>
    <row r="138" spans="1:40">
      <c r="A138">
        <v>12</v>
      </c>
      <c r="B138">
        <v>4</v>
      </c>
      <c r="C138">
        <f>IF(B138&lt;=9,0,
IF(B138=10,1,2))</f>
        <v>0</v>
      </c>
      <c r="D138">
        <f ca="1">RAND()</f>
        <v>0.40349232776422372</v>
      </c>
      <c r="E138">
        <f ca="1">RAND()</f>
        <v>0.68213381246130422</v>
      </c>
      <c r="F138">
        <f ca="1">RAND()</f>
        <v>0.49999670201118385</v>
      </c>
      <c r="G138">
        <f ca="1">RAND()</f>
        <v>0.80684905261318141</v>
      </c>
      <c r="H138">
        <f ca="1">RAND()</f>
        <v>0.20573661259177622</v>
      </c>
      <c r="I138">
        <f ca="1">RAND()</f>
        <v>0.4478456629617823</v>
      </c>
      <c r="M138" t="str">
        <f ca="1">IF(LEN(J138)&lt;&gt;0,J138,VLOOKUP(D138+$B138,$BJ:$BK,MATCH($BK$1,$BJ$1:$BK$1,0),1))</f>
        <v>안 지정 캐릭터 PP 일반등급</v>
      </c>
      <c r="N138">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68213</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3300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92</v>
      </c>
      <c r="V138">
        <v>69726</v>
      </c>
      <c r="W138">
        <v>13</v>
      </c>
      <c r="X138" t="s">
        <v>125</v>
      </c>
      <c r="Z138">
        <v>1300</v>
      </c>
      <c r="AA138" t="str">
        <f ca="1">IF(ISBLANK(AB138),"",
VLOOKUP(AB138,OFFSET(INDIRECT("$A:$B"),0,MATCH(AB$1&amp;"_Verify",INDIRECT("$1:$1"),0)-1),2,0)
)</f>
        <v>uph</v>
      </c>
      <c r="AB138" t="s">
        <v>91</v>
      </c>
      <c r="AC138">
        <v>59726</v>
      </c>
      <c r="AD138">
        <v>13</v>
      </c>
      <c r="AE138" t="s">
        <v>355</v>
      </c>
      <c r="AG138">
        <v>3</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{"dy":12,"sl":4,"tp":"uph","vl":"59726","cn":13,"pt":"DI","pr":3}</v>
      </c>
    </row>
    <row r="139" spans="1:40">
      <c r="A139">
        <v>12</v>
      </c>
      <c r="B139">
        <v>5</v>
      </c>
      <c r="C139">
        <f>IF(B139&lt;=9,0,
IF(B139=10,1,2))</f>
        <v>0</v>
      </c>
      <c r="D139">
        <f ca="1">RAND()</f>
        <v>3.0325354329063581E-2</v>
      </c>
      <c r="E139">
        <f ca="1">RAND()</f>
        <v>0.2864898261286426</v>
      </c>
      <c r="F139">
        <f ca="1">RAND()</f>
        <v>0.54699809294616919</v>
      </c>
      <c r="G139">
        <f ca="1">RAND()</f>
        <v>0.34531402213556905</v>
      </c>
      <c r="H139">
        <f ca="1">RAND()</f>
        <v>0.33860908463851402</v>
      </c>
      <c r="I139">
        <f ca="1">RAND()</f>
        <v>0.36012046791456431</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Equip2201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2800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91</v>
      </c>
      <c r="V139">
        <v>67379</v>
      </c>
      <c r="W139">
        <v>13</v>
      </c>
      <c r="X139" t="s">
        <v>125</v>
      </c>
      <c r="Z139">
        <v>1300</v>
      </c>
      <c r="AA139" t="str">
        <f ca="1">IF(ISBLANK(AB139),"",
VLOOKUP(AB139,OFFSET(INDIRECT("$A:$B"),0,MATCH(AB$1&amp;"_Verify",INDIRECT("$1:$1"),0)-1),2,0)
)</f>
        <v>fe</v>
      </c>
      <c r="AB139" t="s">
        <v>82</v>
      </c>
      <c r="AC139" t="s">
        <v>394</v>
      </c>
      <c r="AD139">
        <v>1</v>
      </c>
      <c r="AE139" t="s">
        <v>125</v>
      </c>
      <c r="AG139">
        <v>3100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빅 바디</v>
      </c>
      <c r="AL139">
        <v>1</v>
      </c>
      <c r="AM139" t="str">
        <f ca="1">IF(ROW()=2,AN139,OFFSET(AM139,-1,0)&amp;IF(LEN(AN139)=0,"",","&amp;AN139))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{"dy":12,"sl":5,"tp":"fe","vl":"Equip6101","cn":1,"pt":"GO","pr":3100}</v>
      </c>
    </row>
    <row r="140" spans="1:40">
      <c r="A140">
        <v>12</v>
      </c>
      <c r="B140">
        <v>6</v>
      </c>
      <c r="C140">
        <f>IF(B140&lt;=9,0,
IF(B140=10,1,2))</f>
        <v>0</v>
      </c>
      <c r="D140">
        <f ca="1">RAND()</f>
        <v>0.9010318516723802</v>
      </c>
      <c r="E140">
        <f ca="1">RAND()</f>
        <v>0.10591189825487402</v>
      </c>
      <c r="F140">
        <f ca="1">RAND()</f>
        <v>0.57886524827562702</v>
      </c>
      <c r="G140">
        <f ca="1">RAND()</f>
        <v>0.31857671872813853</v>
      </c>
      <c r="H140">
        <f ca="1">RAND()</f>
        <v>0.25873765386814651</v>
      </c>
      <c r="I140">
        <f ca="1">RAND()</f>
        <v>0.60587398528309988</v>
      </c>
      <c r="M140" t="str">
        <f ca="1">IF(LEN(J140)&lt;&gt;0,J140,VLOOKUP(D140+$B140,$BJ:$BK,MATCH($BK$1,$BJ$1:$BK$1,0),1))</f>
        <v>지정 장비</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Equip1101</v>
      </c>
      <c r="O140">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1</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GO</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1300</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U140" t="s">
        <v>82</v>
      </c>
      <c r="V140" t="s">
        <v>246</v>
      </c>
      <c r="W140">
        <v>1</v>
      </c>
      <c r="X140" t="s">
        <v>125</v>
      </c>
      <c r="Z140">
        <v>9600</v>
      </c>
      <c r="AA140" t="str">
        <f ca="1">IF(ISBLANK(AB140),"",
VLOOKUP(AB140,OFFSET(INDIRECT("$A:$B"),0,MATCH(AB$1&amp;"_Verify",INDIRECT("$1:$1"),0)-1),2,0)
)</f>
        <v>fe</v>
      </c>
      <c r="AB140" t="s">
        <v>82</v>
      </c>
      <c r="AC140" t="s">
        <v>417</v>
      </c>
      <c r="AD140">
        <v>1</v>
      </c>
      <c r="AE140" t="s">
        <v>125</v>
      </c>
      <c r="AG140">
        <v>9600</v>
      </c>
      <c r="AH140" t="str">
        <f ca="1">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 ca="1">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낙원으로의 길</v>
      </c>
      <c r="AL140">
        <v>1</v>
      </c>
      <c r="AM140" t="str">
        <f ca="1">IF(ROW()=2,AN140,OFFSET(AM140,-1,0)&amp;IF(LEN(AN140)=0,"",","&amp;AN140))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{"dy":12,"sl":6,"tp":"fe","vl":"Equip7202","cn":1,"pt":"GO","pr":9600}</v>
      </c>
    </row>
    <row r="141" spans="1:40">
      <c r="A141">
        <v>12</v>
      </c>
      <c r="B141">
        <v>7</v>
      </c>
      <c r="C141">
        <f>IF(B141&lt;=9,0,
IF(B141=10,1,2))</f>
        <v>0</v>
      </c>
      <c r="D141">
        <f ca="1">RAND()</f>
        <v>0.49835438405792232</v>
      </c>
      <c r="E141">
        <f ca="1">RAND()</f>
        <v>0.8936791407408714</v>
      </c>
      <c r="F141">
        <f ca="1">RAND()</f>
        <v>0.95287633550375794</v>
      </c>
      <c r="G141">
        <f ca="1">RAND()</f>
        <v>0.70365642773739612</v>
      </c>
      <c r="H141">
        <f ca="1">RAND()</f>
        <v>0.1406764339834552</v>
      </c>
      <c r="I141">
        <f ca="1">RAND()</f>
        <v>0.18470447687037972</v>
      </c>
      <c r="M141" t="str">
        <f ca="1">IF(LEN(J141)&lt;&gt;0,J141,VLOOKUP(D141+$B141,$BJ:$BK,MATCH($BK$1,$BJ$1:$BK$1,0),1))</f>
        <v>지정 장비</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Equip8202</v>
      </c>
      <c r="O141">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1</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GO</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29100</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U141" t="s">
        <v>82</v>
      </c>
      <c r="V141" t="s">
        <v>293</v>
      </c>
      <c r="W141">
        <v>1</v>
      </c>
      <c r="X141" t="s">
        <v>125</v>
      </c>
      <c r="Z141">
        <v>5300</v>
      </c>
      <c r="AA141" t="str">
        <f ca="1">IF(ISBLANK(AB141),"",
VLOOKUP(AB141,OFFSET(INDIRECT("$A:$B"),0,MATCH(AB$1&amp;"_Verify",INDIRECT("$1:$1"),0)-1),2,0)
)</f>
        <v>fe</v>
      </c>
      <c r="AB141" t="s">
        <v>82</v>
      </c>
      <c r="AC141" t="s">
        <v>356</v>
      </c>
      <c r="AD141">
        <v>1</v>
      </c>
      <c r="AE141" t="s">
        <v>125</v>
      </c>
      <c r="AG141">
        <v>5300</v>
      </c>
      <c r="AH141" t="str">
        <f ca="1">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 ca="1">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운명의 대검</v>
      </c>
      <c r="AL141">
        <v>1</v>
      </c>
      <c r="AM141" t="str">
        <f ca="1">IF(ROW()=2,AN141,OFFSET(AM141,-1,0)&amp;IF(LEN(AN141)=0,"",","&amp;AN141))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{"dy":12,"sl":7,"tp":"fe","vl":"Equip8001","cn":1,"pt":"GO","pr":5300}</v>
      </c>
    </row>
    <row r="142" spans="1:40">
      <c r="A142">
        <v>12</v>
      </c>
      <c r="B142">
        <v>8</v>
      </c>
      <c r="C142">
        <f>IF(B142&lt;=9,0,
IF(B142=10,1,2))</f>
        <v>0</v>
      </c>
      <c r="D142">
        <f ca="1">RAND()</f>
        <v>0.27312245863382278</v>
      </c>
      <c r="E142">
        <f ca="1">RAND()</f>
        <v>0.3246593164962035</v>
      </c>
      <c r="F142">
        <f ca="1">RAND()</f>
        <v>0.61051468240119955</v>
      </c>
      <c r="G142">
        <f ca="1">RAND()</f>
        <v>0.64396337443991047</v>
      </c>
      <c r="H142">
        <f ca="1">RAND()</f>
        <v>0.10437623747999425</v>
      </c>
      <c r="I142">
        <f ca="1">RAND()</f>
        <v>0.96673390723637742</v>
      </c>
      <c r="M142" t="str">
        <f ca="1">IF(LEN(J142)&lt;&gt;0,J142,VLOOKUP(D142+$B142,$BJ:$BK,MATCH($BK$1,$BJ$1:$BK$1,0),1))</f>
        <v>삭제</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삭제</v>
      </c>
      <c r="O142" t="str">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삭제</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삭제</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t="str">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삭제</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AA142" t="str">
        <f ca="1">IF(ISBLANK(AB142),"",
VLOOKUP(AB142,OFFSET(INDIRECT("$A:$B"),0,MATCH(AB$1&amp;"_Verify",INDIRECT("$1:$1"),0)-1),2,0)
)</f>
        <v/>
      </c>
      <c r="AH142" t="str">
        <f>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
      </c>
      <c r="AL142">
        <v>1</v>
      </c>
      <c r="AM142" t="str">
        <f ca="1">IF(ROW()=2,AN142,OFFSET(AM142,-1,0)&amp;IF(LEN(AN142)=0,"",","&amp;AN142))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{"dy":12,"sl":8}</v>
      </c>
    </row>
    <row r="143" spans="1:40">
      <c r="A143">
        <v>12</v>
      </c>
      <c r="B143">
        <v>9</v>
      </c>
      <c r="C143">
        <f>IF(B143&lt;=9,0,
IF(B143=10,1,2))</f>
        <v>0</v>
      </c>
      <c r="D143">
        <f ca="1">RAND()</f>
        <v>0.71369276207663923</v>
      </c>
      <c r="E143">
        <f ca="1">RAND()</f>
        <v>0.11769652149894194</v>
      </c>
      <c r="F143">
        <f ca="1">RAND()</f>
        <v>0.41360805966535819</v>
      </c>
      <c r="G143">
        <f ca="1">RAND()</f>
        <v>0.96540677462450086</v>
      </c>
      <c r="H143">
        <f ca="1">RAND()</f>
        <v>5.0108485549438364E-2</v>
      </c>
      <c r="I143">
        <f ca="1">RAND()</f>
        <v>0.99310816515709865</v>
      </c>
      <c r="M143" t="str">
        <f ca="1">IF(LEN(J143)&lt;&gt;0,J143,VLOOKUP(D143+$B143,$BJ:$BK,MATCH($BK$1,$BJ$1:$BK$1,0),1))</f>
        <v>삭제</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삭제</v>
      </c>
      <c r="O143" t="str">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삭제</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삭제</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t="str">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삭제</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AA143" t="str">
        <f ca="1">IF(ISBLANK(AB143),"",
VLOOKUP(AB143,OFFSET(INDIRECT("$A:$B"),0,MATCH(AB$1&amp;"_Verify",INDIRECT("$1:$1"),0)-1),2,0)
)</f>
        <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{"dy":12,"sl":9}</v>
      </c>
    </row>
    <row r="144" spans="1:40">
      <c r="A144">
        <v>12</v>
      </c>
      <c r="B144">
        <v>10</v>
      </c>
      <c r="C144">
        <f>IF(B144&lt;=9,0,
IF(B144=10,1,2))</f>
        <v>1</v>
      </c>
      <c r="D144">
        <f ca="1">RAND()</f>
        <v>0.88150932581514985</v>
      </c>
      <c r="E144">
        <f ca="1">RAND()</f>
        <v>0.75806506328283707</v>
      </c>
      <c r="F144">
        <f ca="1">RAND()</f>
        <v>0.28121465663741185</v>
      </c>
      <c r="G144">
        <f ca="1">RAND()</f>
        <v>0.27722538091670845</v>
      </c>
      <c r="H144">
        <f ca="1">RAND()</f>
        <v>0.12145335505429222</v>
      </c>
      <c r="I144">
        <f ca="1">RAND()</f>
        <v>0.59420611795919354</v>
      </c>
      <c r="M144" t="str">
        <f ca="1">IF(LEN(J144)&lt;&gt;0,J144,VLOOKUP(D144+$B144,$BJ:$BK,MATCH($BK$1,$BJ$1:$BK$1,0),1))</f>
        <v>삭제</v>
      </c>
      <c r="N144" t="str">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삭제</v>
      </c>
      <c r="O144" t="str">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삭제</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삭제</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t="str">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삭제</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AA144" t="str">
        <f ca="1">IF(ISBLANK(AB144),"",
VLOOKUP(AB144,OFFSET(INDIRECT("$A:$B"),0,MATCH(AB$1&amp;"_Verify",INDIRECT("$1:$1"),0)-1),2,0)
)</f>
        <v>fc</v>
      </c>
      <c r="AB144" t="s">
        <v>85</v>
      </c>
      <c r="AC144" t="s">
        <v>482</v>
      </c>
      <c r="AD144">
        <v>1</v>
      </c>
      <c r="AE144" t="s">
        <v>129</v>
      </c>
      <c r="AF144">
        <v>239</v>
      </c>
      <c r="AG144">
        <v>159</v>
      </c>
      <c r="AH144" t="str">
        <f>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오비우스</v>
      </c>
      <c r="AL144">
        <v>1</v>
      </c>
      <c r="AM144" t="str">
        <f ca="1">IF(ROW()=2,AN144,OFFSET(AM144,-1,0)&amp;IF(LEN(AN144)=0,"",","&amp;AN144))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{"dy":12,"sl":10,"tp":"fc","vl":"Actor1141","cn":1,"pt":"DI","pp":239,"pr":159}</v>
      </c>
    </row>
    <row r="145" spans="1:40">
      <c r="A145">
        <v>12</v>
      </c>
      <c r="B145">
        <v>11</v>
      </c>
      <c r="C145">
        <f>IF(B145&lt;=9,0,
IF(B145=10,1,2))</f>
        <v>2</v>
      </c>
      <c r="D145">
        <f ca="1">RAND()</f>
        <v>0.95538722693467637</v>
      </c>
      <c r="E145">
        <f ca="1">RAND()</f>
        <v>0.40216817962256579</v>
      </c>
      <c r="F145">
        <f ca="1">RAND()</f>
        <v>0.1279889346614872</v>
      </c>
      <c r="G145">
        <f ca="1">RAND()</f>
        <v>0.37244521056703317</v>
      </c>
      <c r="H145">
        <f ca="1">RAND()</f>
        <v>0.46042962584647606</v>
      </c>
      <c r="I145">
        <f ca="1">RAND()</f>
        <v>0.88155925832951842</v>
      </c>
      <c r="M145" t="str">
        <f ca="1">IF(LEN(J145)&lt;&gt;0,J145,VLOOKUP(D145+$B145,$BJ:$BK,MATCH($BK$1,$BJ$1:$BK$1,0),1))</f>
        <v>삭제</v>
      </c>
      <c r="N145" t="str">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삭제</v>
      </c>
      <c r="O145" t="str">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삭제</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삭제</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t="str">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삭제</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AA145" t="str">
        <f ca="1">IF(ISBLANK(AB145),"",
VLOOKUP(AB145,OFFSET(INDIRECT("$A:$B"),0,MATCH(AB$1&amp;"_Verify",INDIRECT("$1:$1"),0)-1),2,0)
)</f>
        <v>fp</v>
      </c>
      <c r="AB145" t="s">
        <v>86</v>
      </c>
      <c r="AC145" t="s">
        <v>482</v>
      </c>
      <c r="AD145">
        <v>75</v>
      </c>
      <c r="AE145" t="s">
        <v>129</v>
      </c>
      <c r="AF145">
        <v>172</v>
      </c>
      <c r="AG145">
        <v>79</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오비우스</v>
      </c>
      <c r="AL145">
        <v>1</v>
      </c>
      <c r="AM145" t="str">
        <f ca="1">IF(ROW()=2,AN145,OFFSET(AM145,-1,0)&amp;IF(LEN(AN145)=0,"",","&amp;AN145))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{"dy":12,"sl":11,"tp":"fp","vl":"Actor1141","cn":75,"pt":"DI","pp":172,"pr":79}</v>
      </c>
    </row>
    <row r="146" spans="1:40">
      <c r="A146">
        <v>13</v>
      </c>
      <c r="B146">
        <v>0</v>
      </c>
      <c r="C146">
        <f>IF(B146&lt;=9,0,
IF(B146=10,1,2))</f>
        <v>0</v>
      </c>
      <c r="D146">
        <f ca="1">RAND()</f>
        <v>0.85056665310416779</v>
      </c>
      <c r="E146">
        <f ca="1">RAND()</f>
        <v>0.54936996121018111</v>
      </c>
      <c r="F146">
        <f ca="1">RAND()</f>
        <v>0.36433652407157557</v>
      </c>
      <c r="G146">
        <f ca="1">RAND()</f>
        <v>0.13017036495639733</v>
      </c>
      <c r="H146">
        <f ca="1">RAND()</f>
        <v>0.17305181213437404</v>
      </c>
      <c r="I146">
        <f ca="1">RAND()</f>
        <v>0.13462143496572376</v>
      </c>
      <c r="M146" t="str">
        <f ca="1">IF(LEN(J146)&lt;&gt;0,J146,VLOOKUP(D146+$B146,$BJ:$BK,MATCH($BK$1,$BJ$1:$BK$1,0),1))</f>
        <v>지정 장비</v>
      </c>
      <c r="N146" t="str">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Equip4302</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DI</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10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82</v>
      </c>
      <c r="V146" t="s">
        <v>250</v>
      </c>
      <c r="W146">
        <v>1</v>
      </c>
      <c r="X146" t="s">
        <v>125</v>
      </c>
      <c r="Z146">
        <v>900</v>
      </c>
      <c r="AA146" t="str">
        <f ca="1">IF(ISBLANK(AB146),"",
VLOOKUP(AB146,OFFSET(INDIRECT("$A:$B"),0,MATCH(AB$1&amp;"_Verify",INDIRECT("$1:$1"),0)-1),2,0)
)</f>
        <v>fe</v>
      </c>
      <c r="AB146" t="s">
        <v>82</v>
      </c>
      <c r="AC146" t="s">
        <v>395</v>
      </c>
      <c r="AD146">
        <v>1</v>
      </c>
      <c r="AE146" t="s">
        <v>125</v>
      </c>
      <c r="AG146">
        <v>800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푸른 보석 지팡이</v>
      </c>
      <c r="AL146">
        <v>1</v>
      </c>
      <c r="AM146" t="str">
        <f ca="1">IF(ROW()=2,AN146,OFFSET(AM146,-1,0)&amp;IF(LEN(AN146)=0,"",","&amp;AN146))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{"dy":13,"sl":0,"tp":"fe","vl":"Equip3001","cn":1,"pt":"GO","pr":800}</v>
      </c>
    </row>
    <row r="147" spans="1:40">
      <c r="A147">
        <v>13</v>
      </c>
      <c r="B147">
        <v>1</v>
      </c>
      <c r="C147">
        <f>IF(B147&lt;=9,0,
IF(B147=10,1,2))</f>
        <v>0</v>
      </c>
      <c r="D147">
        <f ca="1">RAND()</f>
        <v>0.6848300486067993</v>
      </c>
      <c r="E147">
        <f ca="1">RAND()</f>
        <v>0.18584200810158091</v>
      </c>
      <c r="F147">
        <f ca="1">RAND()</f>
        <v>1.3907769145786397E-2</v>
      </c>
      <c r="G147">
        <f ca="1">RAND()</f>
        <v>0.12385130984153314</v>
      </c>
      <c r="H147">
        <f ca="1">RAND()</f>
        <v>5.4224005766135508E-2</v>
      </c>
      <c r="I147">
        <f ca="1">RAND()</f>
        <v>9.735194442939954E-2</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Equip1202</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DI</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4</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251</v>
      </c>
      <c r="W147">
        <v>1</v>
      </c>
      <c r="X147" t="s">
        <v>125</v>
      </c>
      <c r="Z147">
        <v>900</v>
      </c>
      <c r="AA147" t="str">
        <f ca="1">IF(ISBLANK(AB147),"",
VLOOKUP(AB147,OFFSET(INDIRECT("$A:$B"),0,MATCH(AB$1&amp;"_Verify",INDIRECT("$1:$1"),0)-1),2,0)
)</f>
        <v>fe</v>
      </c>
      <c r="AB147" t="s">
        <v>82</v>
      </c>
      <c r="AC147" t="s">
        <v>431</v>
      </c>
      <c r="AD147">
        <v>1</v>
      </c>
      <c r="AE147" t="s">
        <v>125</v>
      </c>
      <c r="AG147">
        <v>3300</v>
      </c>
      <c r="AH147" t="str">
        <f ca="1">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 ca="1">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미스틱 해머</v>
      </c>
      <c r="AL147">
        <v>1</v>
      </c>
      <c r="AM147" t="str">
        <f ca="1">IF(ROW()=2,AN147,OFFSET(AM147,-1,0)&amp;IF(LEN(AN147)=0,"",","&amp;AN147))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{"dy":13,"sl":1,"tp":"fe","vl":"Equip4202","cn":1,"pt":"GO","pr":3300}</v>
      </c>
    </row>
    <row r="148" spans="1:40">
      <c r="A148">
        <v>13</v>
      </c>
      <c r="B148">
        <v>2</v>
      </c>
      <c r="C148">
        <f>IF(B148&lt;=9,0,
IF(B148=10,1,2))</f>
        <v>0</v>
      </c>
      <c r="D148">
        <f ca="1">RAND()</f>
        <v>0.54126725579976209</v>
      </c>
      <c r="E148">
        <f ca="1">RAND()</f>
        <v>0.67448969853756802</v>
      </c>
      <c r="F148">
        <f ca="1">RAND()</f>
        <v>0.10179637541687647</v>
      </c>
      <c r="G148">
        <f ca="1">RAND()</f>
        <v>0.45969805030763711</v>
      </c>
      <c r="H148">
        <f ca="1">RAND()</f>
        <v>0.15708192041023994</v>
      </c>
      <c r="I148">
        <f ca="1">RAND()</f>
        <v>0.11891761309255799</v>
      </c>
      <c r="M148" t="str">
        <f ca="1">IF(LEN(J148)&lt;&gt;0,J148,VLOOKUP(D148+$B148,$BJ:$BK,MATCH($BK$1,$BJ$1:$BK$1,0),1))</f>
        <v>안 지정 캐릭터 PP 영웅등급</v>
      </c>
      <c r="N148">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67448</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3300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91</v>
      </c>
      <c r="V148">
        <v>12663</v>
      </c>
      <c r="W148">
        <v>9</v>
      </c>
      <c r="X148" t="s">
        <v>125</v>
      </c>
      <c r="Z148">
        <v>900</v>
      </c>
      <c r="AA148" t="str">
        <f ca="1">IF(ISBLANK(AB148),"",
VLOOKUP(AB148,OFFSET(INDIRECT("$A:$B"),0,MATCH(AB$1&amp;"_Verify",INDIRECT("$1:$1"),0)-1),2,0)
)</f>
        <v>fe</v>
      </c>
      <c r="AB148" t="s">
        <v>82</v>
      </c>
      <c r="AC148" t="s">
        <v>488</v>
      </c>
      <c r="AD148">
        <v>1</v>
      </c>
      <c r="AE148" t="s">
        <v>129</v>
      </c>
      <c r="AG148">
        <v>10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자작나무 도끼</v>
      </c>
      <c r="AL148">
        <v>1</v>
      </c>
      <c r="AM148" t="str">
        <f ca="1">IF(ROW()=2,AN148,OFFSET(AM148,-1,0)&amp;IF(LEN(AN148)=0,"",","&amp;AN148))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{"dy":13,"sl":2,"tp":"fe","vl":"Equip0301","cn":1,"pt":"DI","pr":10}</v>
      </c>
    </row>
    <row r="149" spans="1:40">
      <c r="A149">
        <v>13</v>
      </c>
      <c r="B149">
        <v>3</v>
      </c>
      <c r="C149">
        <f>IF(B149&lt;=9,0,
IF(B149=10,1,2))</f>
        <v>0</v>
      </c>
      <c r="D149">
        <f ca="1">RAND()</f>
        <v>0.3554067991234553</v>
      </c>
      <c r="E149">
        <f ca="1">RAND()</f>
        <v>0.67879907530621175</v>
      </c>
      <c r="F149">
        <f ca="1">RAND()</f>
        <v>0.32182605831477085</v>
      </c>
      <c r="G149">
        <f ca="1">RAND()</f>
        <v>0.21300890011676998</v>
      </c>
      <c r="H149">
        <f ca="1">RAND()</f>
        <v>0.93138710069198793</v>
      </c>
      <c r="I149">
        <f ca="1">RAND()</f>
        <v>0.31339401706673164</v>
      </c>
      <c r="M149" t="str">
        <f ca="1">IF(LEN(J149)&lt;&gt;0,J149,VLOOKUP(D149+$B149,$BJ:$BK,MATCH($BK$1,$BJ$1:$BK$1,0),1))</f>
        <v>안 지정 캐릭터 PP 일반등급</v>
      </c>
      <c r="N149">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67879</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3300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91</v>
      </c>
      <c r="V149">
        <v>29794</v>
      </c>
      <c r="W149">
        <v>10</v>
      </c>
      <c r="X149" t="s">
        <v>125</v>
      </c>
      <c r="Z149">
        <v>1000</v>
      </c>
      <c r="AA149" t="str">
        <f ca="1">IF(ISBLANK(AB149),"",
VLOOKUP(AB149,OFFSET(INDIRECT("$A:$B"),0,MATCH(AB$1&amp;"_Verify",INDIRECT("$1:$1"),0)-1),2,0)
)</f>
        <v>upn</v>
      </c>
      <c r="AB149" t="s">
        <v>92</v>
      </c>
      <c r="AC149">
        <v>19794</v>
      </c>
      <c r="AD149">
        <v>5</v>
      </c>
      <c r="AE149" t="s">
        <v>125</v>
      </c>
      <c r="AG149">
        <v>1500</v>
      </c>
      <c r="AH149" t="str">
        <f>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
      </c>
      <c r="AL149">
        <v>1</v>
      </c>
      <c r="AM149" t="str">
        <f ca="1">IF(ROW()=2,AN149,OFFSET(AM149,-1,0)&amp;IF(LEN(AN149)=0,"",","&amp;AN149))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{"dy":13,"sl":3,"tp":"upn","vl":"19794","cn":5,"pt":"GO","pr":1500}</v>
      </c>
    </row>
    <row r="150" spans="1:40">
      <c r="A150">
        <v>13</v>
      </c>
      <c r="B150">
        <v>4</v>
      </c>
      <c r="C150">
        <f>IF(B150&lt;=9,0,
IF(B150=10,1,2))</f>
        <v>0</v>
      </c>
      <c r="D150">
        <f ca="1">RAND()</f>
        <v>0.23736585239071772</v>
      </c>
      <c r="E150">
        <f ca="1">RAND()</f>
        <v>0.92652397110538565</v>
      </c>
      <c r="F150">
        <f ca="1">RAND()</f>
        <v>0.44988712178569612</v>
      </c>
      <c r="G150">
        <f ca="1">RAND()</f>
        <v>0.35173677136817061</v>
      </c>
      <c r="H150">
        <f ca="1">RAND()</f>
        <v>0.79811350065044662</v>
      </c>
      <c r="I150">
        <f ca="1">RAND()</f>
        <v>0.2859268995869928</v>
      </c>
      <c r="M150" t="str">
        <f ca="1">IF(LEN(J150)&lt;&gt;0,J150,VLOOKUP(D150+$B150,$BJ:$BK,MATCH($BK$1,$BJ$1:$BK$1,0),1))</f>
        <v>안 지정 캐릭터 PP 일반등급</v>
      </c>
      <c r="N150">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92652</v>
      </c>
      <c r="O150">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14</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GO</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4200</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U150" t="s">
        <v>92</v>
      </c>
      <c r="V150">
        <v>75071</v>
      </c>
      <c r="W150">
        <v>13</v>
      </c>
      <c r="X150" t="s">
        <v>125</v>
      </c>
      <c r="Z150">
        <v>1300</v>
      </c>
      <c r="AA150" t="str">
        <f ca="1">IF(ISBLANK(AB150),"",
VLOOKUP(AB150,OFFSET(INDIRECT("$A:$B"),0,MATCH(AB$1&amp;"_Verify",INDIRECT("$1:$1"),0)-1),2,0)
)</f>
        <v>fe</v>
      </c>
      <c r="AB150" t="s">
        <v>82</v>
      </c>
      <c r="AC150" t="s">
        <v>205</v>
      </c>
      <c r="AD150">
        <v>1</v>
      </c>
      <c r="AE150" t="s">
        <v>125</v>
      </c>
      <c r="AG150">
        <v>3300</v>
      </c>
      <c r="AH150" t="str">
        <f ca="1">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 ca="1">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스켈레톤 쉴드</v>
      </c>
      <c r="AL150">
        <v>1</v>
      </c>
      <c r="AM150" t="str">
        <f ca="1">IF(ROW()=2,AN150,OFFSET(AM150,-1,0)&amp;IF(LEN(AN150)=0,"",","&amp;AN150))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{"dy":13,"sl":4,"tp":"fe","vl":"Equip7102","cn":1,"pt":"GO","pr":3300}</v>
      </c>
    </row>
    <row r="151" spans="1:40">
      <c r="A151">
        <v>13</v>
      </c>
      <c r="B151">
        <v>5</v>
      </c>
      <c r="C151">
        <f>IF(B151&lt;=9,0,
IF(B151=10,1,2))</f>
        <v>0</v>
      </c>
      <c r="D151">
        <f ca="1">RAND()</f>
        <v>0.32241173574427273</v>
      </c>
      <c r="E151">
        <f ca="1">RAND()</f>
        <v>0.3729349408096716</v>
      </c>
      <c r="F151">
        <f ca="1">RAND()</f>
        <v>0.14239861263939035</v>
      </c>
      <c r="G151">
        <f ca="1">RAND()</f>
        <v>2.221197598764757E-2</v>
      </c>
      <c r="H151">
        <f ca="1">RAND()</f>
        <v>9.2520433646251732E-2</v>
      </c>
      <c r="I151">
        <f ca="1">RAND()</f>
        <v>0.27847393150858957</v>
      </c>
      <c r="M151" t="str">
        <f ca="1">IF(LEN(J151)&lt;&gt;0,J151,VLOOKUP(D151+$B151,$BJ:$BK,MATCH($BK$1,$BJ$1:$BK$1,0),1))</f>
        <v>지정 장비</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Equip3101</v>
      </c>
      <c r="O151">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1</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GO</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1100</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U151" t="s">
        <v>82</v>
      </c>
      <c r="V151" t="s">
        <v>196</v>
      </c>
      <c r="W151">
        <v>1</v>
      </c>
      <c r="X151" t="s">
        <v>125</v>
      </c>
      <c r="Z151">
        <v>7100</v>
      </c>
      <c r="AA151" t="str">
        <f ca="1">IF(ISBLANK(AB151),"",
VLOOKUP(AB151,OFFSET(INDIRECT("$A:$B"),0,MATCH(AB$1&amp;"_Verify",INDIRECT("$1:$1"),0)-1),2,0)
)</f>
        <v>uph</v>
      </c>
      <c r="AB151" t="s">
        <v>91</v>
      </c>
      <c r="AC151">
        <v>22663</v>
      </c>
      <c r="AD151">
        <v>7</v>
      </c>
      <c r="AE151" t="s">
        <v>125</v>
      </c>
      <c r="AG151">
        <v>2100</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
      </c>
      <c r="AL151">
        <v>1</v>
      </c>
      <c r="AM151" t="str">
        <f ca="1">IF(ROW()=2,AN151,OFFSET(AM151,-1,0)&amp;IF(LEN(AN151)=0,"",","&amp;AN151))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{"dy":13,"sl":5,"tp":"uph","vl":"22663","cn":7,"pt":"GO","pr":2100}</v>
      </c>
    </row>
    <row r="152" spans="1:40">
      <c r="A152">
        <v>13</v>
      </c>
      <c r="B152">
        <v>6</v>
      </c>
      <c r="C152">
        <f>IF(B152&lt;=9,0,
IF(B152=10,1,2))</f>
        <v>0</v>
      </c>
      <c r="D152">
        <f ca="1">RAND()</f>
        <v>0.95607578307276253</v>
      </c>
      <c r="E152">
        <f ca="1">RAND()</f>
        <v>0.52088796955019856</v>
      </c>
      <c r="F152">
        <f ca="1">RAND()</f>
        <v>0.30383657303825973</v>
      </c>
      <c r="G152">
        <f ca="1">RAND()</f>
        <v>0.45851048217253898</v>
      </c>
      <c r="H152">
        <f ca="1">RAND()</f>
        <v>0.24964027185860371</v>
      </c>
      <c r="I152">
        <f ca="1">RAND()</f>
        <v>0.70592639186785477</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Equip6002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2100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205</v>
      </c>
      <c r="W152">
        <v>1</v>
      </c>
      <c r="X152" t="s">
        <v>125</v>
      </c>
      <c r="Z152">
        <v>3300</v>
      </c>
      <c r="AA152" t="str">
        <f ca="1">IF(ISBLANK(AB152),"",
VLOOKUP(AB152,OFFSET(INDIRECT("$A:$B"),0,MATCH(AB$1&amp;"_Verify",INDIRECT("$1:$1"),0)-1),2,0)
)</f>
        <v>upn</v>
      </c>
      <c r="AB152" t="s">
        <v>92</v>
      </c>
      <c r="AC152">
        <v>38454</v>
      </c>
      <c r="AD152">
        <v>10</v>
      </c>
      <c r="AE152" t="s">
        <v>125</v>
      </c>
      <c r="AG152">
        <v>3000</v>
      </c>
      <c r="AH152" t="str">
        <f>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
      </c>
      <c r="AL152">
        <v>1</v>
      </c>
      <c r="AM152" t="str">
        <f ca="1">IF(ROW()=2,AN152,OFFSET(AM152,-1,0)&amp;IF(LEN(AN152)=0,"",","&amp;AN152))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{"dy":13,"sl":6,"tp":"upn","vl":"38454","cn":10,"pt":"GO","pr":3000}</v>
      </c>
    </row>
    <row r="153" spans="1:40">
      <c r="A153">
        <v>13</v>
      </c>
      <c r="B153">
        <v>7</v>
      </c>
      <c r="C153">
        <f>IF(B153&lt;=9,0,
IF(B153=10,1,2))</f>
        <v>0</v>
      </c>
      <c r="D153">
        <f ca="1">RAND()</f>
        <v>0.47475386192728564</v>
      </c>
      <c r="E153">
        <f ca="1">RAND()</f>
        <v>6.7131690561152313E-2</v>
      </c>
      <c r="F153">
        <f ca="1">RAND()</f>
        <v>0.37770116168262291</v>
      </c>
      <c r="G153">
        <f ca="1">RAND()</f>
        <v>0.53333734225517671</v>
      </c>
      <c r="H153">
        <f ca="1">RAND()</f>
        <v>0.1473105042141527</v>
      </c>
      <c r="I153">
        <f ca="1">RAND()</f>
        <v>0.12471171072652087</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Equip0301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7100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241</v>
      </c>
      <c r="W153">
        <v>1</v>
      </c>
      <c r="X153" t="s">
        <v>129</v>
      </c>
      <c r="Z153">
        <v>10</v>
      </c>
      <c r="AA153" t="str">
        <f ca="1">IF(ISBLANK(AB153),"",
VLOOKUP(AB153,OFFSET(INDIRECT("$A:$B"),0,MATCH(AB$1&amp;"_Verify",INDIRECT("$1:$1"),0)-1),2,0)
)</f>
        <v>uph</v>
      </c>
      <c r="AB153" t="s">
        <v>91</v>
      </c>
      <c r="AC153">
        <v>85071</v>
      </c>
      <c r="AD153">
        <v>12</v>
      </c>
      <c r="AE153" t="s">
        <v>125</v>
      </c>
      <c r="AG153">
        <v>3600</v>
      </c>
      <c r="AH153" t="str">
        <f>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
      </c>
      <c r="AL153">
        <v>1</v>
      </c>
      <c r="AM153" t="str">
        <f ca="1">IF(ROW()=2,AN153,OFFSET(AM153,-1,0)&amp;IF(LEN(AN153)=0,"",","&amp;AN153))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{"dy":13,"sl":7,"tp":"uph","vl":"85071","cn":12,"pt":"GO","pr":3600}</v>
      </c>
    </row>
    <row r="154" spans="1:40">
      <c r="A154">
        <v>13</v>
      </c>
      <c r="B154">
        <v>8</v>
      </c>
      <c r="C154">
        <f>IF(B154&lt;=9,0,
IF(B154=10,1,2))</f>
        <v>0</v>
      </c>
      <c r="D154">
        <f ca="1">RAND()</f>
        <v>0.66554121477988115</v>
      </c>
      <c r="E154">
        <f ca="1">RAND()</f>
        <v>4.131300502024815E-3</v>
      </c>
      <c r="F154">
        <f ca="1">RAND()</f>
        <v>0.90366122549161387</v>
      </c>
      <c r="G154">
        <f ca="1">RAND()</f>
        <v>0.39446404821182979</v>
      </c>
      <c r="H154">
        <f ca="1">RAND()</f>
        <v>0.11960313581807192</v>
      </c>
      <c r="I154">
        <f ca="1">RAND()</f>
        <v>0.25222874397009076</v>
      </c>
      <c r="M154" t="str">
        <f ca="1">IF(LEN(J154)&lt;&gt;0,J154,VLOOKUP(D154+$B154,$BJ:$BK,MATCH($BK$1,$BJ$1:$BK$1,0),1))</f>
        <v>삭제</v>
      </c>
      <c r="N154" t="str">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삭제</v>
      </c>
      <c r="O154" t="str">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삭제</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삭제</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t="str">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삭제</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AA154" t="str">
        <f ca="1">IF(ISBLANK(AB154),"",
VLOOKUP(AB154,OFFSET(INDIRECT("$A:$B"),0,MATCH(AB$1&amp;"_Verify",INDIRECT("$1:$1"),0)-1),2,0)
)</f>
        <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{"dy":13,"sl":8}</v>
      </c>
    </row>
    <row r="155" spans="1:40">
      <c r="A155">
        <v>13</v>
      </c>
      <c r="B155">
        <v>9</v>
      </c>
      <c r="C155">
        <f>IF(B155&lt;=9,0,
IF(B155=10,1,2))</f>
        <v>0</v>
      </c>
      <c r="D155">
        <f ca="1">RAND()</f>
        <v>0.74898148670551445</v>
      </c>
      <c r="E155">
        <f ca="1">RAND()</f>
        <v>0.75111981623027724</v>
      </c>
      <c r="F155">
        <f ca="1">RAND()</f>
        <v>0.87313719926654487</v>
      </c>
      <c r="G155">
        <f ca="1">RAND()</f>
        <v>0.43575561586224043</v>
      </c>
      <c r="H155">
        <f ca="1">RAND()</f>
        <v>8.1720792073707749E-2</v>
      </c>
      <c r="I155">
        <f ca="1">RAND()</f>
        <v>0.84643144678266247</v>
      </c>
      <c r="M155" t="str">
        <f ca="1">IF(LEN(J155)&lt;&gt;0,J155,VLOOKUP(D155+$B155,$BJ:$BK,MATCH($BK$1,$BJ$1:$BK$1,0),1))</f>
        <v>삭제</v>
      </c>
      <c r="N155" t="str">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삭제</v>
      </c>
      <c r="O155" t="str">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삭제</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삭제</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t="str">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삭제</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AA155" t="str">
        <f ca="1">IF(ISBLANK(AB155),"",
VLOOKUP(AB155,OFFSET(INDIRECT("$A:$B"),0,MATCH(AB$1&amp;"_Verify",INDIRECT("$1:$1"),0)-1),2,0)
)</f>
        <v/>
      </c>
      <c r="AH155" t="str">
        <f>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
      </c>
      <c r="AL155">
        <v>1</v>
      </c>
      <c r="AM155" t="str">
        <f ca="1">IF(ROW()=2,AN155,OFFSET(AM155,-1,0)&amp;IF(LEN(AN155)=0,"",","&amp;AN155))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{"dy":13,"sl":9}</v>
      </c>
    </row>
    <row r="156" spans="1:40">
      <c r="A156">
        <v>13</v>
      </c>
      <c r="B156">
        <v>10</v>
      </c>
      <c r="C156">
        <f>IF(B156&lt;=9,0,
IF(B156=10,1,2))</f>
        <v>1</v>
      </c>
      <c r="D156">
        <f ca="1">RAND()</f>
        <v>2.2718195988352785E-2</v>
      </c>
      <c r="E156">
        <f ca="1">RAND()</f>
        <v>0.67413970530845746</v>
      </c>
      <c r="F156">
        <f ca="1">RAND()</f>
        <v>0.77336317262353749</v>
      </c>
      <c r="G156">
        <f ca="1">RAND()</f>
        <v>0.28038721338349737</v>
      </c>
      <c r="H156">
        <f ca="1">RAND()</f>
        <v>0.64686019542688211</v>
      </c>
      <c r="I156">
        <f ca="1">RAND()</f>
        <v>7.5522454713545795E-2</v>
      </c>
      <c r="M156" t="str">
        <f ca="1">IF(LEN(J156)&lt;&gt;0,J156,VLOOKUP(D156+$B156,$BJ:$BK,MATCH($BK$1,$BJ$1:$BK$1,0),1))</f>
        <v>삭제</v>
      </c>
      <c r="N156" t="str">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삭제</v>
      </c>
      <c r="O156" t="str">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삭제</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삭제</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t="str">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삭제</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AA156" t="str">
        <f ca="1">IF(ISBLANK(AB156),"",
VLOOKUP(AB156,OFFSET(INDIRECT("$A:$B"),0,MATCH(AB$1&amp;"_Verify",INDIRECT("$1:$1"),0)-1),2,0)
)</f>
        <v>fc</v>
      </c>
      <c r="AB156" t="s">
        <v>85</v>
      </c>
      <c r="AC156" t="s">
        <v>482</v>
      </c>
      <c r="AD156">
        <v>1</v>
      </c>
      <c r="AE156" t="s">
        <v>129</v>
      </c>
      <c r="AF156">
        <v>239</v>
      </c>
      <c r="AG156">
        <v>159</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오비우스</v>
      </c>
      <c r="AL156">
        <v>1</v>
      </c>
      <c r="AM156" t="str">
        <f ca="1">IF(ROW()=2,AN156,OFFSET(AM156,-1,0)&amp;IF(LEN(AN156)=0,"",","&amp;AN156))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{"dy":13,"sl":10,"tp":"fc","vl":"Actor1141","cn":1,"pt":"DI","pp":239,"pr":159}</v>
      </c>
    </row>
    <row r="157" spans="1:40">
      <c r="A157">
        <v>13</v>
      </c>
      <c r="B157">
        <v>11</v>
      </c>
      <c r="C157">
        <f>IF(B157&lt;=9,0,
IF(B157=10,1,2))</f>
        <v>2</v>
      </c>
      <c r="D157">
        <f ca="1">RAND()</f>
        <v>0.83236522890581544</v>
      </c>
      <c r="E157">
        <f ca="1">RAND()</f>
        <v>0.53608705765620679</v>
      </c>
      <c r="F157">
        <f ca="1">RAND()</f>
        <v>0.56018318832356717</v>
      </c>
      <c r="G157">
        <f ca="1">RAND()</f>
        <v>0.86788273623494894</v>
      </c>
      <c r="H157">
        <f ca="1">RAND()</f>
        <v>0.29431914442298412</v>
      </c>
      <c r="I157">
        <f ca="1">RAND()</f>
        <v>0.5855594696404901</v>
      </c>
      <c r="M157" t="str">
        <f ca="1">IF(LEN(J157)&lt;&gt;0,J157,VLOOKUP(D157+$B157,$BJ:$BK,MATCH($BK$1,$BJ$1:$BK$1,0),1))</f>
        <v>삭제</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삭제</v>
      </c>
      <c r="O157" t="str">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삭제</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삭제</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t="str">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삭제</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AA157" t="str">
        <f ca="1">IF(ISBLANK(AB157),"",
VLOOKUP(AB157,OFFSET(INDIRECT("$A:$B"),0,MATCH(AB$1&amp;"_Verify",INDIRECT("$1:$1"),0)-1),2,0)
)</f>
        <v>fp</v>
      </c>
      <c r="AB157" t="s">
        <v>86</v>
      </c>
      <c r="AC157" t="s">
        <v>482</v>
      </c>
      <c r="AD157">
        <v>75</v>
      </c>
      <c r="AE157" t="s">
        <v>129</v>
      </c>
      <c r="AF157">
        <v>172</v>
      </c>
      <c r="AG157">
        <v>79</v>
      </c>
      <c r="AH157" t="str">
        <f>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오비우스</v>
      </c>
      <c r="AL157">
        <v>1</v>
      </c>
      <c r="AM157" t="str">
        <f ca="1">IF(ROW()=2,AN157,OFFSET(AM157,-1,0)&amp;IF(LEN(AN157)=0,"",","&amp;AN157))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{"dy":13,"sl":11,"tp":"fp","vl":"Actor1141","cn":75,"pt":"DI","pp":172,"pr":79}</v>
      </c>
    </row>
    <row r="158" spans="1:40">
      <c r="A158">
        <v>14</v>
      </c>
      <c r="B158">
        <v>0</v>
      </c>
      <c r="C158">
        <f>IF(B158&lt;=9,0,
IF(B158=10,1,2))</f>
        <v>0</v>
      </c>
      <c r="D158">
        <f ca="1">RAND()</f>
        <v>0.530419713880109</v>
      </c>
      <c r="E158">
        <f ca="1">RAND()</f>
        <v>0.43593422744929056</v>
      </c>
      <c r="F158">
        <f ca="1">RAND()</f>
        <v>0.64470056726358516</v>
      </c>
      <c r="G158">
        <f ca="1">RAND()</f>
        <v>0.81980200244869228</v>
      </c>
      <c r="H158">
        <f ca="1">RAND()</f>
        <v>0.54846248164338207</v>
      </c>
      <c r="I158">
        <f ca="1">RAND()</f>
        <v>6.8215226292081099E-2</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Equip3302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7000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84</v>
      </c>
      <c r="W158">
        <v>1</v>
      </c>
      <c r="X158" t="s">
        <v>129</v>
      </c>
      <c r="Z158">
        <v>149</v>
      </c>
      <c r="AA158" t="str">
        <f ca="1">IF(ISBLANK(AB158),"",
VLOOKUP(AB158,OFFSET(INDIRECT("$A:$B"),0,MATCH(AB$1&amp;"_Verify",INDIRECT("$1:$1"),0)-1),2,0)
)</f>
        <v>uph</v>
      </c>
      <c r="AB158" t="s">
        <v>91</v>
      </c>
      <c r="AC158">
        <v>84704</v>
      </c>
      <c r="AD158">
        <v>5</v>
      </c>
      <c r="AE158" t="s">
        <v>396</v>
      </c>
      <c r="AG158">
        <v>1500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{"dy":14,"sl":0,"tp":"uph","vl":"84704","cn":5,"pt":"GO","pr":1500}</v>
      </c>
    </row>
    <row r="159" spans="1:40">
      <c r="A159">
        <v>14</v>
      </c>
      <c r="B159">
        <v>1</v>
      </c>
      <c r="C159">
        <f>IF(B159&lt;=9,0,
IF(B159=10,1,2))</f>
        <v>0</v>
      </c>
      <c r="D159">
        <f ca="1">RAND()</f>
        <v>0.16429141343360509</v>
      </c>
      <c r="E159">
        <f ca="1">RAND()</f>
        <v>0.48272263118966541</v>
      </c>
      <c r="F159">
        <f ca="1">RAND()</f>
        <v>0.46739025385102806</v>
      </c>
      <c r="G159">
        <f ca="1">RAND()</f>
        <v>0.17774482757704524</v>
      </c>
      <c r="H159">
        <f ca="1">RAND()</f>
        <v>0.64307935401944849</v>
      </c>
      <c r="I159">
        <f ca="1">RAND()</f>
        <v>0.50563822187216545</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Equip4101</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1300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252</v>
      </c>
      <c r="W159">
        <v>1</v>
      </c>
      <c r="X159" t="s">
        <v>129</v>
      </c>
      <c r="Z159">
        <v>11</v>
      </c>
      <c r="AA159" t="str">
        <f ca="1">IF(ISBLANK(AB159),"",
VLOOKUP(AB159,OFFSET(INDIRECT("$A:$B"),0,MATCH(AB$1&amp;"_Verify",INDIRECT("$1:$1"),0)-1),2,0)
)</f>
        <v>fe</v>
      </c>
      <c r="AB159" t="s">
        <v>82</v>
      </c>
      <c r="AC159" t="s">
        <v>393</v>
      </c>
      <c r="AD159">
        <v>1</v>
      </c>
      <c r="AE159" t="s">
        <v>125</v>
      </c>
      <c r="AG159">
        <v>800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숨겨온 원한</v>
      </c>
      <c r="AL159">
        <v>1</v>
      </c>
      <c r="AM159" t="str">
        <f ca="1">IF(ROW()=2,AN159,OFFSET(AM159,-1,0)&amp;IF(LEN(AN159)=0,"",","&amp;AN159))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{"dy":14,"sl":1,"tp":"fe","vl":"Equip1002","cn":1,"pt":"GO","pr":800}</v>
      </c>
    </row>
    <row r="160" spans="1:40">
      <c r="A160">
        <v>14</v>
      </c>
      <c r="B160">
        <v>2</v>
      </c>
      <c r="C160">
        <f>IF(B160&lt;=9,0,
IF(B160=10,1,2))</f>
        <v>0</v>
      </c>
      <c r="D160">
        <f ca="1">RAND()</f>
        <v>0.48652772702701175</v>
      </c>
      <c r="E160">
        <f ca="1">RAND()</f>
        <v>0.26800843386250894</v>
      </c>
      <c r="F160">
        <f ca="1">RAND()</f>
        <v>0.84890081242701665</v>
      </c>
      <c r="G160">
        <f ca="1">RAND()</f>
        <v>0.49081162330112549</v>
      </c>
      <c r="H160">
        <f ca="1">RAND()</f>
        <v>0.78909809543841825</v>
      </c>
      <c r="I160">
        <f ca="1">RAND()</f>
        <v>0.34497189192594691</v>
      </c>
      <c r="M160" t="str">
        <f ca="1">IF(LEN(J160)&lt;&gt;0,J160,VLOOKUP(D160+$B160,$BJ:$BK,MATCH($BK$1,$BJ$1:$BK$1,0),1))</f>
        <v>안 지정 캐릭터 PP 영웅등급</v>
      </c>
      <c r="N160">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26800</v>
      </c>
      <c r="O160">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6</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GO</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1800</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U160" t="s">
        <v>91</v>
      </c>
      <c r="V160">
        <v>80085</v>
      </c>
      <c r="W160">
        <v>13</v>
      </c>
      <c r="X160" t="s">
        <v>125</v>
      </c>
      <c r="Z160">
        <v>1300</v>
      </c>
      <c r="AA160" t="str">
        <f ca="1">IF(ISBLANK(AB160),"",
VLOOKUP(AB160,OFFSET(INDIRECT("$A:$B"),0,MATCH(AB$1&amp;"_Verify",INDIRECT("$1:$1"),0)-1),2,0)
)</f>
        <v>upn</v>
      </c>
      <c r="AB160" t="s">
        <v>92</v>
      </c>
      <c r="AC160">
        <v>33450</v>
      </c>
      <c r="AD160">
        <v>11</v>
      </c>
      <c r="AE160" t="s">
        <v>125</v>
      </c>
      <c r="AG160">
        <v>3300</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{"dy":14,"sl":2,"tp":"upn","vl":"33450","cn":11,"pt":"GO","pr":3300}</v>
      </c>
    </row>
    <row r="161" spans="1:40">
      <c r="A161">
        <v>14</v>
      </c>
      <c r="B161">
        <v>3</v>
      </c>
      <c r="C161">
        <f>IF(B161&lt;=9,0,
IF(B161=10,1,2))</f>
        <v>0</v>
      </c>
      <c r="D161">
        <f ca="1">RAND()</f>
        <v>0.77058979030279873</v>
      </c>
      <c r="E161">
        <f ca="1">RAND()</f>
        <v>8.470260224197157E-2</v>
      </c>
      <c r="F161">
        <f ca="1">RAND()</f>
        <v>0.17955513157341618</v>
      </c>
      <c r="G161">
        <f ca="1">RAND()</f>
        <v>0.3230209851867345</v>
      </c>
      <c r="H161">
        <f ca="1">RAND()</f>
        <v>0.44454717494668894</v>
      </c>
      <c r="I161">
        <f ca="1">RAND()</f>
        <v>9.6471209837097782E-2</v>
      </c>
      <c r="M161" t="str">
        <f ca="1">IF(LEN(J161)&lt;&gt;0,J161,VLOOKUP(D161+$B161,$BJ:$BK,MATCH($BK$1,$BJ$1:$BK$1,0),1))</f>
        <v>안 지정 캐릭터 PP 일반등급</v>
      </c>
      <c r="N161">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8470</v>
      </c>
      <c r="O161">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4</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GO</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1200</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U161" t="s">
        <v>92</v>
      </c>
      <c r="V161">
        <v>38810</v>
      </c>
      <c r="W161">
        <v>11</v>
      </c>
      <c r="X161" t="s">
        <v>125</v>
      </c>
      <c r="Z161">
        <v>1100</v>
      </c>
      <c r="AA161" t="str">
        <f ca="1">IF(ISBLANK(AB161),"",
VLOOKUP(AB161,OFFSET(INDIRECT("$A:$B"),0,MATCH(AB$1&amp;"_Verify",INDIRECT("$1:$1"),0)-1),2,0)
)</f>
        <v>fe</v>
      </c>
      <c r="AB161" t="s">
        <v>82</v>
      </c>
      <c r="AC161" t="s">
        <v>292</v>
      </c>
      <c r="AD161">
        <v>1</v>
      </c>
      <c r="AE161" t="s">
        <v>125</v>
      </c>
      <c r="AG161">
        <v>1200</v>
      </c>
      <c r="AH161" t="str">
        <f ca="1">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 ca="1">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결사대의 활</v>
      </c>
      <c r="AL161">
        <v>1</v>
      </c>
      <c r="AM161" t="str">
        <f ca="1">IF(ROW()=2,AN161,OFFSET(AM161,-1,0)&amp;IF(LEN(AN161)=0,"",","&amp;AN161))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{"dy":14,"sl":3,"tp":"fe","vl":"Equip2101","cn":1,"pt":"GO","pr":1200}</v>
      </c>
    </row>
    <row r="162" spans="1:40">
      <c r="A162">
        <v>14</v>
      </c>
      <c r="B162">
        <v>4</v>
      </c>
      <c r="C162">
        <f>IF(B162&lt;=9,0,
IF(B162=10,1,2))</f>
        <v>0</v>
      </c>
      <c r="D162">
        <f ca="1">RAND()</f>
        <v>0.42431631515541191</v>
      </c>
      <c r="E162">
        <f ca="1">RAND()</f>
        <v>0.52260599346748271</v>
      </c>
      <c r="F162">
        <f ca="1">RAND()</f>
        <v>0.67498536776335782</v>
      </c>
      <c r="G162">
        <f ca="1">RAND()</f>
        <v>0.29919907654585987</v>
      </c>
      <c r="H162">
        <f ca="1">RAND()</f>
        <v>0.72887575790392167</v>
      </c>
      <c r="I162">
        <f ca="1">RAND()</f>
        <v>0.64006631253920687</v>
      </c>
      <c r="M162" t="str">
        <f ca="1">IF(LEN(J162)&lt;&gt;0,J162,VLOOKUP(D162+$B162,$BJ:$BK,MATCH($BK$1,$BJ$1:$BK$1,0),1))</f>
        <v>안 지정 캐릭터 PP 일반등급</v>
      </c>
      <c r="N162">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52260</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9</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2700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92</v>
      </c>
      <c r="V162">
        <v>79684</v>
      </c>
      <c r="W162">
        <v>13</v>
      </c>
      <c r="X162" t="s">
        <v>125</v>
      </c>
      <c r="Z162">
        <v>1300</v>
      </c>
      <c r="AA162" t="str">
        <f ca="1">IF(ISBLANK(AB162),"",
VLOOKUP(AB162,OFFSET(INDIRECT("$A:$B"),0,MATCH(AB$1&amp;"_Verify",INDIRECT("$1:$1"),0)-1),2,0)
)</f>
        <v>fe</v>
      </c>
      <c r="AB162" t="s">
        <v>82</v>
      </c>
      <c r="AC162" t="s">
        <v>425</v>
      </c>
      <c r="AD162">
        <v>1</v>
      </c>
      <c r="AE162" t="s">
        <v>125</v>
      </c>
      <c r="AG162">
        <v>1200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강철 마울</v>
      </c>
      <c r="AL162">
        <v>1</v>
      </c>
      <c r="AM162" t="str">
        <f ca="1">IF(ROW()=2,AN162,OFFSET(AM162,-1,0)&amp;IF(LEN(AN162)=0,"",","&amp;AN162))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{"dy":14,"sl":4,"tp":"fe","vl":"Equip4102","cn":1,"pt":"GO","pr":1200}</v>
      </c>
    </row>
    <row r="163" spans="1:40">
      <c r="A163">
        <v>14</v>
      </c>
      <c r="B163">
        <v>5</v>
      </c>
      <c r="C163">
        <f>IF(B163&lt;=9,0,
IF(B163=10,1,2))</f>
        <v>0</v>
      </c>
      <c r="D163">
        <f ca="1">RAND()</f>
        <v>8.4042738268016559E-2</v>
      </c>
      <c r="E163">
        <f ca="1">RAND()</f>
        <v>0.32798465851193259</v>
      </c>
      <c r="F163">
        <f ca="1">RAND()</f>
        <v>9.7705994513789141E-2</v>
      </c>
      <c r="G163">
        <f ca="1">RAND()</f>
        <v>0.75754019448967724</v>
      </c>
      <c r="H163">
        <f ca="1">RAND()</f>
        <v>2.7413691600242096E-2</v>
      </c>
      <c r="I163">
        <f ca="1">RAND()</f>
        <v>0.4531370520574598</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Equip2302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7400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199</v>
      </c>
      <c r="W163">
        <v>1</v>
      </c>
      <c r="X163" t="s">
        <v>125</v>
      </c>
      <c r="Z163">
        <v>3100</v>
      </c>
      <c r="AA163" t="str">
        <f ca="1">IF(ISBLANK(AB163),"",
VLOOKUP(AB163,OFFSET(INDIRECT("$A:$B"),0,MATCH(AB$1&amp;"_Verify",INDIRECT("$1:$1"),0)-1),2,0)
)</f>
        <v>fe</v>
      </c>
      <c r="AB163" t="s">
        <v>82</v>
      </c>
      <c r="AC163" t="s">
        <v>421</v>
      </c>
      <c r="AD163">
        <v>1</v>
      </c>
      <c r="AE163" t="s">
        <v>125</v>
      </c>
      <c r="AG163">
        <v>3300</v>
      </c>
      <c r="AH163" t="str">
        <f ca="1">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 ca="1">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파수꾼의 숏보우</v>
      </c>
      <c r="AL163">
        <v>1</v>
      </c>
      <c r="AM163" t="str">
        <f ca="1">IF(ROW()=2,AN163,OFFSET(AM163,-1,0)&amp;IF(LEN(AN163)=0,"",","&amp;AN163))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{"dy":14,"sl":5,"tp":"fe","vl":"Equip2202","cn":1,"pt":"GO","pr":3300}</v>
      </c>
    </row>
    <row r="164" spans="1:40">
      <c r="A164">
        <v>14</v>
      </c>
      <c r="B164">
        <v>6</v>
      </c>
      <c r="C164">
        <f>IF(B164&lt;=9,0,
IF(B164=10,1,2))</f>
        <v>0</v>
      </c>
      <c r="D164">
        <f ca="1">RAND()</f>
        <v>0.5823670297645267</v>
      </c>
      <c r="E164">
        <f ca="1">RAND()</f>
        <v>9.3433142222199006E-3</v>
      </c>
      <c r="F164">
        <f ca="1">RAND()</f>
        <v>0.8246068775368961</v>
      </c>
      <c r="G164">
        <f ca="1">RAND()</f>
        <v>0.80005433759885303</v>
      </c>
      <c r="H164">
        <f ca="1">RAND()</f>
        <v>0.9018613843253217</v>
      </c>
      <c r="I164">
        <f ca="1">RAND()</f>
        <v>0.33711903621132977</v>
      </c>
      <c r="M164" t="str">
        <f ca="1">IF(LEN(J164)&lt;&gt;0,J164,VLOOKUP(D164+$B164,$BJ:$BK,MATCH($BK$1,$BJ$1:$BK$1,0),1))</f>
        <v>지정 장비</v>
      </c>
      <c r="N164" t="str">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Equip0001</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700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82</v>
      </c>
      <c r="V164" t="s">
        <v>195</v>
      </c>
      <c r="W164">
        <v>1</v>
      </c>
      <c r="X164" t="s">
        <v>125</v>
      </c>
      <c r="Z164">
        <v>22400</v>
      </c>
      <c r="AA164" t="str">
        <f ca="1">IF(ISBLANK(AB164),"",
VLOOKUP(AB164,OFFSET(INDIRECT("$A:$B"),0,MATCH(AB$1&amp;"_Verify",INDIRECT("$1:$1"),0)-1),2,0)
)</f>
        <v>uph</v>
      </c>
      <c r="AB164" t="s">
        <v>91</v>
      </c>
      <c r="AC164">
        <v>84504</v>
      </c>
      <c r="AD164">
        <v>14</v>
      </c>
      <c r="AE164" t="s">
        <v>125</v>
      </c>
      <c r="AG164">
        <v>4200</v>
      </c>
      <c r="AH164" t="str">
        <f>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
      </c>
      <c r="AJ164" t="str">
        <f>IF(ISBLANK($AB164),"",
IF(AND($B164&gt;=VLOOKUP($AB164,$AP:$AS,3,0),$B164&lt;=VLOOKUP($AB164,$AP:$AS,4,0)),"","슬롯타입이상"))</f>
        <v/>
      </c>
      <c r="AK164" t="str">
        <f>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
      </c>
      <c r="AL164">
        <v>1</v>
      </c>
      <c r="AM164" t="str">
        <f ca="1">IF(ROW()=2,AN164,OFFSET(AM164,-1,0)&amp;IF(LEN(AN164)=0,"",","&amp;AN164))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{"dy":14,"sl":6,"tp":"uph","vl":"84504","cn":14,"pt":"GO","pr":4200}</v>
      </c>
    </row>
    <row r="165" spans="1:40">
      <c r="A165">
        <v>14</v>
      </c>
      <c r="B165">
        <v>7</v>
      </c>
      <c r="C165">
        <f>IF(B165&lt;=9,0,
IF(B165=10,1,2))</f>
        <v>0</v>
      </c>
      <c r="D165">
        <f ca="1">RAND()</f>
        <v>0.66630534374577122</v>
      </c>
      <c r="E165">
        <f ca="1">RAND()</f>
        <v>0.72410545283235439</v>
      </c>
      <c r="F165">
        <f ca="1">RAND()</f>
        <v>0.53386785540465509</v>
      </c>
      <c r="G165">
        <f ca="1">RAND()</f>
        <v>0.76482579899698377</v>
      </c>
      <c r="H165">
        <f ca="1">RAND()</f>
        <v>0.33907036665269563</v>
      </c>
      <c r="I165">
        <f ca="1">RAND()</f>
        <v>4.5159655640089724E-2</v>
      </c>
      <c r="M165" t="str">
        <f ca="1">IF(LEN(J165)&lt;&gt;0,J165,VLOOKUP(D165+$B165,$BJ:$BK,MATCH($BK$1,$BJ$1:$BK$1,0),1))</f>
        <v>지정 장비</v>
      </c>
      <c r="N165" t="str">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Equip8002</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1</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4500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82</v>
      </c>
      <c r="V165" t="s">
        <v>187</v>
      </c>
      <c r="W165">
        <v>1</v>
      </c>
      <c r="X165" t="s">
        <v>125</v>
      </c>
      <c r="Z165">
        <v>7800</v>
      </c>
      <c r="AA165" t="str">
        <f ca="1">IF(ISBLANK(AB165),"",
VLOOKUP(AB165,OFFSET(INDIRECT("$A:$B"),0,MATCH(AB$1&amp;"_Verify",INDIRECT("$1:$1"),0)-1),2,0)
)</f>
        <v>fe</v>
      </c>
      <c r="AB165" t="s">
        <v>82</v>
      </c>
      <c r="AC165" t="s">
        <v>356</v>
      </c>
      <c r="AD165">
        <v>1</v>
      </c>
      <c r="AE165" t="s">
        <v>125</v>
      </c>
      <c r="AG165">
        <v>5100</v>
      </c>
      <c r="AH165" t="str">
        <f ca="1">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 ca="1">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운명의 대검</v>
      </c>
      <c r="AL165">
        <v>1</v>
      </c>
      <c r="AM165" t="str">
        <f ca="1">IF(ROW()=2,AN165,OFFSET(AM165,-1,0)&amp;IF(LEN(AN165)=0,"",","&amp;AN165))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{"dy":14,"sl":7,"tp":"fe","vl":"Equip8001","cn":1,"pt":"GO","pr":5100}</v>
      </c>
    </row>
    <row r="166" spans="1:40">
      <c r="A166">
        <v>14</v>
      </c>
      <c r="B166">
        <v>8</v>
      </c>
      <c r="C166">
        <f>IF(B166&lt;=9,0,
IF(B166=10,1,2))</f>
        <v>0</v>
      </c>
      <c r="D166">
        <f ca="1">RAND()</f>
        <v>0.16064415268797161</v>
      </c>
      <c r="E166">
        <f ca="1">RAND()</f>
        <v>0.78971885697521782</v>
      </c>
      <c r="F166">
        <f ca="1">RAND()</f>
        <v>0.28676555791597269</v>
      </c>
      <c r="G166">
        <f ca="1">RAND()</f>
        <v>0.84239272156397915</v>
      </c>
      <c r="H166">
        <f ca="1">RAND()</f>
        <v>9.1971424563347837E-2</v>
      </c>
      <c r="I166">
        <f ca="1">RAND()</f>
        <v>0.38567630087922755</v>
      </c>
      <c r="M166" t="str">
        <f ca="1">IF(LEN(J166)&lt;&gt;0,J166,VLOOKUP(D166+$B166,$BJ:$BK,MATCH($BK$1,$BJ$1:$BK$1,0),1))</f>
        <v>삭제</v>
      </c>
      <c r="N166" t="str">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삭제</v>
      </c>
      <c r="O166" t="str">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삭제</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삭제</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t="str">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삭제</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AA166" t="str">
        <f ca="1">IF(ISBLANK(AB166),"",
VLOOKUP(AB166,OFFSET(INDIRECT("$A:$B"),0,MATCH(AB$1&amp;"_Verify",INDIRECT("$1:$1"),0)-1),2,0)
)</f>
        <v>fl2</v>
      </c>
      <c r="AB166" t="s">
        <v>423</v>
      </c>
      <c r="AC166" t="s">
        <v>465</v>
      </c>
      <c r="AD166">
        <v>1</v>
      </c>
      <c r="AE166" t="s">
        <v>129</v>
      </c>
      <c r="AF166">
        <v>190</v>
      </c>
      <c r="AG166">
        <v>99</v>
      </c>
      <c r="AH166" t="str">
        <f>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베이</v>
      </c>
      <c r="AL166">
        <v>1</v>
      </c>
      <c r="AM166" t="str">
        <f ca="1">IF(ROW()=2,AN166,OFFSET(AM166,-1,0)&amp;IF(LEN(AN166)=0,"",","&amp;AN166))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{"dy":14,"sl":8,"tp":"fl2","vl":"Actor0104","cn":1,"pt":"DI","pp":190,"pr":99}</v>
      </c>
    </row>
    <row r="167" spans="1:40">
      <c r="A167">
        <v>14</v>
      </c>
      <c r="B167">
        <v>9</v>
      </c>
      <c r="C167">
        <f>IF(B167&lt;=9,0,
IF(B167=10,1,2))</f>
        <v>0</v>
      </c>
      <c r="D167">
        <f ca="1">RAND()</f>
        <v>0.32328748160289589</v>
      </c>
      <c r="E167">
        <f ca="1">RAND()</f>
        <v>0.31445830134073782</v>
      </c>
      <c r="F167">
        <f ca="1">RAND()</f>
        <v>0.76814129035615886</v>
      </c>
      <c r="G167">
        <f ca="1">RAND()</f>
        <v>0.77570066380483749</v>
      </c>
      <c r="H167">
        <f ca="1">RAND()</f>
        <v>0.52602171687600219</v>
      </c>
      <c r="I167">
        <f ca="1">RAND()</f>
        <v>0.27965948654244288</v>
      </c>
      <c r="M167" t="str">
        <f ca="1">IF(LEN(J167)&lt;&gt;0,J167,VLOOKUP(D167+$B167,$BJ:$BK,MATCH($BK$1,$BJ$1:$BK$1,0),1))</f>
        <v>삭제</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삭제</v>
      </c>
      <c r="O167" t="str">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삭제</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삭제</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t="str">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삭제</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AA167" t="str">
        <f ca="1">IF(ISBLANK(AB167),"",
VLOOKUP(AB167,OFFSET(INDIRECT("$A:$B"),0,MATCH(AB$1&amp;"_Verify",INDIRECT("$1:$1"),0)-1),2,0)
)</f>
        <v>fl3</v>
      </c>
      <c r="AB167" t="s">
        <v>424</v>
      </c>
      <c r="AC167" t="s">
        <v>465</v>
      </c>
      <c r="AD167">
        <v>1</v>
      </c>
      <c r="AE167" t="s">
        <v>129</v>
      </c>
      <c r="AF167">
        <v>240</v>
      </c>
      <c r="AG167">
        <v>129</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베이</v>
      </c>
      <c r="AL167">
        <v>1</v>
      </c>
      <c r="AM167" t="str">
        <f ca="1">IF(ROW()=2,AN167,OFFSET(AM167,-1,0)&amp;IF(LEN(AN167)=0,"",","&amp;AN167))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{"dy":14,"sl":9,"tp":"fl3","vl":"Actor0104","cn":1,"pt":"DI","pp":240,"pr":129}</v>
      </c>
    </row>
    <row r="168" spans="1:40">
      <c r="A168">
        <v>14</v>
      </c>
      <c r="B168">
        <v>10</v>
      </c>
      <c r="C168">
        <f>IF(B168&lt;=9,0,
IF(B168=10,1,2))</f>
        <v>1</v>
      </c>
      <c r="D168">
        <f ca="1">RAND()</f>
        <v>0.73671021518663438</v>
      </c>
      <c r="E168">
        <f ca="1">RAND()</f>
        <v>0.23335854350277252</v>
      </c>
      <c r="F168">
        <f ca="1">RAND()</f>
        <v>2.8614183084952116E-2</v>
      </c>
      <c r="G168">
        <f ca="1">RAND()</f>
        <v>0.19102842261190223</v>
      </c>
      <c r="H168">
        <f ca="1">RAND()</f>
        <v>3.6106735318596761E-2</v>
      </c>
      <c r="I168">
        <f ca="1">RAND()</f>
        <v>0.4300785017978771</v>
      </c>
      <c r="M168" t="str">
        <f ca="1">IF(LEN(J168)&lt;&gt;0,J168,VLOOKUP(D168+$B168,$BJ:$BK,MATCH($BK$1,$BJ$1:$BK$1,0),1))</f>
        <v>삭제</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삭제</v>
      </c>
      <c r="O168" t="str">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삭제</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삭제</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t="str">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삭제</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AA168" t="str">
        <f ca="1">IF(ISBLANK(AB168),"",
VLOOKUP(AB168,OFFSET(INDIRECT("$A:$B"),0,MATCH(AB$1&amp;"_Verify",INDIRECT("$1:$1"),0)-1),2,0)
)</f>
        <v/>
      </c>
      <c r="AH168" t="str">
        <f>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
      </c>
      <c r="AL168">
        <v>1</v>
      </c>
      <c r="AM168" t="str">
        <f ca="1">IF(ROW()=2,AN168,OFFSET(AM168,-1,0)&amp;IF(LEN(AN168)=0,"",","&amp;AN168))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{"dy":14,"sl":10}</v>
      </c>
    </row>
    <row r="169" spans="1:40">
      <c r="A169">
        <v>14</v>
      </c>
      <c r="B169">
        <v>11</v>
      </c>
      <c r="C169">
        <f>IF(B169&lt;=9,0,
IF(B169=10,1,2))</f>
        <v>2</v>
      </c>
      <c r="D169">
        <f ca="1">RAND()</f>
        <v>0.78361783407263641</v>
      </c>
      <c r="E169">
        <f ca="1">RAND()</f>
        <v>0.49308187510331036</v>
      </c>
      <c r="F169">
        <f ca="1">RAND()</f>
        <v>2.3360270277543393E-2</v>
      </c>
      <c r="G169">
        <f ca="1">RAND()</f>
        <v>0.14447416590236328</v>
      </c>
      <c r="H169">
        <f ca="1">RAND()</f>
        <v>0.79609296765633031</v>
      </c>
      <c r="I169">
        <f ca="1">RAND()</f>
        <v>0.14418523933651894</v>
      </c>
      <c r="M169" t="str">
        <f ca="1">IF(LEN(J169)&lt;&gt;0,J169,VLOOKUP(D169+$B169,$BJ:$BK,MATCH($BK$1,$BJ$1:$BK$1,0),1))</f>
        <v>삭제</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삭제</v>
      </c>
      <c r="O169" t="str">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삭제</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삭제</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t="str">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삭제</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AA169" t="str">
        <f ca="1">IF(ISBLANK(AB169),"",
VLOOKUP(AB169,OFFSET(INDIRECT("$A:$B"),0,MATCH(AB$1&amp;"_Verify",INDIRECT("$1:$1"),0)-1),2,0)
)</f>
        <v/>
      </c>
      <c r="AH169" t="str">
        <f>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
      </c>
      <c r="AL169">
        <v>1</v>
      </c>
      <c r="AM169" t="str">
        <f ca="1">IF(ROW()=2,AN169,OFFSET(AM169,-1,0)&amp;IF(LEN(AN169)=0,"",","&amp;AN169))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{"dy":14,"sl":11}</v>
      </c>
    </row>
    <row r="170" spans="1:40">
      <c r="A170">
        <v>15</v>
      </c>
      <c r="B170">
        <v>0</v>
      </c>
      <c r="C170">
        <f>IF(B170&lt;=9,0,
IF(B170=10,1,2))</f>
        <v>0</v>
      </c>
      <c r="D170">
        <f ca="1">RAND()</f>
        <v>0.5243653207935286</v>
      </c>
      <c r="E170">
        <f ca="1">RAND()</f>
        <v>0.42941019883051346</v>
      </c>
      <c r="F170">
        <f ca="1">RAND()</f>
        <v>0.16317734837061526</v>
      </c>
      <c r="G170">
        <f ca="1">RAND()</f>
        <v>2.6942523462839096E-2</v>
      </c>
      <c r="H170">
        <f ca="1">RAND()</f>
        <v>0.954848283144621</v>
      </c>
      <c r="I170">
        <f ca="1">RAND()</f>
        <v>0.27866691406363753</v>
      </c>
      <c r="M170" t="str">
        <f ca="1">IF(LEN(J170)&lt;&gt;0,J170,VLOOKUP(D170+$B170,$BJ:$BK,MATCH($BK$1,$BJ$1:$BK$1,0),1))</f>
        <v>지정 장비</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Equip3301</v>
      </c>
      <c r="O170">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1</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DI</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10</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U170" t="s">
        <v>82</v>
      </c>
      <c r="V170" t="s">
        <v>237</v>
      </c>
      <c r="W170">
        <v>1</v>
      </c>
      <c r="X170" t="s">
        <v>125</v>
      </c>
      <c r="Z170">
        <v>7700</v>
      </c>
      <c r="AA170" t="str">
        <f ca="1">IF(ISBLANK(AB170),"",
VLOOKUP(AB170,OFFSET(INDIRECT("$A:$B"),0,MATCH(AB$1&amp;"_Verify",INDIRECT("$1:$1"),0)-1),2,0)
)</f>
        <v>fe</v>
      </c>
      <c r="AB170" t="s">
        <v>82</v>
      </c>
      <c r="AC170" t="s">
        <v>113</v>
      </c>
      <c r="AD170">
        <v>1</v>
      </c>
      <c r="AE170" t="s">
        <v>125</v>
      </c>
      <c r="AG170">
        <v>1100</v>
      </c>
      <c r="AH170" t="str">
        <f ca="1">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 ca="1">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이국의 무기</v>
      </c>
      <c r="AL170">
        <v>1</v>
      </c>
      <c r="AM170" t="str">
        <f ca="1">IF(ROW()=2,AN170,OFFSET(AM170,-1,0)&amp;IF(LEN(AN170)=0,"",","&amp;AN170))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{"dy":15,"sl":0,"tp":"fe","vl":"Equip0102","cn":1,"pt":"GO","pr":1100}</v>
      </c>
    </row>
    <row r="171" spans="1:40">
      <c r="A171">
        <v>15</v>
      </c>
      <c r="B171">
        <v>1</v>
      </c>
      <c r="C171">
        <f>IF(B171&lt;=9,0,
IF(B171=10,1,2))</f>
        <v>0</v>
      </c>
      <c r="D171">
        <f ca="1">RAND()</f>
        <v>0.37609821871874205</v>
      </c>
      <c r="E171">
        <f ca="1">RAND()</f>
        <v>0.75624157688474425</v>
      </c>
      <c r="F171">
        <f ca="1">RAND()</f>
        <v>0.8656746274114584</v>
      </c>
      <c r="G171">
        <f ca="1">RAND()</f>
        <v>0.53334261628707413</v>
      </c>
      <c r="H171">
        <f ca="1">RAND()</f>
        <v>0.36317788751634172</v>
      </c>
      <c r="I171">
        <f ca="1">RAND()</f>
        <v>0.75531003572854971</v>
      </c>
      <c r="M171" t="str">
        <f ca="1">IF(LEN(J171)&lt;&gt;0,J171,VLOOKUP(D171+$B171,$BJ:$BK,MATCH($BK$1,$BJ$1:$BK$1,0),1))</f>
        <v>지정 장비</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Equip6301</v>
      </c>
      <c r="O171">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1</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GO</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22800</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U171" t="s">
        <v>82</v>
      </c>
      <c r="V171" t="s">
        <v>242</v>
      </c>
      <c r="W171">
        <v>1</v>
      </c>
      <c r="X171" t="s">
        <v>125</v>
      </c>
      <c r="Z171">
        <v>7400</v>
      </c>
      <c r="AA171" t="str">
        <f ca="1">IF(ISBLANK(AB171),"",
VLOOKUP(AB171,OFFSET(INDIRECT("$A:$B"),0,MATCH(AB$1&amp;"_Verify",INDIRECT("$1:$1"),0)-1),2,0)
)</f>
        <v>upn</v>
      </c>
      <c r="AB171" t="s">
        <v>92</v>
      </c>
      <c r="AC171">
        <v>69684</v>
      </c>
      <c r="AD171">
        <v>12</v>
      </c>
      <c r="AE171" t="s">
        <v>125</v>
      </c>
      <c r="AG171">
        <v>3600</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{"dy":15,"sl":1,"tp":"upn","vl":"69684","cn":12,"pt":"GO","pr":3600}</v>
      </c>
    </row>
    <row r="172" spans="1:40">
      <c r="A172">
        <v>15</v>
      </c>
      <c r="B172">
        <v>2</v>
      </c>
      <c r="C172">
        <f>IF(B172&lt;=9,0,
IF(B172=10,1,2))</f>
        <v>0</v>
      </c>
      <c r="D172">
        <f ca="1">RAND()</f>
        <v>0.26004565286377901</v>
      </c>
      <c r="E172">
        <f ca="1">RAND()</f>
        <v>0.18333649155017528</v>
      </c>
      <c r="F172">
        <f ca="1">RAND()</f>
        <v>0.7228333323222853</v>
      </c>
      <c r="G172">
        <f ca="1">RAND()</f>
        <v>0.58290182121057132</v>
      </c>
      <c r="H172">
        <f ca="1">RAND()</f>
        <v>0.71513145613554419</v>
      </c>
      <c r="I172">
        <f ca="1">RAND()</f>
        <v>0.29939350621728045</v>
      </c>
      <c r="M172" t="str">
        <f ca="1">IF(LEN(J172)&lt;&gt;0,J172,VLOOKUP(D172+$B172,$BJ:$BK,MATCH($BK$1,$BJ$1:$BK$1,0),1))</f>
        <v>안 지정 캐릭터 PP 영웅등급</v>
      </c>
      <c r="N172">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18333</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5</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GO</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1500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91</v>
      </c>
      <c r="V172">
        <v>33450</v>
      </c>
      <c r="W172">
        <v>11</v>
      </c>
      <c r="X172" t="s">
        <v>125</v>
      </c>
      <c r="Z172">
        <v>1100</v>
      </c>
      <c r="AA172" t="str">
        <f ca="1">IF(ISBLANK(AB172),"",
VLOOKUP(AB172,OFFSET(INDIRECT("$A:$B"),0,MATCH(AB$1&amp;"_Verify",INDIRECT("$1:$1"),0)-1),2,0)
)</f>
        <v>fe</v>
      </c>
      <c r="AB172" t="s">
        <v>82</v>
      </c>
      <c r="AC172" t="s">
        <v>184</v>
      </c>
      <c r="AD172">
        <v>1</v>
      </c>
      <c r="AE172" t="s">
        <v>125</v>
      </c>
      <c r="AG172">
        <v>7400</v>
      </c>
      <c r="AH172" t="str">
        <f ca="1">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 ca="1">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흑진주 칼날</v>
      </c>
      <c r="AL172">
        <v>1</v>
      </c>
      <c r="AM172" t="str">
        <f ca="1">IF(ROW()=2,AN172,OFFSET(AM172,-1,0)&amp;IF(LEN(AN172)=0,"",","&amp;AN172))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{"dy":15,"sl":2,"tp":"fe","vl":"Equip1302","cn":1,"pt":"GO","pr":7400}</v>
      </c>
    </row>
    <row r="173" spans="1:40">
      <c r="A173">
        <v>15</v>
      </c>
      <c r="B173">
        <v>3</v>
      </c>
      <c r="C173">
        <f>IF(B173&lt;=9,0,
IF(B173=10,1,2))</f>
        <v>0</v>
      </c>
      <c r="D173">
        <f ca="1">RAND()</f>
        <v>0.22573335687482754</v>
      </c>
      <c r="E173">
        <f ca="1">RAND()</f>
        <v>0.59432201962019993</v>
      </c>
      <c r="F173">
        <f ca="1">RAND()</f>
        <v>0.81514654570430833</v>
      </c>
      <c r="G173">
        <f ca="1">RAND()</f>
        <v>5.0821649873256547E-2</v>
      </c>
      <c r="H173">
        <f ca="1">RAND()</f>
        <v>0.22242560426593594</v>
      </c>
      <c r="I173">
        <f ca="1">RAND()</f>
        <v>0.92310122663383043</v>
      </c>
      <c r="M173" t="str">
        <f ca="1">IF(LEN(J173)&lt;&gt;0,J173,VLOOKUP(D173+$B173,$BJ:$BK,MATCH($BK$1,$BJ$1:$BK$1,0),1))</f>
        <v>안 지정 캐릭터 PP 영웅등급</v>
      </c>
      <c r="N173">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59432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10</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3000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92</v>
      </c>
      <c r="V173">
        <v>84704</v>
      </c>
      <c r="W173">
        <v>14</v>
      </c>
      <c r="X173" t="s">
        <v>125</v>
      </c>
      <c r="Z173">
        <v>1400</v>
      </c>
      <c r="AA173" t="str">
        <f ca="1">IF(ISBLANK(AB173),"",
VLOOKUP(AB173,OFFSET(INDIRECT("$A:$B"),0,MATCH(AB$1&amp;"_Verify",INDIRECT("$1:$1"),0)-1),2,0)
)</f>
        <v>upn</v>
      </c>
      <c r="AB173" t="s">
        <v>92</v>
      </c>
      <c r="AC173">
        <v>48810</v>
      </c>
      <c r="AD173">
        <v>3</v>
      </c>
      <c r="AE173" t="s">
        <v>68</v>
      </c>
      <c r="AG173">
        <v>900</v>
      </c>
      <c r="AH173" t="str">
        <f>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
      </c>
      <c r="AL173">
        <v>1</v>
      </c>
      <c r="AM173" t="str">
        <f ca="1">IF(ROW()=2,AN173,OFFSET(AM173,-1,0)&amp;IF(LEN(AN173)=0,"",","&amp;AN173))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{"dy":15,"sl":3,"tp":"upn","vl":"48810","cn":3,"pt":"GO","pr":900}</v>
      </c>
    </row>
    <row r="174" spans="1:40">
      <c r="A174">
        <v>15</v>
      </c>
      <c r="B174">
        <v>4</v>
      </c>
      <c r="C174">
        <f>IF(B174&lt;=9,0,
IF(B174=10,1,2))</f>
        <v>0</v>
      </c>
      <c r="D174">
        <f ca="1">RAND()</f>
        <v>0.7693236357338652</v>
      </c>
      <c r="E174">
        <f ca="1">RAND()</f>
        <v>0.51833152343143851</v>
      </c>
      <c r="F174">
        <f ca="1">RAND()</f>
        <v>0.82533526532188151</v>
      </c>
      <c r="G174">
        <f ca="1">RAND()</f>
        <v>0.31204616699646315</v>
      </c>
      <c r="H174">
        <f ca="1">RAND()</f>
        <v>0.57278092208188702</v>
      </c>
      <c r="I174">
        <f ca="1">RAND()</f>
        <v>0.17730038459695074</v>
      </c>
      <c r="M174" t="str">
        <f ca="1">IF(LEN(J174)&lt;&gt;0,J174,VLOOKUP(D174+$B174,$BJ:$BK,MATCH($BK$1,$BJ$1:$BK$1,0),1))</f>
        <v>안 지정 캐릭터 PP 일반등급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51833</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9</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2700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92</v>
      </c>
      <c r="V174">
        <v>20169</v>
      </c>
      <c r="W174">
        <v>10</v>
      </c>
      <c r="X174" t="s">
        <v>125</v>
      </c>
      <c r="Z174">
        <v>1000</v>
      </c>
      <c r="AA174" t="str">
        <f ca="1">IF(ISBLANK(AB174),"",
VLOOKUP(AB174,OFFSET(INDIRECT("$A:$B"),0,MATCH(AB$1&amp;"_Verify",INDIRECT("$1:$1"),0)-1),2,0)
)</f>
        <v>fe</v>
      </c>
      <c r="AB174" t="s">
        <v>82</v>
      </c>
      <c r="AC174" t="s">
        <v>483</v>
      </c>
      <c r="AD174">
        <v>1</v>
      </c>
      <c r="AE174" t="s">
        <v>125</v>
      </c>
      <c r="AG174">
        <v>3100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은빛 유산</v>
      </c>
      <c r="AL174">
        <v>1</v>
      </c>
      <c r="AM174" t="str">
        <f ca="1">IF(ROW()=2,AN174,OFFSET(AM174,-1,0)&amp;IF(LEN(AN174)=0,"",","&amp;AN174))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{"dy":15,"sl":4,"tp":"fe","vl":"Equip0202","cn":1,"pt":"GO","pr":3100}</v>
      </c>
    </row>
    <row r="175" spans="1:40">
      <c r="A175">
        <v>15</v>
      </c>
      <c r="B175">
        <v>5</v>
      </c>
      <c r="C175">
        <f>IF(B175&lt;=9,0,
IF(B175=10,1,2))</f>
        <v>0</v>
      </c>
      <c r="D175">
        <f ca="1">RAND()</f>
        <v>0.2071325836237109</v>
      </c>
      <c r="E175">
        <f ca="1">RAND()</f>
        <v>1.378006905221596E-2</v>
      </c>
      <c r="F175">
        <f ca="1">RAND()</f>
        <v>0.71767057155988112</v>
      </c>
      <c r="G175">
        <f ca="1">RAND()</f>
        <v>0.27124338617587529</v>
      </c>
      <c r="H175">
        <f ca="1">RAND()</f>
        <v>7.9475223556342733E-2</v>
      </c>
      <c r="I175">
        <f ca="1">RAND()</f>
        <v>0.49261641055831296</v>
      </c>
      <c r="M175" t="str">
        <f ca="1">IF(LEN(J175)&lt;&gt;0,J175,VLOOKUP(D175+$B175,$BJ:$BK,MATCH($BK$1,$BJ$1:$BK$1,0),1))</f>
        <v>지정 장비</v>
      </c>
      <c r="N175" t="str">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Equip0002</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1</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700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82</v>
      </c>
      <c r="V175" t="s">
        <v>277</v>
      </c>
      <c r="W175">
        <v>1</v>
      </c>
      <c r="X175" t="s">
        <v>125</v>
      </c>
      <c r="Z175">
        <v>3300</v>
      </c>
      <c r="AA175" t="str">
        <f ca="1">IF(ISBLANK(AB175),"",
VLOOKUP(AB175,OFFSET(INDIRECT("$A:$B"),0,MATCH(AB$1&amp;"_Verify",INDIRECT("$1:$1"),0)-1),2,0)
)</f>
        <v>uph</v>
      </c>
      <c r="AB175" t="s">
        <v>91</v>
      </c>
      <c r="AC175">
        <v>70085</v>
      </c>
      <c r="AD175">
        <v>10</v>
      </c>
      <c r="AE175" t="s">
        <v>125</v>
      </c>
      <c r="AG175">
        <v>3000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{"dy":15,"sl":5,"tp":"uph","vl":"70085","cn":10,"pt":"GO","pr":3000}</v>
      </c>
    </row>
    <row r="176" spans="1:40">
      <c r="A176">
        <v>15</v>
      </c>
      <c r="B176">
        <v>6</v>
      </c>
      <c r="C176">
        <f>IF(B176&lt;=9,0,
IF(B176=10,1,2))</f>
        <v>0</v>
      </c>
      <c r="D176">
        <f ca="1">RAND()</f>
        <v>2.3423169939534638E-2</v>
      </c>
      <c r="E176">
        <f ca="1">RAND()</f>
        <v>0.98844026664633911</v>
      </c>
      <c r="F176">
        <f ca="1">RAND()</f>
        <v>0.9611227795931081</v>
      </c>
      <c r="G176">
        <f ca="1">RAND()</f>
        <v>6.1300066527795294E-2</v>
      </c>
      <c r="H176">
        <f ca="1">RAND()</f>
        <v>0.30301767263179746</v>
      </c>
      <c r="I176">
        <f ca="1">RAND()</f>
        <v>1.6570710862559457E-2</v>
      </c>
      <c r="M176" t="str">
        <f ca="1">IF(LEN(J176)&lt;&gt;0,J176,VLOOKUP(D176+$B176,$BJ:$BK,MATCH($BK$1,$BJ$1:$BK$1,0),1))</f>
        <v>지정 장비</v>
      </c>
      <c r="N176" t="str">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Equip8301</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DI</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89</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82</v>
      </c>
      <c r="V176" t="s">
        <v>184</v>
      </c>
      <c r="W176">
        <v>1</v>
      </c>
      <c r="X176" t="s">
        <v>125</v>
      </c>
      <c r="Z176">
        <v>7600</v>
      </c>
      <c r="AA176" t="str">
        <f ca="1">IF(ISBLANK(AB176),"",
VLOOKUP(AB176,OFFSET(INDIRECT("$A:$B"),0,MATCH(AB$1&amp;"_Verify",INDIRECT("$1:$1"),0)-1),2,0)
)</f>
        <v>fe</v>
      </c>
      <c r="AB176" t="s">
        <v>82</v>
      </c>
      <c r="AC176" t="s">
        <v>440</v>
      </c>
      <c r="AD176">
        <v>1</v>
      </c>
      <c r="AE176" t="s">
        <v>125</v>
      </c>
      <c r="AG176">
        <v>22400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검투사의 명예</v>
      </c>
      <c r="AL176">
        <v>1</v>
      </c>
      <c r="AM176" t="str">
        <f ca="1">IF(ROW()=2,AN176,OFFSET(AM176,-1,0)&amp;IF(LEN(AN176)=0,"",","&amp;AN176))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{"dy":15,"sl":6,"tp":"fe","vl":"Equip7302","cn":1,"pt":"GO","pr":22400}</v>
      </c>
    </row>
    <row r="177" spans="1:40">
      <c r="A177">
        <v>15</v>
      </c>
      <c r="B177">
        <v>7</v>
      </c>
      <c r="C177">
        <f>IF(B177&lt;=9,0,
IF(B177=10,1,2))</f>
        <v>0</v>
      </c>
      <c r="D177">
        <f ca="1">RAND()</f>
        <v>0.54518157791382127</v>
      </c>
      <c r="E177">
        <f ca="1">RAND()</f>
        <v>0.79365177144230192</v>
      </c>
      <c r="F177">
        <f ca="1">RAND()</f>
        <v>2.3838201440826046E-2</v>
      </c>
      <c r="G177">
        <f ca="1">RAND()</f>
        <v>0.85187476999771172</v>
      </c>
      <c r="H177">
        <f ca="1">RAND()</f>
        <v>6.9752654735433239E-3</v>
      </c>
      <c r="I177">
        <f ca="1">RAND()</f>
        <v>0.15754556328828473</v>
      </c>
      <c r="M177" t="str">
        <f ca="1">IF(LEN(J177)&lt;&gt;0,J177,VLOOKUP(D177+$B177,$BJ:$BK,MATCH($BK$1,$BJ$1:$BK$1,0),1))</f>
        <v>지정 장비</v>
      </c>
      <c r="N177" t="str">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Equip8101</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7600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180</v>
      </c>
      <c r="W177">
        <v>1</v>
      </c>
      <c r="X177" t="s">
        <v>125</v>
      </c>
      <c r="Z177">
        <v>5100</v>
      </c>
      <c r="AA177" t="str">
        <f ca="1">IF(ISBLANK(AB177),"",
VLOOKUP(AB177,OFFSET(INDIRECT("$A:$B"),0,MATCH(AB$1&amp;"_Verify",INDIRECT("$1:$1"),0)-1),2,0)
)</f>
        <v>fe</v>
      </c>
      <c r="AB177" t="s">
        <v>82</v>
      </c>
      <c r="AC177" t="s">
        <v>187</v>
      </c>
      <c r="AD177">
        <v>1</v>
      </c>
      <c r="AE177" t="s">
        <v>125</v>
      </c>
      <c r="AG177">
        <v>7800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스톤 버스터</v>
      </c>
      <c r="AL177">
        <v>1</v>
      </c>
      <c r="AM177" t="str">
        <f ca="1">IF(ROW()=2,AN177,OFFSET(AM177,-1,0)&amp;IF(LEN(AN177)=0,"",","&amp;AN177))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{"dy":15,"sl":7,"tp":"fe","vl":"Equip8101","cn":1,"pt":"GO","pr":7800}</v>
      </c>
    </row>
    <row r="178" spans="1:40">
      <c r="A178">
        <v>15</v>
      </c>
      <c r="B178">
        <v>8</v>
      </c>
      <c r="C178">
        <f>IF(B178&lt;=9,0,
IF(B178=10,1,2))</f>
        <v>0</v>
      </c>
      <c r="D178">
        <f ca="1">RAND()</f>
        <v>0.90476969551113862</v>
      </c>
      <c r="E178">
        <f ca="1">RAND()</f>
        <v>0.547037456620725</v>
      </c>
      <c r="F178">
        <f ca="1">RAND()</f>
        <v>0.98443094052956814</v>
      </c>
      <c r="G178">
        <f ca="1">RAND()</f>
        <v>0.46442860096512451</v>
      </c>
      <c r="H178">
        <f ca="1">RAND()</f>
        <v>0.47451297206459231</v>
      </c>
      <c r="I178">
        <f ca="1">RAND()</f>
        <v>0.85631074930224793</v>
      </c>
      <c r="M178" t="str">
        <f ca="1">IF(LEN(J178)&lt;&gt;0,J178,VLOOKUP(D178+$B178,$BJ:$BK,MATCH($BK$1,$BJ$1:$BK$1,0),1))</f>
        <v>삭제</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삭제</v>
      </c>
      <c r="O178" t="str">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삭제</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삭제</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t="str">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삭제</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AA178" t="str">
        <f ca="1">IF(ISBLANK(AB178),"",
VLOOKUP(AB178,OFFSET(INDIRECT("$A:$B"),0,MATCH(AB$1&amp;"_Verify",INDIRECT("$1:$1"),0)-1),2,0)
)</f>
        <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{"dy":15,"sl":8}</v>
      </c>
    </row>
    <row r="179" spans="1:40">
      <c r="A179">
        <v>15</v>
      </c>
      <c r="B179">
        <v>9</v>
      </c>
      <c r="C179">
        <f>IF(B179&lt;=9,0,
IF(B179=10,1,2))</f>
        <v>0</v>
      </c>
      <c r="D179">
        <f ca="1">RAND()</f>
        <v>0.26775704347505425</v>
      </c>
      <c r="E179">
        <f ca="1">RAND()</f>
        <v>0.55126607336732936</v>
      </c>
      <c r="F179">
        <f ca="1">RAND()</f>
        <v>0.75640458041784553</v>
      </c>
      <c r="G179">
        <f ca="1">RAND()</f>
        <v>0.79742208168391671</v>
      </c>
      <c r="H179">
        <f ca="1">RAND()</f>
        <v>0.74597836721113919</v>
      </c>
      <c r="I179">
        <f ca="1">RAND()</f>
        <v>0.75244145308808597</v>
      </c>
      <c r="M179" t="str">
        <f ca="1">IF(LEN(J179)&lt;&gt;0,J179,VLOOKUP(D179+$B179,$BJ:$BK,MATCH($BK$1,$BJ$1:$BK$1,0),1))</f>
        <v>삭제</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삭제</v>
      </c>
      <c r="O179" t="str">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삭제</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삭제</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t="str">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삭제</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AA179" t="str">
        <f ca="1">IF(ISBLANK(AB179),"",
VLOOKUP(AB179,OFFSET(INDIRECT("$A:$B"),0,MATCH(AB$1&amp;"_Verify",INDIRECT("$1:$1"),0)-1),2,0)
)</f>
        <v/>
      </c>
      <c r="AH179" t="str">
        <f>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
      </c>
      <c r="AL179">
        <v>1</v>
      </c>
      <c r="AM179" t="str">
        <f ca="1">IF(ROW()=2,AN179,OFFSET(AM179,-1,0)&amp;IF(LEN(AN179)=0,"",","&amp;AN179))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{"dy":15,"sl":9}</v>
      </c>
    </row>
    <row r="180" spans="1:40">
      <c r="A180">
        <v>15</v>
      </c>
      <c r="B180">
        <v>10</v>
      </c>
      <c r="C180">
        <f>IF(B180&lt;=9,0,
IF(B180=10,1,2))</f>
        <v>1</v>
      </c>
      <c r="D180">
        <f ca="1">RAND()</f>
        <v>0.33301051191893294</v>
      </c>
      <c r="E180">
        <f ca="1">RAND()</f>
        <v>0.9362511111305114</v>
      </c>
      <c r="F180">
        <f ca="1">RAND()</f>
        <v>0.53480128895622725</v>
      </c>
      <c r="G180">
        <f ca="1">RAND()</f>
        <v>7.9398255214526148E-2</v>
      </c>
      <c r="H180">
        <f ca="1">RAND()</f>
        <v>0.45331296116930042</v>
      </c>
      <c r="I180">
        <f ca="1">RAND()</f>
        <v>0.32309759229762858</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fl5</v>
      </c>
      <c r="AB180" t="s">
        <v>426</v>
      </c>
      <c r="AC180" t="s">
        <v>462</v>
      </c>
      <c r="AD180">
        <v>1</v>
      </c>
      <c r="AE180" t="s">
        <v>129</v>
      </c>
      <c r="AF180">
        <v>490</v>
      </c>
      <c r="AG180">
        <v>279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닉스</v>
      </c>
      <c r="AL180">
        <v>1</v>
      </c>
      <c r="AM180" t="str">
        <f ca="1">IF(ROW()=2,AN180,OFFSET(AM180,-1,0)&amp;IF(LEN(AN180)=0,"",","&amp;AN180))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{"dy":15,"sl":10,"tp":"fl5","vl":"Actor1109","cn":1,"pt":"DI","pp":490,"pr":279}</v>
      </c>
    </row>
    <row r="181" spans="1:40">
      <c r="A181">
        <v>15</v>
      </c>
      <c r="B181">
        <v>11</v>
      </c>
      <c r="C181">
        <f>IF(B181&lt;=9,0,
IF(B181=10,1,2))</f>
        <v>2</v>
      </c>
      <c r="D181">
        <f ca="1">RAND()</f>
        <v>0.37398918681850757</v>
      </c>
      <c r="E181">
        <f ca="1">RAND()</f>
        <v>0.77998459796998765</v>
      </c>
      <c r="F181">
        <f ca="1">RAND()</f>
        <v>0.52440473366747054</v>
      </c>
      <c r="G181">
        <f ca="1">RAND()</f>
        <v>0.37879083127754687</v>
      </c>
      <c r="H181">
        <f ca="1">RAND()</f>
        <v>0.54386267974042113</v>
      </c>
      <c r="I181">
        <f ca="1">RAND()</f>
        <v>4.6836471901922083E-2</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fl6</v>
      </c>
      <c r="AB181" t="s">
        <v>427</v>
      </c>
      <c r="AC181" t="s">
        <v>462</v>
      </c>
      <c r="AD181">
        <v>1</v>
      </c>
      <c r="AE181" t="s">
        <v>129</v>
      </c>
      <c r="AF181">
        <v>580</v>
      </c>
      <c r="AG181">
        <v>369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닉스</v>
      </c>
      <c r="AL181">
        <v>1</v>
      </c>
      <c r="AM181" t="str">
        <f ca="1">IF(ROW()=2,AN181,OFFSET(AM181,-1,0)&amp;IF(LEN(AN181)=0,"",","&amp;AN181))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{"dy":15,"sl":11,"tp":"fl6","vl":"Actor1109","cn":1,"pt":"DI","pp":580,"pr":369}</v>
      </c>
    </row>
    <row r="182" spans="1:40">
      <c r="A182">
        <v>16</v>
      </c>
      <c r="B182">
        <v>0</v>
      </c>
      <c r="C182">
        <f>IF(B182&lt;=9,0,
IF(B182=10,1,2))</f>
        <v>0</v>
      </c>
      <c r="D182">
        <f ca="1">RAND()</f>
        <v>0.1169472130234207</v>
      </c>
      <c r="E182">
        <f ca="1">RAND()</f>
        <v>0.66812597308468491</v>
      </c>
      <c r="F182">
        <f ca="1">RAND()</f>
        <v>0.72291302386580469</v>
      </c>
      <c r="G182">
        <f ca="1">RAND()</f>
        <v>0.96286099425381255</v>
      </c>
      <c r="H182">
        <f ca="1">RAND()</f>
        <v>0.19977913863878327</v>
      </c>
      <c r="I182">
        <f ca="1">RAND()</f>
        <v>0.33458232848690095</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Equip5402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DI</v>
      </c>
      <c r="Q182">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26</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16</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전설</v>
      </c>
      <c r="U182" t="s">
        <v>82</v>
      </c>
      <c r="V182" t="s">
        <v>204</v>
      </c>
      <c r="W182">
        <v>1</v>
      </c>
      <c r="X182" t="s">
        <v>125</v>
      </c>
      <c r="Z182">
        <v>3400</v>
      </c>
      <c r="AA182" t="str">
        <f ca="1">IF(ISBLANK(AB182),"",
VLOOKUP(AB182,OFFSET(INDIRECT("$A:$B"),0,MATCH(AB$1&amp;"_Verify",INDIRECT("$1:$1"),0)-1),2,0)
)</f>
        <v>fe</v>
      </c>
      <c r="AB182" t="s">
        <v>82</v>
      </c>
      <c r="AC182" t="s">
        <v>411</v>
      </c>
      <c r="AD182">
        <v>1</v>
      </c>
      <c r="AE182" t="s">
        <v>125</v>
      </c>
      <c r="AG182">
        <v>3400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이중 날개 활</v>
      </c>
      <c r="AL182">
        <v>1</v>
      </c>
      <c r="AM182" t="str">
        <f ca="1">IF(ROW()=2,AN182,OFFSET(AM182,-1,0)&amp;IF(LEN(AN182)=0,"",","&amp;AN182))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{"dy":16,"sl":0,"tp":"fe","vl":"Equip2201","cn":1,"pt":"GO","pr":3400}</v>
      </c>
    </row>
    <row r="183" spans="1:40">
      <c r="A183">
        <v>16</v>
      </c>
      <c r="B183">
        <v>1</v>
      </c>
      <c r="C183">
        <f>IF(B183&lt;=9,0,
IF(B183=10,1,2))</f>
        <v>0</v>
      </c>
      <c r="D183">
        <f ca="1">RAND()</f>
        <v>0.67171246741267765</v>
      </c>
      <c r="E183">
        <f ca="1">RAND()</f>
        <v>0.93656283688264752</v>
      </c>
      <c r="F183">
        <f ca="1">RAND()</f>
        <v>0.36868787584523599</v>
      </c>
      <c r="G183">
        <f ca="1">RAND()</f>
        <v>0.20317902838172808</v>
      </c>
      <c r="H183">
        <f ca="1">RAND()</f>
        <v>0.12495802032678971</v>
      </c>
      <c r="I183">
        <f ca="1">RAND()</f>
        <v>0.70195459743542588</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Equip8102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8200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178</v>
      </c>
      <c r="W183">
        <v>1</v>
      </c>
      <c r="X183" t="s">
        <v>125</v>
      </c>
      <c r="Z183">
        <v>1200</v>
      </c>
      <c r="AA183" t="str">
        <f ca="1">IF(ISBLANK(AB183),"",
VLOOKUP(AB183,OFFSET(INDIRECT("$A:$B"),0,MATCH(AB$1&amp;"_Verify",INDIRECT("$1:$1"),0)-1),2,0)
)</f>
        <v>fe</v>
      </c>
      <c r="AB183" t="s">
        <v>82</v>
      </c>
      <c r="AC183" t="s">
        <v>484</v>
      </c>
      <c r="AD183">
        <v>1</v>
      </c>
      <c r="AE183" t="s">
        <v>125</v>
      </c>
      <c r="AG183">
        <v>1200</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그림자 단검</v>
      </c>
      <c r="AL183">
        <v>1</v>
      </c>
      <c r="AM183" t="str">
        <f ca="1">IF(ROW()=2,AN183,OFFSET(AM183,-1,0)&amp;IF(LEN(AN183)=0,"",","&amp;AN183))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{"dy":16,"sl":1,"tp":"fe","vl":"Equip1102","cn":1,"pt":"GO","pr":1200}</v>
      </c>
    </row>
    <row r="184" spans="1:40">
      <c r="A184">
        <v>16</v>
      </c>
      <c r="B184">
        <v>2</v>
      </c>
      <c r="C184">
        <f>IF(B184&lt;=9,0,
IF(B184=10,1,2))</f>
        <v>0</v>
      </c>
      <c r="D184">
        <f ca="1">RAND()</f>
        <v>0.52418279649803834</v>
      </c>
      <c r="E184">
        <f ca="1">RAND()</f>
        <v>0.68750212173166625</v>
      </c>
      <c r="F184">
        <f ca="1">RAND()</f>
        <v>0.7734769021729937</v>
      </c>
      <c r="G184">
        <f ca="1">RAND()</f>
        <v>0.36299059834745195</v>
      </c>
      <c r="H184">
        <f ca="1">RAND()</f>
        <v>0.59997978112422834</v>
      </c>
      <c r="I184">
        <f ca="1">RAND()</f>
        <v>0.31559028020261737</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68750</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11</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3300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11315</v>
      </c>
      <c r="W184">
        <v>9</v>
      </c>
      <c r="X184" t="s">
        <v>125</v>
      </c>
      <c r="Z184">
        <v>900</v>
      </c>
      <c r="AA184" t="str">
        <f ca="1">IF(ISBLANK(AB184),"",
VLOOKUP(AB184,OFFSET(INDIRECT("$A:$B"),0,MATCH(AB$1&amp;"_Verify",INDIRECT("$1:$1"),0)-1),2,0)
)</f>
        <v>upn</v>
      </c>
      <c r="AB184" t="s">
        <v>92</v>
      </c>
      <c r="AC184">
        <v>11315</v>
      </c>
      <c r="AD184">
        <v>11</v>
      </c>
      <c r="AE184" t="s">
        <v>355</v>
      </c>
      <c r="AG184">
        <v>3</v>
      </c>
      <c r="AH184" t="str">
        <f>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
      </c>
      <c r="AL184">
        <v>1</v>
      </c>
      <c r="AM184" t="str">
        <f ca="1">IF(ROW()=2,AN184,OFFSET(AM184,-1,0)&amp;IF(LEN(AN184)=0,"",","&amp;AN184))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{"dy":16,"sl":2,"tp":"upn","vl":"11315","cn":11,"pt":"DI","pr":3}</v>
      </c>
    </row>
    <row r="185" spans="1:40">
      <c r="A185">
        <v>16</v>
      </c>
      <c r="B185">
        <v>3</v>
      </c>
      <c r="C185">
        <f>IF(B185&lt;=9,0,
IF(B185=10,1,2))</f>
        <v>0</v>
      </c>
      <c r="D185">
        <f ca="1">RAND()</f>
        <v>0.61469811215919001</v>
      </c>
      <c r="E185">
        <f ca="1">RAND()</f>
        <v>0.17407873301652355</v>
      </c>
      <c r="F185">
        <f ca="1">RAND()</f>
        <v>4.4917060760741867E-3</v>
      </c>
      <c r="G185">
        <f ca="1">RAND()</f>
        <v>0.29759110751853457</v>
      </c>
      <c r="H185">
        <f ca="1">RAND()</f>
        <v>0.60321336052960273</v>
      </c>
      <c r="I185">
        <f ca="1">RAND()</f>
        <v>0.80961940817232203</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17407</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5</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1500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91</v>
      </c>
      <c r="V185">
        <v>85863</v>
      </c>
      <c r="W185">
        <v>14</v>
      </c>
      <c r="X185" t="s">
        <v>125</v>
      </c>
      <c r="Z185">
        <v>1400</v>
      </c>
      <c r="AA185" t="str">
        <f ca="1">IF(ISBLANK(AB185),"",
VLOOKUP(AB185,OFFSET(INDIRECT("$A:$B"),0,MATCH(AB$1&amp;"_Verify",INDIRECT("$1:$1"),0)-1),2,0)
)</f>
        <v>fe</v>
      </c>
      <c r="AB185" t="s">
        <v>82</v>
      </c>
      <c r="AC185" t="s">
        <v>432</v>
      </c>
      <c r="AD185">
        <v>1</v>
      </c>
      <c r="AE185" t="s">
        <v>125</v>
      </c>
      <c r="AG185">
        <v>1000</v>
      </c>
      <c r="AH185" t="str">
        <f ca="1">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 ca="1">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노장의 친구</v>
      </c>
      <c r="AL185">
        <v>1</v>
      </c>
      <c r="AM185" t="str">
        <f ca="1">IF(ROW()=2,AN185,OFFSET(AM185,-1,0)&amp;IF(LEN(AN185)=0,"",","&amp;AN185))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{"dy":16,"sl":3,"tp":"fe","vl":"Equip5101","cn":1,"pt":"GO","pr":1000}</v>
      </c>
    </row>
    <row r="186" spans="1:40">
      <c r="A186">
        <v>16</v>
      </c>
      <c r="B186">
        <v>4</v>
      </c>
      <c r="C186">
        <f>IF(B186&lt;=9,0,
IF(B186=10,1,2))</f>
        <v>0</v>
      </c>
      <c r="D186">
        <f ca="1">RAND()</f>
        <v>0.90996495812043321</v>
      </c>
      <c r="E186">
        <f ca="1">RAND()</f>
        <v>0.4247226186288704</v>
      </c>
      <c r="F186">
        <f ca="1">RAND()</f>
        <v>0.25487484097339397</v>
      </c>
      <c r="G186">
        <f ca="1">RAND()</f>
        <v>0.328908660439024</v>
      </c>
      <c r="H186">
        <f ca="1">RAND()</f>
        <v>0.73029877974049728</v>
      </c>
      <c r="I186">
        <f ca="1">RAND()</f>
        <v>0.43785789794633512</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42472</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8</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2400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83631</v>
      </c>
      <c r="W186">
        <v>14</v>
      </c>
      <c r="X186" t="s">
        <v>125</v>
      </c>
      <c r="Z186">
        <v>1400</v>
      </c>
      <c r="AA186" t="str">
        <f ca="1">IF(ISBLANK(AB186),"",
VLOOKUP(AB186,OFFSET(INDIRECT("$A:$B"),0,MATCH(AB$1&amp;"_Verify",INDIRECT("$1:$1"),0)-1),2,0)
)</f>
        <v>upn</v>
      </c>
      <c r="AB186" t="s">
        <v>92</v>
      </c>
      <c r="AC186">
        <v>83631</v>
      </c>
      <c r="AD186">
        <v>6</v>
      </c>
      <c r="AE186" t="s">
        <v>125</v>
      </c>
      <c r="AG186">
        <v>1800</v>
      </c>
      <c r="AH186" t="str">
        <f>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
      </c>
      <c r="AL186">
        <v>1</v>
      </c>
      <c r="AM186" t="str">
        <f ca="1">IF(ROW()=2,AN186,OFFSET(AM186,-1,0)&amp;IF(LEN(AN186)=0,"",","&amp;AN186))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{"dy":16,"sl":4,"tp":"upn","vl":"83631","cn":6,"pt":"GO","pr":1800}</v>
      </c>
    </row>
    <row r="187" spans="1:40">
      <c r="A187">
        <v>16</v>
      </c>
      <c r="B187">
        <v>5</v>
      </c>
      <c r="C187">
        <f>IF(B187&lt;=9,0,
IF(B187=10,1,2))</f>
        <v>0</v>
      </c>
      <c r="D187">
        <f ca="1">RAND()</f>
        <v>0.9382836596844264</v>
      </c>
      <c r="E187">
        <f ca="1">RAND()</f>
        <v>0.67709434889046005</v>
      </c>
      <c r="F187">
        <f ca="1">RAND()</f>
        <v>0.80867181468347349</v>
      </c>
      <c r="G187">
        <f ca="1">RAND()</f>
        <v>0.18474847428416896</v>
      </c>
      <c r="H187">
        <f ca="1">RAND()</f>
        <v>0.74598666174858042</v>
      </c>
      <c r="I187">
        <f ca="1">RAND()</f>
        <v>0.33749700836804319</v>
      </c>
      <c r="M187" t="str">
        <f ca="1">IF(LEN(J187)&lt;&gt;0,J187,VLOOKUP(D187+$B187,$BJ:$BK,MATCH($BK$1,$BJ$1:$BK$1,0),1))</f>
        <v>안 지정 캐릭터 PP 일반등급</v>
      </c>
      <c r="N187">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67709</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3300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187</v>
      </c>
      <c r="W187">
        <v>1</v>
      </c>
      <c r="X187" t="s">
        <v>125</v>
      </c>
      <c r="Z187">
        <v>7900</v>
      </c>
      <c r="AA187" t="str">
        <f ca="1">IF(ISBLANK(AB187),"",
VLOOKUP(AB187,OFFSET(INDIRECT("$A:$B"),0,MATCH(AB$1&amp;"_Verify",INDIRECT("$1:$1"),0)-1),2,0)
)</f>
        <v>fe</v>
      </c>
      <c r="AB187" t="s">
        <v>82</v>
      </c>
      <c r="AC187" t="s">
        <v>431</v>
      </c>
      <c r="AD187">
        <v>1</v>
      </c>
      <c r="AE187" t="s">
        <v>125</v>
      </c>
      <c r="AG187">
        <v>2700</v>
      </c>
      <c r="AH187" t="str">
        <f ca="1">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 ca="1">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미스틱 해머</v>
      </c>
      <c r="AL187">
        <v>1</v>
      </c>
      <c r="AM187" t="str">
        <f ca="1">IF(ROW()=2,AN187,OFFSET(AM187,-1,0)&amp;IF(LEN(AN187)=0,"",","&amp;AN187))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{"dy":16,"sl":5,"tp":"fe","vl":"Equip4202","cn":1,"pt":"GO","pr":2700}</v>
      </c>
    </row>
    <row r="188" spans="1:40">
      <c r="A188">
        <v>16</v>
      </c>
      <c r="B188">
        <v>6</v>
      </c>
      <c r="C188">
        <f>IF(B188&lt;=9,0,
IF(B188=10,1,2))</f>
        <v>0</v>
      </c>
      <c r="D188">
        <f ca="1">RAND()</f>
        <v>0.78158144393314477</v>
      </c>
      <c r="E188">
        <f ca="1">RAND()</f>
        <v>0.2280071686771532</v>
      </c>
      <c r="F188">
        <f ca="1">RAND()</f>
        <v>0.40122890189691374</v>
      </c>
      <c r="G188">
        <f ca="1">RAND()</f>
        <v>0.92441052279458613</v>
      </c>
      <c r="H188">
        <f ca="1">RAND()</f>
        <v>0.83632089662421727</v>
      </c>
      <c r="I188">
        <f ca="1">RAND()</f>
        <v>0.48208771547948703</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Equip2302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7500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191</v>
      </c>
      <c r="W188">
        <v>1</v>
      </c>
      <c r="X188" t="s">
        <v>125</v>
      </c>
      <c r="Z188">
        <v>2100</v>
      </c>
      <c r="AA188" t="str">
        <f ca="1">IF(ISBLANK(AB188),"",
VLOOKUP(AB188,OFFSET(INDIRECT("$A:$B"),0,MATCH(AB$1&amp;"_Verify",INDIRECT("$1:$1"),0)-1),2,0)
)</f>
        <v>uph</v>
      </c>
      <c r="AB188" t="s">
        <v>91</v>
      </c>
      <c r="AC188">
        <v>85863</v>
      </c>
      <c r="AD188">
        <v>14</v>
      </c>
      <c r="AE188" t="s">
        <v>125</v>
      </c>
      <c r="AG188">
        <v>4200</v>
      </c>
      <c r="AH188" t="str">
        <f>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
      </c>
      <c r="AL188">
        <v>1</v>
      </c>
      <c r="AM188" t="str">
        <f ca="1">IF(ROW()=2,AN188,OFFSET(AM188,-1,0)&amp;IF(LEN(AN188)=0,"",","&amp;AN188))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{"dy":16,"sl":6,"tp":"uph","vl":"85863","cn":14,"pt":"GO","pr":4200}</v>
      </c>
    </row>
    <row r="189" spans="1:40">
      <c r="A189">
        <v>16</v>
      </c>
      <c r="B189">
        <v>7</v>
      </c>
      <c r="C189">
        <f>IF(B189&lt;=9,0,
IF(B189=10,1,2))</f>
        <v>0</v>
      </c>
      <c r="D189">
        <f ca="1">RAND()</f>
        <v>0.34748989707169353</v>
      </c>
      <c r="E189">
        <f ca="1">RAND()</f>
        <v>0.44277688381004898</v>
      </c>
      <c r="F189">
        <f ca="1">RAND()</f>
        <v>0.49238804424101601</v>
      </c>
      <c r="G189">
        <f ca="1">RAND()</f>
        <v>0.36105395067345836</v>
      </c>
      <c r="H189">
        <f ca="1">RAND()</f>
        <v>4.5871341590215997E-2</v>
      </c>
      <c r="I189">
        <f ca="1">RAND()</f>
        <v>0.51512984232907133</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Equip5002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800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239</v>
      </c>
      <c r="W189">
        <v>1</v>
      </c>
      <c r="X189" t="s">
        <v>125</v>
      </c>
      <c r="Z189">
        <v>29300</v>
      </c>
      <c r="AA189" t="str">
        <f ca="1">IF(ISBLANK(AB189),"",
VLOOKUP(AB189,OFFSET(INDIRECT("$A:$B"),0,MATCH(AB$1&amp;"_Verify",INDIRECT("$1:$1"),0)-1),2,0)
)</f>
        <v>fe</v>
      </c>
      <c r="AB189" t="s">
        <v>82</v>
      </c>
      <c r="AC189" t="s">
        <v>486</v>
      </c>
      <c r="AD189">
        <v>1</v>
      </c>
      <c r="AE189" t="s">
        <v>125</v>
      </c>
      <c r="AG189">
        <v>9600</v>
      </c>
      <c r="AH189" t="str">
        <f ca="1">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 ca="1">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플럭스 리볼버</v>
      </c>
      <c r="AL189">
        <v>1</v>
      </c>
      <c r="AM189" t="str">
        <f ca="1">IF(ROW()=2,AN189,OFFSET(AM189,-1,0)&amp;IF(LEN(AN189)=0,"",","&amp;AN189))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{"dy":16,"sl":7,"tp":"fe","vl":"Equip6202","cn":1,"pt":"GO","pr":9600}</v>
      </c>
    </row>
    <row r="190" spans="1:40">
      <c r="A190">
        <v>16</v>
      </c>
      <c r="B190">
        <v>8</v>
      </c>
      <c r="C190">
        <f>IF(B190&lt;=9,0,
IF(B190=10,1,2))</f>
        <v>0</v>
      </c>
      <c r="D190">
        <f ca="1">RAND()</f>
        <v>0.91895786856870609</v>
      </c>
      <c r="E190">
        <f ca="1">RAND()</f>
        <v>1.1228299537314634E-2</v>
      </c>
      <c r="F190">
        <f ca="1">RAND()</f>
        <v>0.33040719330174129</v>
      </c>
      <c r="G190">
        <f ca="1">RAND()</f>
        <v>0.68155924604745954</v>
      </c>
      <c r="H190">
        <f ca="1">RAND()</f>
        <v>0.45059642511787901</v>
      </c>
      <c r="I190">
        <f ca="1">RAND()</f>
        <v>0.10948713796476806</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{"dy":16,"sl":8}</v>
      </c>
    </row>
    <row r="191" spans="1:40">
      <c r="A191">
        <v>16</v>
      </c>
      <c r="B191">
        <v>9</v>
      </c>
      <c r="C191">
        <f>IF(B191&lt;=9,0,
IF(B191=10,1,2))</f>
        <v>0</v>
      </c>
      <c r="D191">
        <f ca="1">RAND()</f>
        <v>0.96517318374208216</v>
      </c>
      <c r="E191">
        <f ca="1">RAND()</f>
        <v>0.5864319384672857</v>
      </c>
      <c r="F191">
        <f ca="1">RAND()</f>
        <v>0.60267381893138994</v>
      </c>
      <c r="G191">
        <f ca="1">RAND()</f>
        <v>0.1967732926250374</v>
      </c>
      <c r="H191">
        <f ca="1">RAND()</f>
        <v>0.22602759688317342</v>
      </c>
      <c r="I191">
        <f ca="1">RAND()</f>
        <v>0.77224559542731863</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{"dy":16,"sl":9}</v>
      </c>
    </row>
    <row r="192" spans="1:40">
      <c r="A192">
        <v>16</v>
      </c>
      <c r="B192">
        <v>10</v>
      </c>
      <c r="C192">
        <f>IF(B192&lt;=9,0,
IF(B192=10,1,2))</f>
        <v>1</v>
      </c>
      <c r="D192">
        <f ca="1">RAND()</f>
        <v>0.56374514819241484</v>
      </c>
      <c r="E192">
        <f ca="1">RAND()</f>
        <v>0.92868384972649498</v>
      </c>
      <c r="F192">
        <f ca="1">RAND()</f>
        <v>0.90283851895269562</v>
      </c>
      <c r="G192">
        <f ca="1">RAND()</f>
        <v>8.8985018121012116E-2</v>
      </c>
      <c r="H192">
        <f ca="1">RAND()</f>
        <v>0.32815305359989133</v>
      </c>
      <c r="I192">
        <f ca="1">RAND()</f>
        <v>0.99956867369331981</v>
      </c>
      <c r="M192" t="str">
        <f ca="1">IF(LEN(J192)&lt;&gt;0,J192,VLOOKUP(D192+$B192,$BJ:$BK,MATCH($BK$1,$BJ$1:$BK$1,0),1))</f>
        <v>삭제</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삭제</v>
      </c>
      <c r="O192" t="str">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삭제</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삭제</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t="str">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삭제</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AA192" t="str">
        <f ca="1">IF(ISBLANK(AB192),"",
VLOOKUP(AB192,OFFSET(INDIRECT("$A:$B"),0,MATCH(AB$1&amp;"_Verify",INDIRECT("$1:$1"),0)-1),2,0)
)</f>
        <v>fl5</v>
      </c>
      <c r="AB192" t="s">
        <v>426</v>
      </c>
      <c r="AC192" t="s">
        <v>462</v>
      </c>
      <c r="AD192">
        <v>1</v>
      </c>
      <c r="AE192" t="s">
        <v>129</v>
      </c>
      <c r="AF192">
        <v>490</v>
      </c>
      <c r="AG192">
        <v>279</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닉스</v>
      </c>
      <c r="AL192">
        <v>1</v>
      </c>
      <c r="AM192" t="str">
        <f ca="1">IF(ROW()=2,AN192,OFFSET(AM192,-1,0)&amp;IF(LEN(AN192)=0,"",","&amp;AN192))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v>
      </c>
      <c r="AN192" t="str">
        <f ca="1">IF(AL192&lt;&gt;1,"",
"{"""&amp;A$1&amp;""":"&amp;A192
&amp;","""&amp;B$1&amp;""":"&amp;B192
&amp;IF(LEN(AA192)=0,"",","""&amp;AA$1&amp;""":"""&amp;AA192&amp;"""")
&amp;IF(LEN(AC192)=0,"",","""&amp;AC$1&amp;""":"""&amp;AC192&amp;"""")
&amp;IF(LEN(AD192)=0,"",","""&amp;AD$1&amp;""":"&amp;AD192)
&amp;IF(LEN(AE192)=0,"",","""&amp;AE$1&amp;""":"""&amp;AE192&amp;"""")
&amp;IF(LEN(AF192)=0,"",","""&amp;AF$1&amp;""":"&amp;AF192)
&amp;IF(LEN(AG192)=0,"",","""&amp;AG$1&amp;""":"&amp;AG192)&amp;"}")</f>
        <v>{"dy":16,"sl":10,"tp":"fl5","vl":"Actor1109","cn":1,"pt":"DI","pp":490,"pr":279}</v>
      </c>
    </row>
    <row r="193" spans="1:40">
      <c r="A193">
        <v>16</v>
      </c>
      <c r="B193">
        <v>11</v>
      </c>
      <c r="C193">
        <f>IF(B193&lt;=9,0,
IF(B193=10,1,2))</f>
        <v>2</v>
      </c>
      <c r="D193">
        <f ca="1">RAND()</f>
        <v>0.36751763479790511</v>
      </c>
      <c r="E193">
        <f ca="1">RAND()</f>
        <v>0.86315002810132557</v>
      </c>
      <c r="F193">
        <f ca="1">RAND()</f>
        <v>0.76658059710498749</v>
      </c>
      <c r="G193">
        <f ca="1">RAND()</f>
        <v>0.20020263129577354</v>
      </c>
      <c r="H193">
        <f ca="1">RAND()</f>
        <v>0.2424696825612741</v>
      </c>
      <c r="I193">
        <f ca="1">RAND()</f>
        <v>0.55588151863812019</v>
      </c>
      <c r="M193" t="str">
        <f ca="1">IF(LEN(J193)&lt;&gt;0,J193,VLOOKUP(D193+$B193,$BJ:$BK,MATCH($BK$1,$BJ$1:$BK$1,0),1))</f>
        <v>삭제</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삭제</v>
      </c>
      <c r="O193" t="str">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삭제</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삭제</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t="str">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삭제</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AA193" t="str">
        <f ca="1">IF(ISBLANK(AB193),"",
VLOOKUP(AB193,OFFSET(INDIRECT("$A:$B"),0,MATCH(AB$1&amp;"_Verify",INDIRECT("$1:$1"),0)-1),2,0)
)</f>
        <v>fl6</v>
      </c>
      <c r="AB193" t="s">
        <v>427</v>
      </c>
      <c r="AC193" t="s">
        <v>462</v>
      </c>
      <c r="AD193">
        <v>1</v>
      </c>
      <c r="AE193" t="s">
        <v>129</v>
      </c>
      <c r="AF193">
        <v>580</v>
      </c>
      <c r="AG193">
        <v>369</v>
      </c>
      <c r="AH193" t="str">
        <f>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닉스</v>
      </c>
      <c r="AL193">
        <v>1</v>
      </c>
      <c r="AM193" t="str">
        <f ca="1">IF(ROW()=2,AN193,OFFSET(AM193,-1,0)&amp;IF(LEN(AN193)=0,"",","&amp;AN193))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v>
      </c>
      <c r="AN193" t="str">
        <f ca="1">IF(AL193&lt;&gt;1,"",
"{"""&amp;A$1&amp;""":"&amp;A193
&amp;","""&amp;B$1&amp;""":"&amp;B193
&amp;IF(LEN(AA193)=0,"",","""&amp;AA$1&amp;""":"""&amp;AA193&amp;"""")
&amp;IF(LEN(AC193)=0,"",","""&amp;AC$1&amp;""":"""&amp;AC193&amp;"""")
&amp;IF(LEN(AD193)=0,"",","""&amp;AD$1&amp;""":"&amp;AD193)
&amp;IF(LEN(AE193)=0,"",","""&amp;AE$1&amp;""":"""&amp;AE193&amp;"""")
&amp;IF(LEN(AF193)=0,"",","""&amp;AF$1&amp;""":"&amp;AF193)
&amp;IF(LEN(AG193)=0,"",","""&amp;AG$1&amp;""":"&amp;AG193)&amp;"}")</f>
        <v>{"dy":16,"sl":11,"tp":"fl6","vl":"Actor1109","cn":1,"pt":"DI","pp":580,"pr":369}</v>
      </c>
    </row>
    <row r="194" spans="1:40">
      <c r="A194">
        <v>17</v>
      </c>
      <c r="B194">
        <v>0</v>
      </c>
      <c r="C194">
        <f>IF(B194&lt;=9,0,
IF(B194=10,1,2))</f>
        <v>0</v>
      </c>
      <c r="D194">
        <f ca="1">RAND()</f>
        <v>0.47137630241525741</v>
      </c>
      <c r="E194">
        <f ca="1">RAND()</f>
        <v>0.73761462812424017</v>
      </c>
      <c r="F194">
        <f ca="1">RAND()</f>
        <v>0.47646177210531115</v>
      </c>
      <c r="G194">
        <f ca="1">RAND()</f>
        <v>0.5861007098472566</v>
      </c>
      <c r="H194">
        <f ca="1">RAND()</f>
        <v>0.15688614480535756</v>
      </c>
      <c r="I194">
        <f ca="1">RAND()</f>
        <v>0.6046355249264822</v>
      </c>
      <c r="M194" t="str">
        <f ca="1">IF(LEN(J194)&lt;&gt;0,J194,VLOOKUP(D194+$B194,$BJ:$BK,MATCH($BK$1,$BJ$1:$BK$1,0),1))</f>
        <v>지정 장비</v>
      </c>
      <c r="N194" t="str">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Equip6202</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9500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82</v>
      </c>
      <c r="V194" t="s">
        <v>187</v>
      </c>
      <c r="W194">
        <v>1</v>
      </c>
      <c r="X194" t="s">
        <v>125</v>
      </c>
      <c r="Z194">
        <v>8300</v>
      </c>
      <c r="AA194" t="str">
        <f ca="1">IF(ISBLANK(AB194),"",
VLOOKUP(AB194,OFFSET(INDIRECT("$A:$B"),0,MATCH(AB$1&amp;"_Verify",INDIRECT("$1:$1"),0)-1),2,0)
)</f>
        <v>fe</v>
      </c>
      <c r="AB194" t="s">
        <v>82</v>
      </c>
      <c r="AC194" t="s">
        <v>413</v>
      </c>
      <c r="AD194">
        <v>1</v>
      </c>
      <c r="AE194" t="s">
        <v>125</v>
      </c>
      <c r="AG194">
        <v>1000</v>
      </c>
      <c r="AH194" t="str">
        <f ca="1">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 ca="1">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불안정한 절단기</v>
      </c>
      <c r="AL194">
        <v>1</v>
      </c>
      <c r="AM194" t="str">
        <f ca="1">IF(ROW()=2,AN194,OFFSET(AM194,-1,0)&amp;IF(LEN(AN194)=0,"",","&amp;AN194))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{"dy":17,"sl":0,"tp":"fe","vl":"Equip0101","cn":1,"pt":"GO","pr":1000}</v>
      </c>
    </row>
    <row r="195" spans="1:40">
      <c r="A195">
        <v>17</v>
      </c>
      <c r="B195">
        <v>1</v>
      </c>
      <c r="C195">
        <f>IF(B195&lt;=9,0,
IF(B195=10,1,2))</f>
        <v>0</v>
      </c>
      <c r="D195">
        <f ca="1">RAND()</f>
        <v>0.81686681525091842</v>
      </c>
      <c r="E195">
        <f ca="1">RAND()</f>
        <v>0.78635223189333758</v>
      </c>
      <c r="F195">
        <f ca="1">RAND()</f>
        <v>0.22591584484609994</v>
      </c>
      <c r="G195">
        <f ca="1">RAND()</f>
        <v>0.34913949024372837</v>
      </c>
      <c r="H195">
        <f ca="1">RAND()</f>
        <v>3.2774246534616913E-2</v>
      </c>
      <c r="I195">
        <f ca="1">RAND()</f>
        <v>0.52421914799769276</v>
      </c>
      <c r="M195" t="str">
        <f ca="1">IF(LEN(J195)&lt;&gt;0,J195,VLOOKUP(D195+$B195,$BJ:$BK,MATCH($BK$1,$BJ$1:$BK$1,0),1))</f>
        <v>지정 장비</v>
      </c>
      <c r="N195" t="str">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Equip7001</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1</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2000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82</v>
      </c>
      <c r="V195" t="s">
        <v>182</v>
      </c>
      <c r="W195">
        <v>1</v>
      </c>
      <c r="X195" t="s">
        <v>129</v>
      </c>
      <c r="Z195">
        <v>4</v>
      </c>
      <c r="AA195" t="str">
        <f ca="1">IF(ISBLANK(AB195),"",
VLOOKUP(AB195,OFFSET(INDIRECT("$A:$B"),0,MATCH(AB$1&amp;"_Verify",INDIRECT("$1:$1"),0)-1),2,0)
)</f>
        <v>upn</v>
      </c>
      <c r="AB195" t="s">
        <v>92</v>
      </c>
      <c r="AC195">
        <v>24840</v>
      </c>
      <c r="AD195">
        <v>7</v>
      </c>
      <c r="AE195" t="s">
        <v>125</v>
      </c>
      <c r="AG195">
        <v>2100</v>
      </c>
      <c r="AH195" t="str">
        <f>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
      </c>
      <c r="AJ195" t="str">
        <f>IF(ISBLANK($AB195),"",
IF(AND($B195&gt;=VLOOKUP($AB195,$AP:$AS,3,0),$B195&lt;=VLOOKUP($AB195,$AP:$AS,4,0)),"","슬롯타입이상"))</f>
        <v/>
      </c>
      <c r="AK195" t="str">
        <f>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
      </c>
      <c r="AL195">
        <v>1</v>
      </c>
      <c r="AM195" t="str">
        <f ca="1">IF(ROW()=2,AN195,OFFSET(AM195,-1,0)&amp;IF(LEN(AN195)=0,"",","&amp;AN195))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v>
      </c>
      <c r="AN195" t="str">
        <f ca="1">IF(AL195&lt;&gt;1,"",
"{"""&amp;A$1&amp;""":"&amp;A195
&amp;","""&amp;B$1&amp;""":"&amp;B195
&amp;IF(LEN(AA195)=0,"",","""&amp;AA$1&amp;""":"""&amp;AA195&amp;"""")
&amp;IF(LEN(AC195)=0,"",","""&amp;AC$1&amp;""":"""&amp;AC195&amp;"""")
&amp;IF(LEN(AD195)=0,"",","""&amp;AD$1&amp;""":"&amp;AD195)
&amp;IF(LEN(AE195)=0,"",","""&amp;AE$1&amp;""":"""&amp;AE195&amp;"""")
&amp;IF(LEN(AF195)=0,"",","""&amp;AF$1&amp;""":"&amp;AF195)
&amp;IF(LEN(AG195)=0,"",","""&amp;AG$1&amp;""":"&amp;AG195)&amp;"}")</f>
        <v>{"dy":17,"sl":1,"tp":"upn","vl":"24840","cn":7,"pt":"GO","pr":2100}</v>
      </c>
    </row>
    <row r="196" spans="1:40">
      <c r="A196">
        <v>17</v>
      </c>
      <c r="B196">
        <v>2</v>
      </c>
      <c r="C196">
        <f>IF(B196&lt;=9,0,
IF(B196=10,1,2))</f>
        <v>0</v>
      </c>
      <c r="D196">
        <f ca="1">RAND()</f>
        <v>0.3132287854870196</v>
      </c>
      <c r="E196">
        <f ca="1">RAND()</f>
        <v>0.8175505897791232</v>
      </c>
      <c r="F196">
        <f ca="1">RAND()</f>
        <v>9.6328954559821711E-2</v>
      </c>
      <c r="G196">
        <f ca="1">RAND()</f>
        <v>0.84386771614390166</v>
      </c>
      <c r="H196">
        <f ca="1">RAND()</f>
        <v>0.36337352364035125</v>
      </c>
      <c r="I196">
        <f ca="1">RAND()</f>
        <v>0.93119256729635846</v>
      </c>
      <c r="M196" t="str">
        <f ca="1">IF(LEN(J196)&lt;&gt;0,J196,VLOOKUP(D196+$B196,$BJ:$BK,MATCH($BK$1,$BJ$1:$BK$1,0),1))</f>
        <v>안 지정 캐릭터 PP 영웅등급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81755</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12</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3600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91</v>
      </c>
      <c r="V196">
        <v>86575</v>
      </c>
      <c r="W196">
        <v>14</v>
      </c>
      <c r="X196" t="s">
        <v>125</v>
      </c>
      <c r="Z196">
        <v>1400</v>
      </c>
      <c r="AA196" t="str">
        <f ca="1">IF(ISBLANK(AB196),"",
VLOOKUP(AB196,OFFSET(INDIRECT("$A:$B"),0,MATCH(AB$1&amp;"_Verify",INDIRECT("$1:$1"),0)-1),2,0)
)</f>
        <v>fe</v>
      </c>
      <c r="AB196" t="s">
        <v>82</v>
      </c>
      <c r="AC196" t="s">
        <v>181</v>
      </c>
      <c r="AD196">
        <v>1</v>
      </c>
      <c r="AE196" t="s">
        <v>129</v>
      </c>
      <c r="AG196">
        <v>14</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귀족의 하사품</v>
      </c>
      <c r="AL196">
        <v>1</v>
      </c>
      <c r="AM196" t="str">
        <f ca="1">IF(ROW()=2,AN196,OFFSET(AM196,-1,0)&amp;IF(LEN(AN196)=0,"",","&amp;AN196))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v>
      </c>
      <c r="AN196" t="str">
        <f ca="1">IF(AL196&lt;&gt;1,"",
"{"""&amp;A$1&amp;""":"&amp;A196
&amp;","""&amp;B$1&amp;""":"&amp;B196
&amp;IF(LEN(AA196)=0,"",","""&amp;AA$1&amp;""":"""&amp;AA196&amp;"""")
&amp;IF(LEN(AC196)=0,"",","""&amp;AC$1&amp;""":"""&amp;AC196&amp;"""")
&amp;IF(LEN(AD196)=0,"",","""&amp;AD$1&amp;""":"&amp;AD196)
&amp;IF(LEN(AE196)=0,"",","""&amp;AE$1&amp;""":"""&amp;AE196&amp;"""")
&amp;IF(LEN(AF196)=0,"",","""&amp;AF$1&amp;""":"&amp;AF196)
&amp;IF(LEN(AG196)=0,"",","""&amp;AG$1&amp;""":"&amp;AG196)&amp;"}")</f>
        <v>{"dy":17,"sl":2,"tp":"fe","vl":"Equip7201","cn":1,"pt":"DI","pr":14}</v>
      </c>
    </row>
    <row r="197" spans="1:40">
      <c r="A197">
        <v>17</v>
      </c>
      <c r="B197">
        <v>3</v>
      </c>
      <c r="C197">
        <f>IF(B197&lt;=9,0,
IF(B197=10,1,2))</f>
        <v>0</v>
      </c>
      <c r="D197">
        <f ca="1">RAND()</f>
        <v>0.74542424895247084</v>
      </c>
      <c r="E197">
        <f ca="1">RAND()</f>
        <v>0.71990919989926905</v>
      </c>
      <c r="F197">
        <f ca="1">RAND()</f>
        <v>0.92067088077420667</v>
      </c>
      <c r="G197">
        <f ca="1">RAND()</f>
        <v>0.7109331568420213</v>
      </c>
      <c r="H197">
        <f ca="1">RAND()</f>
        <v>0.68302586768191875</v>
      </c>
      <c r="I197">
        <f ca="1">RAND()</f>
        <v>0.52953291890389254</v>
      </c>
      <c r="M197" t="str">
        <f ca="1">IF(LEN(J197)&lt;&gt;0,J197,VLOOKUP(D197+$B197,$BJ:$BK,MATCH($BK$1,$BJ$1:$BK$1,0),1))</f>
        <v>안 지정 캐릭터 PP 일반등급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71990</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3300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92</v>
      </c>
      <c r="V197">
        <v>24840</v>
      </c>
      <c r="W197">
        <v>10</v>
      </c>
      <c r="X197" t="s">
        <v>125</v>
      </c>
      <c r="Z197">
        <v>1000</v>
      </c>
      <c r="AA197" t="str">
        <f ca="1">IF(ISBLANK(AB197),"",
VLOOKUP(AB197,OFFSET(INDIRECT("$A:$B"),0,MATCH(AB$1&amp;"_Verify",INDIRECT("$1:$1"),0)-1),2,0)
)</f>
        <v>uph</v>
      </c>
      <c r="AB197" t="s">
        <v>91</v>
      </c>
      <c r="AC197">
        <v>86575</v>
      </c>
      <c r="AD197">
        <v>14</v>
      </c>
      <c r="AE197" t="s">
        <v>372</v>
      </c>
      <c r="AG197">
        <v>4</v>
      </c>
      <c r="AH197" t="str">
        <f>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
      </c>
      <c r="AL197">
        <v>1</v>
      </c>
      <c r="AM197" t="str">
        <f ca="1">IF(ROW()=2,AN197,OFFSET(AM197,-1,0)&amp;IF(LEN(AN197)=0,"",","&amp;AN197))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v>
      </c>
      <c r="AN197" t="str">
        <f ca="1">IF(AL197&lt;&gt;1,"",
"{"""&amp;A$1&amp;""":"&amp;A197
&amp;","""&amp;B$1&amp;""":"&amp;B197
&amp;IF(LEN(AA197)=0,"",","""&amp;AA$1&amp;""":"""&amp;AA197&amp;"""")
&amp;IF(LEN(AC197)=0,"",","""&amp;AC$1&amp;""":"""&amp;AC197&amp;"""")
&amp;IF(LEN(AD197)=0,"",","""&amp;AD$1&amp;""":"&amp;AD197)
&amp;IF(LEN(AE197)=0,"",","""&amp;AE$1&amp;""":"""&amp;AE197&amp;"""")
&amp;IF(LEN(AF197)=0,"",","""&amp;AF$1&amp;""":"&amp;AF197)
&amp;IF(LEN(AG197)=0,"",","""&amp;AG$1&amp;""":"&amp;AG197)&amp;"}")</f>
        <v>{"dy":17,"sl":3,"tp":"uph","vl":"86575","cn":14,"pt":"DI","pr":4}</v>
      </c>
    </row>
    <row r="198" spans="1:40">
      <c r="A198">
        <v>17</v>
      </c>
      <c r="B198">
        <v>4</v>
      </c>
      <c r="C198">
        <f>IF(B198&lt;=9,0,
IF(B198=10,1,2))</f>
        <v>0</v>
      </c>
      <c r="D198">
        <f ca="1">RAND()</f>
        <v>0.45981946526199191</v>
      </c>
      <c r="E198">
        <f ca="1">RAND()</f>
        <v>0.23311018654034554</v>
      </c>
      <c r="F198">
        <f ca="1">RAND()</f>
        <v>0.53767078139371649</v>
      </c>
      <c r="G198">
        <f ca="1">RAND()</f>
        <v>0.3879962628386926</v>
      </c>
      <c r="H198">
        <f ca="1">RAND()</f>
        <v>0.6801939947173804</v>
      </c>
      <c r="I198">
        <f ca="1">RAND()</f>
        <v>0.2257541975251951</v>
      </c>
      <c r="M198" t="str">
        <f ca="1">IF(LEN(J198)&lt;&gt;0,J198,VLOOKUP(D198+$B198,$BJ:$BK,MATCH($BK$1,$BJ$1:$BK$1,0),1))</f>
        <v>안 지정 캐릭터 PP 일반등급</v>
      </c>
      <c r="N198">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23311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5</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1500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92</v>
      </c>
      <c r="V198">
        <v>10498</v>
      </c>
      <c r="W198">
        <v>9</v>
      </c>
      <c r="X198" t="s">
        <v>125</v>
      </c>
      <c r="Z198">
        <v>900</v>
      </c>
      <c r="AA198" t="str">
        <f ca="1">IF(ISBLANK(AB198),"",
VLOOKUP(AB198,OFFSET(INDIRECT("$A:$B"),0,MATCH(AB$1&amp;"_Verify",INDIRECT("$1:$1"),0)-1),2,0)
)</f>
        <v>fe</v>
      </c>
      <c r="AB198" t="s">
        <v>82</v>
      </c>
      <c r="AC198" t="s">
        <v>490</v>
      </c>
      <c r="AD198">
        <v>1</v>
      </c>
      <c r="AE198" t="s">
        <v>129</v>
      </c>
      <c r="AF198">
        <v>159</v>
      </c>
      <c r="AG198">
        <v>99</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전설</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고대인의 의식</v>
      </c>
      <c r="AL198">
        <v>1</v>
      </c>
      <c r="AM198" t="str">
        <f ca="1">IF(ROW()=2,AN198,OFFSET(AM198,-1,0)&amp;IF(LEN(AN198)=0,"",","&amp;AN198))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v>
      </c>
      <c r="AN198" t="str">
        <f ca="1">IF(AL198&lt;&gt;1,"",
"{"""&amp;A$1&amp;""":"&amp;A198
&amp;","""&amp;B$1&amp;""":"&amp;B198
&amp;IF(LEN(AA198)=0,"",","""&amp;AA$1&amp;""":"""&amp;AA198&amp;"""")
&amp;IF(LEN(AC198)=0,"",","""&amp;AC$1&amp;""":"""&amp;AC198&amp;"""")
&amp;IF(LEN(AD198)=0,"",","""&amp;AD$1&amp;""":"&amp;AD198)
&amp;IF(LEN(AE198)=0,"",","""&amp;AE$1&amp;""":"""&amp;AE198&amp;"""")
&amp;IF(LEN(AF198)=0,"",","""&amp;AF$1&amp;""":"&amp;AF198)
&amp;IF(LEN(AG198)=0,"",","""&amp;AG$1&amp;""":"&amp;AG198)&amp;"}")</f>
        <v>{"dy":17,"sl":4,"tp":"fe","vl":"Equip2401","cn":1,"pt":"DI","pp":159,"pr":99}</v>
      </c>
    </row>
    <row r="199" spans="1:40">
      <c r="A199">
        <v>17</v>
      </c>
      <c r="B199">
        <v>5</v>
      </c>
      <c r="C199">
        <f>IF(B199&lt;=9,0,
IF(B199=10,1,2))</f>
        <v>0</v>
      </c>
      <c r="D199">
        <f ca="1">RAND()</f>
        <v>0.61557863965849435</v>
      </c>
      <c r="E199">
        <f ca="1">RAND()</f>
        <v>2.113478827281412E-2</v>
      </c>
      <c r="F199">
        <f ca="1">RAND()</f>
        <v>0.36033930618280618</v>
      </c>
      <c r="G199">
        <f ca="1">RAND()</f>
        <v>0.13126485861855564</v>
      </c>
      <c r="H199">
        <f ca="1">RAND()</f>
        <v>1.2587231968360091E-2</v>
      </c>
      <c r="I199">
        <f ca="1">RAND()</f>
        <v>8.6920579300437617E-2</v>
      </c>
      <c r="M199" t="str">
        <f ca="1">IF(LEN(J199)&lt;&gt;0,J199,VLOOKUP(D199+$B199,$BJ:$BK,MATCH($BK$1,$BJ$1:$BK$1,0),1))</f>
        <v>안 지정 캐릭터 PP 영웅등급</v>
      </c>
      <c r="N199">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2113</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3</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900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205</v>
      </c>
      <c r="W199">
        <v>1</v>
      </c>
      <c r="X199" t="s">
        <v>125</v>
      </c>
      <c r="Z199">
        <v>3100</v>
      </c>
      <c r="AA199" t="str">
        <f ca="1">IF(ISBLANK(AB199),"",
VLOOKUP(AB199,OFFSET(INDIRECT("$A:$B"),0,MATCH(AB$1&amp;"_Verify",INDIRECT("$1:$1"),0)-1),2,0)
)</f>
        <v>upn</v>
      </c>
      <c r="AB199" t="s">
        <v>92</v>
      </c>
      <c r="AC199">
        <v>10498</v>
      </c>
      <c r="AD199">
        <v>9</v>
      </c>
      <c r="AE199" t="s">
        <v>125</v>
      </c>
      <c r="AG199">
        <v>2700</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v>
      </c>
      <c r="AN199" t="str">
        <f ca="1">IF(AL199&lt;&gt;1,"",
"{"""&amp;A$1&amp;""":"&amp;A199
&amp;","""&amp;B$1&amp;""":"&amp;B199
&amp;IF(LEN(AA199)=0,"",","""&amp;AA$1&amp;""":"""&amp;AA199&amp;"""")
&amp;IF(LEN(AC199)=0,"",","""&amp;AC$1&amp;""":"""&amp;AC199&amp;"""")
&amp;IF(LEN(AD199)=0,"",","""&amp;AD$1&amp;""":"&amp;AD199)
&amp;IF(LEN(AE199)=0,"",","""&amp;AE$1&amp;""":"""&amp;AE199&amp;"""")
&amp;IF(LEN(AF199)=0,"",","""&amp;AF$1&amp;""":"&amp;AF199)
&amp;IF(LEN(AG199)=0,"",","""&amp;AG$1&amp;""":"&amp;AG199)&amp;"}")</f>
        <v>{"dy":17,"sl":5,"tp":"upn","vl":"10498","cn":9,"pt":"GO","pr":2700}</v>
      </c>
    </row>
    <row r="200" spans="1:40">
      <c r="A200">
        <v>17</v>
      </c>
      <c r="B200">
        <v>6</v>
      </c>
      <c r="C200">
        <f>IF(B200&lt;=9,0,
IF(B200=10,1,2))</f>
        <v>0</v>
      </c>
      <c r="D200">
        <f ca="1">RAND()</f>
        <v>0.24629898706148978</v>
      </c>
      <c r="E200">
        <f ca="1">RAND()</f>
        <v>0.90717348882958304</v>
      </c>
      <c r="F200">
        <f ca="1">RAND()</f>
        <v>0.93926122123647304</v>
      </c>
      <c r="G200">
        <f ca="1">RAND()</f>
        <v>0.4776060708189781</v>
      </c>
      <c r="H200">
        <f ca="1">RAND()</f>
        <v>0.10366802321331847</v>
      </c>
      <c r="I200">
        <f ca="1">RAND()</f>
        <v>0.68252214053419213</v>
      </c>
      <c r="M200" t="str">
        <f ca="1">IF(LEN(J200)&lt;&gt;0,J200,VLOOKUP(D200+$B200,$BJ:$BK,MATCH($BK$1,$BJ$1:$BK$1,0),1))</f>
        <v>지정 장비</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Equip7302</v>
      </c>
      <c r="O200">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1</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GO</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22700</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U200" t="s">
        <v>82</v>
      </c>
      <c r="V200" t="s">
        <v>181</v>
      </c>
      <c r="W200">
        <v>1</v>
      </c>
      <c r="X200" t="s">
        <v>129</v>
      </c>
      <c r="Z200">
        <v>14</v>
      </c>
      <c r="AA200" t="str">
        <f ca="1">IF(ISBLANK(AB200),"",
VLOOKUP(AB200,OFFSET(INDIRECT("$A:$B"),0,MATCH(AB$1&amp;"_Verify",INDIRECT("$1:$1"),0)-1),2,0)
)</f>
        <v>fe</v>
      </c>
      <c r="AB200" t="s">
        <v>82</v>
      </c>
      <c r="AC200" t="s">
        <v>110</v>
      </c>
      <c r="AD200">
        <v>1</v>
      </c>
      <c r="AE200" t="s">
        <v>125</v>
      </c>
      <c r="AG200">
        <v>3100</v>
      </c>
      <c r="AH200" t="str">
        <f ca="1">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 ca="1">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빅 바디</v>
      </c>
      <c r="AL200">
        <v>1</v>
      </c>
      <c r="AM200" t="str">
        <f ca="1">IF(ROW()=2,AN200,OFFSET(AM200,-1,0)&amp;IF(LEN(AN200)=0,"",","&amp;AN200))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v>
      </c>
      <c r="AN200" t="str">
        <f ca="1">IF(AL200&lt;&gt;1,"",
"{"""&amp;A$1&amp;""":"&amp;A200
&amp;","""&amp;B$1&amp;""":"&amp;B200
&amp;IF(LEN(AA200)=0,"",","""&amp;AA$1&amp;""":"""&amp;AA200&amp;"""")
&amp;IF(LEN(AC200)=0,"",","""&amp;AC$1&amp;""":"""&amp;AC200&amp;"""")
&amp;IF(LEN(AD200)=0,"",","""&amp;AD$1&amp;""":"&amp;AD200)
&amp;IF(LEN(AE200)=0,"",","""&amp;AE$1&amp;""":"""&amp;AE200&amp;"""")
&amp;IF(LEN(AF200)=0,"",","""&amp;AF$1&amp;""":"&amp;AF200)
&amp;IF(LEN(AG200)=0,"",","""&amp;AG$1&amp;""":"&amp;AG200)&amp;"}")</f>
        <v>{"dy":17,"sl":6,"tp":"fe","vl":"Equip6101","cn":1,"pt":"GO","pr":3100}</v>
      </c>
    </row>
    <row r="201" spans="1:40">
      <c r="A201">
        <v>17</v>
      </c>
      <c r="B201">
        <v>7</v>
      </c>
      <c r="C201">
        <f>IF(B201&lt;=9,0,
IF(B201=10,1,2))</f>
        <v>0</v>
      </c>
      <c r="D201">
        <f ca="1">RAND()</f>
        <v>0.24530004007419703</v>
      </c>
      <c r="E201">
        <f ca="1">RAND()</f>
        <v>0.43518415860471893</v>
      </c>
      <c r="F201">
        <f ca="1">RAND()</f>
        <v>0.88638465209029071</v>
      </c>
      <c r="G201">
        <f ca="1">RAND()</f>
        <v>0.69845247990262649</v>
      </c>
      <c r="H201">
        <f ca="1">RAND()</f>
        <v>0.42064628820941219</v>
      </c>
      <c r="I201">
        <f ca="1">RAND()</f>
        <v>0.72175645787372578</v>
      </c>
      <c r="M201" t="str">
        <f ca="1">IF(LEN(J201)&lt;&gt;0,J201,VLOOKUP(D201+$B201,$BJ:$BK,MATCH($BK$1,$BJ$1:$BK$1,0),1))</f>
        <v>지정 장비</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Equip5002</v>
      </c>
      <c r="O201">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1</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GO</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800</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U201" t="s">
        <v>82</v>
      </c>
      <c r="V201" t="s">
        <v>113</v>
      </c>
      <c r="W201">
        <v>1</v>
      </c>
      <c r="X201" t="s">
        <v>125</v>
      </c>
      <c r="Z201">
        <v>1000</v>
      </c>
      <c r="AA201" t="str">
        <f ca="1">IF(ISBLANK(AB201),"",
VLOOKUP(AB201,OFFSET(INDIRECT("$A:$B"),0,MATCH(AB$1&amp;"_Verify",INDIRECT("$1:$1"),0)-1),2,0)
)</f>
        <v>fe</v>
      </c>
      <c r="AB201" t="s">
        <v>82</v>
      </c>
      <c r="AC201" t="s">
        <v>414</v>
      </c>
      <c r="AD201">
        <v>1</v>
      </c>
      <c r="AE201" t="s">
        <v>125</v>
      </c>
      <c r="AG201">
        <v>8300</v>
      </c>
      <c r="AH201" t="str">
        <f ca="1">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 ca="1">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왕조의 블레이드</v>
      </c>
      <c r="AL201">
        <v>1</v>
      </c>
      <c r="AM201" t="str">
        <f ca="1">IF(ROW()=2,AN201,OFFSET(AM201,-1,0)&amp;IF(LEN(AN201)=0,"",","&amp;AN201))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v>
      </c>
      <c r="AN201" t="str">
        <f ca="1">IF(AL201&lt;&gt;1,"",
"{"""&amp;A$1&amp;""":"&amp;A201
&amp;","""&amp;B$1&amp;""":"&amp;B201
&amp;IF(LEN(AA201)=0,"",","""&amp;AA$1&amp;""":"""&amp;AA201&amp;"""")
&amp;IF(LEN(AC201)=0,"",","""&amp;AC$1&amp;""":"""&amp;AC201&amp;"""")
&amp;IF(LEN(AD201)=0,"",","""&amp;AD$1&amp;""":"&amp;AD201)
&amp;IF(LEN(AE201)=0,"",","""&amp;AE$1&amp;""":"""&amp;AE201&amp;"""")
&amp;IF(LEN(AF201)=0,"",","""&amp;AF$1&amp;""":"&amp;AF201)
&amp;IF(LEN(AG201)=0,"",","""&amp;AG$1&amp;""":"&amp;AG201)&amp;"}")</f>
        <v>{"dy":17,"sl":7,"tp":"fe","vl":"Equip8102","cn":1,"pt":"GO","pr":8300}</v>
      </c>
    </row>
    <row r="202" spans="1:40">
      <c r="A202">
        <v>17</v>
      </c>
      <c r="B202">
        <v>8</v>
      </c>
      <c r="C202">
        <f>IF(B202&lt;=9,0,
IF(B202=10,1,2))</f>
        <v>0</v>
      </c>
      <c r="D202">
        <f ca="1">RAND()</f>
        <v>0.95137857907926904</v>
      </c>
      <c r="E202">
        <f ca="1">RAND()</f>
        <v>0.8588906509313734</v>
      </c>
      <c r="F202">
        <f ca="1">RAND()</f>
        <v>0.68816601379852216</v>
      </c>
      <c r="G202">
        <f ca="1">RAND()</f>
        <v>0.2696173515987309</v>
      </c>
      <c r="H202">
        <f ca="1">RAND()</f>
        <v>0.98121539065806251</v>
      </c>
      <c r="I202">
        <f ca="1">RAND()</f>
        <v>0.41786929146503426</v>
      </c>
      <c r="M202" t="str">
        <f ca="1">IF(LEN(J202)&lt;&gt;0,J202,VLOOKUP(D202+$B202,$BJ:$BK,MATCH($BK$1,$BJ$1:$BK$1,0),1))</f>
        <v>삭제</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삭제</v>
      </c>
      <c r="O202" t="str">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삭제</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삭제</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t="str">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삭제</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AA202" t="str">
        <f ca="1">IF(ISBLANK(AB202),"",
VLOOKUP(AB202,OFFSET(INDIRECT("$A:$B"),0,MATCH(AB$1&amp;"_Verify",INDIRECT("$1:$1"),0)-1),2,0)
)</f>
        <v>fl2</v>
      </c>
      <c r="AB202" t="s">
        <v>423</v>
      </c>
      <c r="AC202" t="s">
        <v>453</v>
      </c>
      <c r="AD202">
        <v>1</v>
      </c>
      <c r="AE202" t="s">
        <v>129</v>
      </c>
      <c r="AF202">
        <v>190</v>
      </c>
      <c r="AG202">
        <v>89</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미네락</v>
      </c>
      <c r="AL202">
        <v>1</v>
      </c>
      <c r="AM202" t="str">
        <f ca="1">IF(ROW()=2,AN202,OFFSET(AM202,-1,0)&amp;IF(LEN(AN202)=0,"",","&amp;AN202))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v>
      </c>
      <c r="AN202" t="str">
        <f ca="1">IF(AL202&lt;&gt;1,"",
"{"""&amp;A$1&amp;""":"&amp;A202
&amp;","""&amp;B$1&amp;""":"&amp;B202
&amp;IF(LEN(AA202)=0,"",","""&amp;AA$1&amp;""":"""&amp;AA202&amp;"""")
&amp;IF(LEN(AC202)=0,"",","""&amp;AC$1&amp;""":"""&amp;AC202&amp;"""")
&amp;IF(LEN(AD202)=0,"",","""&amp;AD$1&amp;""":"&amp;AD202)
&amp;IF(LEN(AE202)=0,"",","""&amp;AE$1&amp;""":"""&amp;AE202&amp;"""")
&amp;IF(LEN(AF202)=0,"",","""&amp;AF$1&amp;""":"&amp;AF202)
&amp;IF(LEN(AG202)=0,"",","""&amp;AG$1&amp;""":"&amp;AG202)&amp;"}")</f>
        <v>{"dy":17,"sl":8,"tp":"fl2","vl":"Actor2120","cn":1,"pt":"DI","pp":190,"pr":89}</v>
      </c>
    </row>
    <row r="203" spans="1:40">
      <c r="A203">
        <v>17</v>
      </c>
      <c r="B203">
        <v>9</v>
      </c>
      <c r="C203">
        <f>IF(B203&lt;=9,0,
IF(B203=10,1,2))</f>
        <v>0</v>
      </c>
      <c r="D203">
        <f ca="1">RAND()</f>
        <v>7.5254959041100578E-2</v>
      </c>
      <c r="E203">
        <f ca="1">RAND()</f>
        <v>0.86947931777067278</v>
      </c>
      <c r="F203">
        <f ca="1">RAND()</f>
        <v>0.31335431397589997</v>
      </c>
      <c r="G203">
        <f ca="1">RAND()</f>
        <v>0.30112211111433906</v>
      </c>
      <c r="H203">
        <f ca="1">RAND()</f>
        <v>7.522677520100518E-2</v>
      </c>
      <c r="I203">
        <f ca="1">RAND()</f>
        <v>0.19400664991652872</v>
      </c>
      <c r="M203" t="str">
        <f ca="1">IF(LEN(J203)&lt;&gt;0,J203,VLOOKUP(D203+$B203,$BJ:$BK,MATCH($BK$1,$BJ$1:$BK$1,0),1))</f>
        <v>삭제</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삭제</v>
      </c>
      <c r="O203" t="str">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삭제</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삭제</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t="str">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삭제</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AA203" t="str">
        <f ca="1">IF(ISBLANK(AB203),"",
VLOOKUP(AB203,OFFSET(INDIRECT("$A:$B"),0,MATCH(AB$1&amp;"_Verify",INDIRECT("$1:$1"),0)-1),2,0)
)</f>
        <v>fl3</v>
      </c>
      <c r="AB203" t="s">
        <v>424</v>
      </c>
      <c r="AC203" t="s">
        <v>453</v>
      </c>
      <c r="AD203">
        <v>1</v>
      </c>
      <c r="AE203" t="s">
        <v>129</v>
      </c>
      <c r="AF203">
        <v>230</v>
      </c>
      <c r="AG203">
        <v>129</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미네락</v>
      </c>
      <c r="AL203">
        <v>1</v>
      </c>
      <c r="AM203" t="str">
        <f ca="1">IF(ROW()=2,AN203,OFFSET(AM203,-1,0)&amp;IF(LEN(AN203)=0,"",","&amp;AN203))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v>
      </c>
      <c r="AN203" t="str">
        <f ca="1">IF(AL203&lt;&gt;1,"",
"{"""&amp;A$1&amp;""":"&amp;A203
&amp;","""&amp;B$1&amp;""":"&amp;B203
&amp;IF(LEN(AA203)=0,"",","""&amp;AA$1&amp;""":"""&amp;AA203&amp;"""")
&amp;IF(LEN(AC203)=0,"",","""&amp;AC$1&amp;""":"""&amp;AC203&amp;"""")
&amp;IF(LEN(AD203)=0,"",","""&amp;AD$1&amp;""":"&amp;AD203)
&amp;IF(LEN(AE203)=0,"",","""&amp;AE$1&amp;""":"""&amp;AE203&amp;"""")
&amp;IF(LEN(AF203)=0,"",","""&amp;AF$1&amp;""":"&amp;AF203)
&amp;IF(LEN(AG203)=0,"",","""&amp;AG$1&amp;""":"&amp;AG203)&amp;"}")</f>
        <v>{"dy":17,"sl":9,"tp":"fl3","vl":"Actor2120","cn":1,"pt":"DI","pp":230,"pr":129}</v>
      </c>
    </row>
    <row r="204" spans="1:40">
      <c r="A204">
        <v>17</v>
      </c>
      <c r="B204">
        <v>10</v>
      </c>
      <c r="C204">
        <f>IF(B204&lt;=9,0,
IF(B204=10,1,2))</f>
        <v>1</v>
      </c>
      <c r="D204">
        <f ca="1">RAND()</f>
        <v>0.36250024479299625</v>
      </c>
      <c r="E204">
        <f ca="1">RAND()</f>
        <v>0.68966021553880585</v>
      </c>
      <c r="F204">
        <f ca="1">RAND()</f>
        <v>0.59020895273502794</v>
      </c>
      <c r="G204">
        <f ca="1">RAND()</f>
        <v>0.99009363762807423</v>
      </c>
      <c r="H204">
        <f ca="1">RAND()</f>
        <v>0.97945187246465482</v>
      </c>
      <c r="I204">
        <f ca="1">RAND()</f>
        <v>6.4758262246159659E-2</v>
      </c>
      <c r="M204" t="str">
        <f ca="1">IF(LEN(J204)&lt;&gt;0,J204,VLOOKUP(D204+$B204,$BJ:$BK,MATCH($BK$1,$BJ$1:$BK$1,0),1))</f>
        <v>삭제</v>
      </c>
      <c r="N204" t="str">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삭제</v>
      </c>
      <c r="O204" t="str">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삭제</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삭제</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t="str">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삭제</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AA204" t="str">
        <f ca="1">IF(ISBLANK(AB204),"",
VLOOKUP(AB204,OFFSET(INDIRECT("$A:$B"),0,MATCH(AB$1&amp;"_Verify",INDIRECT("$1:$1"),0)-1),2,0)
)</f>
        <v/>
      </c>
      <c r="AH204" t="str">
        <f>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
      </c>
      <c r="AL204">
        <v>1</v>
      </c>
      <c r="AM204" t="str">
        <f ca="1">IF(ROW()=2,AN204,OFFSET(AM204,-1,0)&amp;IF(LEN(AN204)=0,"",","&amp;AN204))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v>
      </c>
      <c r="AN204" t="str">
        <f ca="1">IF(AL204&lt;&gt;1,"",
"{"""&amp;A$1&amp;""":"&amp;A204
&amp;","""&amp;B$1&amp;""":"&amp;B204
&amp;IF(LEN(AA204)=0,"",","""&amp;AA$1&amp;""":"""&amp;AA204&amp;"""")
&amp;IF(LEN(AC204)=0,"",","""&amp;AC$1&amp;""":"""&amp;AC204&amp;"""")
&amp;IF(LEN(AD204)=0,"",","""&amp;AD$1&amp;""":"&amp;AD204)
&amp;IF(LEN(AE204)=0,"",","""&amp;AE$1&amp;""":"""&amp;AE204&amp;"""")
&amp;IF(LEN(AF204)=0,"",","""&amp;AF$1&amp;""":"&amp;AF204)
&amp;IF(LEN(AG204)=0,"",","""&amp;AG$1&amp;""":"&amp;AG204)&amp;"}")</f>
        <v>{"dy":17,"sl":10}</v>
      </c>
    </row>
    <row r="205" spans="1:40">
      <c r="A205">
        <v>17</v>
      </c>
      <c r="B205">
        <v>11</v>
      </c>
      <c r="C205">
        <f>IF(B205&lt;=9,0,
IF(B205=10,1,2))</f>
        <v>2</v>
      </c>
      <c r="D205">
        <f ca="1">RAND()</f>
        <v>0.66185231138960587</v>
      </c>
      <c r="E205">
        <f ca="1">RAND()</f>
        <v>0.36890315583522149</v>
      </c>
      <c r="F205">
        <f ca="1">RAND()</f>
        <v>5.1608122091726161E-2</v>
      </c>
      <c r="G205">
        <f ca="1">RAND()</f>
        <v>0.4424126910601035</v>
      </c>
      <c r="H205">
        <f ca="1">RAND()</f>
        <v>0.75212053806821211</v>
      </c>
      <c r="I205">
        <f ca="1">RAND()</f>
        <v>0.22301343353376524</v>
      </c>
      <c r="M205" t="str">
        <f ca="1">IF(LEN(J205)&lt;&gt;0,J205,VLOOKUP(D205+$B205,$BJ:$BK,MATCH($BK$1,$BJ$1:$BK$1,0),1))</f>
        <v>삭제</v>
      </c>
      <c r="N205" t="str">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삭제</v>
      </c>
      <c r="O205" t="str">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삭제</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삭제</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t="str">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삭제</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AA205" t="str">
        <f ca="1">IF(ISBLANK(AB205),"",
VLOOKUP(AB205,OFFSET(INDIRECT("$A:$B"),0,MATCH(AB$1&amp;"_Verify",INDIRECT("$1:$1"),0)-1),2,0)
)</f>
        <v/>
      </c>
      <c r="AH205" t="str">
        <f>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
      </c>
      <c r="AL205">
        <v>1</v>
      </c>
      <c r="AM205" t="str">
        <f ca="1">IF(ROW()=2,AN205,OFFSET(AM205,-1,0)&amp;IF(LEN(AN205)=0,"",","&amp;AN205))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v>
      </c>
      <c r="AN205" t="str">
        <f ca="1">IF(AL205&lt;&gt;1,"",
"{"""&amp;A$1&amp;""":"&amp;A205
&amp;","""&amp;B$1&amp;""":"&amp;B205
&amp;IF(LEN(AA205)=0,"",","""&amp;AA$1&amp;""":"""&amp;AA205&amp;"""")
&amp;IF(LEN(AC205)=0,"",","""&amp;AC$1&amp;""":"""&amp;AC205&amp;"""")
&amp;IF(LEN(AD205)=0,"",","""&amp;AD$1&amp;""":"&amp;AD205)
&amp;IF(LEN(AE205)=0,"",","""&amp;AE$1&amp;""":"""&amp;AE205&amp;"""")
&amp;IF(LEN(AF205)=0,"",","""&amp;AF$1&amp;""":"&amp;AF205)
&amp;IF(LEN(AG205)=0,"",","""&amp;AG$1&amp;""":"&amp;AG205)&amp;"}")</f>
        <v>{"dy":17,"sl":11}</v>
      </c>
    </row>
    <row r="206" spans="1:40">
      <c r="A206">
        <v>18</v>
      </c>
      <c r="B206">
        <v>0</v>
      </c>
      <c r="C206">
        <f>IF(B206&lt;=9,0,
IF(B206=10,1,2))</f>
        <v>0</v>
      </c>
      <c r="D206">
        <f ca="1">RAND()</f>
        <v>3.816595303044279E-2</v>
      </c>
      <c r="E206">
        <f ca="1">RAND()</f>
        <v>5.5449776776720805E-2</v>
      </c>
      <c r="F206">
        <f ca="1">RAND()</f>
        <v>0.5111939119817025</v>
      </c>
      <c r="G206">
        <f ca="1">RAND()</f>
        <v>0.90811604782806776</v>
      </c>
      <c r="H206">
        <f ca="1">RAND()</f>
        <v>0.52858915311598931</v>
      </c>
      <c r="I206">
        <f ca="1">RAND()</f>
        <v>0.33973639915786702</v>
      </c>
      <c r="M206" t="str">
        <f ca="1">IF(LEN(J206)&lt;&gt;0,J206,VLOOKUP(D206+$B206,$BJ:$BK,MATCH($BK$1,$BJ$1:$BK$1,0),1))</f>
        <v>지정 장비</v>
      </c>
      <c r="N206" t="str">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Equip0201</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2800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82</v>
      </c>
      <c r="V206" t="s">
        <v>184</v>
      </c>
      <c r="W206">
        <v>1</v>
      </c>
      <c r="X206" t="s">
        <v>125</v>
      </c>
      <c r="Z206">
        <v>7300</v>
      </c>
      <c r="AA206" t="str">
        <f ca="1">IF(ISBLANK(AB206),"",
VLOOKUP(AB206,OFFSET(INDIRECT("$A:$B"),0,MATCH(AB$1&amp;"_Verify",INDIRECT("$1:$1"),0)-1),2,0)
)</f>
        <v>upn</v>
      </c>
      <c r="AB206" t="s">
        <v>92</v>
      </c>
      <c r="AC206">
        <v>13427</v>
      </c>
      <c r="AD206">
        <v>9</v>
      </c>
      <c r="AE206" t="s">
        <v>125</v>
      </c>
      <c r="AG206">
        <v>2700</v>
      </c>
      <c r="AH206" t="str">
        <f>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
      </c>
      <c r="AL206">
        <v>1</v>
      </c>
      <c r="AM206" t="str">
        <f ca="1">IF(ROW()=2,AN206,OFFSET(AM206,-1,0)&amp;IF(LEN(AN206)=0,"",","&amp;AN206))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{"dy":18,"sl":0,"tp":"upn","vl":"13427","cn":9,"pt":"GO","pr":2700}</v>
      </c>
    </row>
    <row r="207" spans="1:40">
      <c r="A207">
        <v>18</v>
      </c>
      <c r="B207">
        <v>1</v>
      </c>
      <c r="C207">
        <f>IF(B207&lt;=9,0,
IF(B207=10,1,2))</f>
        <v>0</v>
      </c>
      <c r="D207">
        <f ca="1">RAND()</f>
        <v>0.89699259200901693</v>
      </c>
      <c r="E207">
        <f ca="1">RAND()</f>
        <v>0.82973972466217327</v>
      </c>
      <c r="F207">
        <f ca="1">RAND()</f>
        <v>0.73557866435197972</v>
      </c>
      <c r="G207">
        <f ca="1">RAND()</f>
        <v>9.9727521021759857E-2</v>
      </c>
      <c r="H207">
        <f ca="1">RAND()</f>
        <v>0.98968881464123193</v>
      </c>
      <c r="I207">
        <f ca="1">RAND()</f>
        <v>0.48384344104045429</v>
      </c>
      <c r="M207" t="str">
        <f ca="1">IF(LEN(J207)&lt;&gt;0,J207,VLOOKUP(D207+$B207,$BJ:$BK,MATCH($BK$1,$BJ$1:$BK$1,0),1))</f>
        <v>지정 장비</v>
      </c>
      <c r="N207" t="str">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Equip7102</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3500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255</v>
      </c>
      <c r="W207">
        <v>1</v>
      </c>
      <c r="X207" t="s">
        <v>125</v>
      </c>
      <c r="Z207">
        <v>2000</v>
      </c>
      <c r="AA207" t="str">
        <f ca="1">IF(ISBLANK(AB207),"",
VLOOKUP(AB207,OFFSET(INDIRECT("$A:$B"),0,MATCH(AB$1&amp;"_Verify",INDIRECT("$1:$1"),0)-1),2,0)
)</f>
        <v>fe</v>
      </c>
      <c r="AB207" t="s">
        <v>82</v>
      </c>
      <c r="AC207" t="s">
        <v>477</v>
      </c>
      <c r="AD207">
        <v>1</v>
      </c>
      <c r="AE207" t="s">
        <v>125</v>
      </c>
      <c r="AG207">
        <v>7300</v>
      </c>
      <c r="AH207" t="str">
        <f ca="1">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 ca="1">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뿔과 뼈</v>
      </c>
      <c r="AL207">
        <v>1</v>
      </c>
      <c r="AM207" t="str">
        <f ca="1">IF(ROW()=2,AN207,OFFSET(AM207,-1,0)&amp;IF(LEN(AN207)=0,"",","&amp;AN207))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{"dy":18,"sl":1,"tp":"fe","vl":"Equip2301","cn":1,"pt":"GO","pr":7300}</v>
      </c>
    </row>
    <row r="208" spans="1:40">
      <c r="A208">
        <v>18</v>
      </c>
      <c r="B208">
        <v>2</v>
      </c>
      <c r="C208">
        <f>IF(B208&lt;=9,0,
IF(B208=10,1,2))</f>
        <v>0</v>
      </c>
      <c r="D208">
        <f ca="1">RAND()</f>
        <v>0.7444359255159112</v>
      </c>
      <c r="E208">
        <f ca="1">RAND()</f>
        <v>0.9982917908371467</v>
      </c>
      <c r="F208">
        <f ca="1">RAND()</f>
        <v>0.29800921653741141</v>
      </c>
      <c r="G208">
        <f ca="1">RAND()</f>
        <v>6.3439400133101786E-2</v>
      </c>
      <c r="H208">
        <f ca="1">RAND()</f>
        <v>0.41808243588954241</v>
      </c>
      <c r="I208">
        <f ca="1">RAND()</f>
        <v>0.69258402798159213</v>
      </c>
      <c r="M208" t="str">
        <f ca="1">IF(LEN(J208)&lt;&gt;0,J208,VLOOKUP(D208+$B208,$BJ:$BK,MATCH($BK$1,$BJ$1:$BK$1,0),1))</f>
        <v>안 지정 캐릭터 PP 영웅등급</v>
      </c>
      <c r="N208">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99829</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14</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4200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91</v>
      </c>
      <c r="V208">
        <v>22126</v>
      </c>
      <c r="W208">
        <v>10</v>
      </c>
      <c r="X208" t="s">
        <v>125</v>
      </c>
      <c r="Z208">
        <v>1000</v>
      </c>
      <c r="AA208" t="str">
        <f ca="1">IF(ISBLANK(AB208),"",
VLOOKUP(AB208,OFFSET(INDIRECT("$A:$B"),0,MATCH(AB$1&amp;"_Verify",INDIRECT("$1:$1"),0)-1),2,0)
)</f>
        <v>fe</v>
      </c>
      <c r="AB208" t="s">
        <v>82</v>
      </c>
      <c r="AC208" t="s">
        <v>441</v>
      </c>
      <c r="AD208">
        <v>1</v>
      </c>
      <c r="AE208" t="s">
        <v>125</v>
      </c>
      <c r="AG208">
        <v>1500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노장의 친구</v>
      </c>
      <c r="AL208">
        <v>1</v>
      </c>
      <c r="AM208" t="str">
        <f ca="1">IF(ROW()=2,AN208,OFFSET(AM208,-1,0)&amp;IF(LEN(AN208)=0,"",","&amp;AN208))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{"dy":18,"sl":2,"tp":"fe","vl":"Equip5101","cn":1,"pt":"GO","pr":1500}</v>
      </c>
    </row>
    <row r="209" spans="1:40">
      <c r="A209">
        <v>18</v>
      </c>
      <c r="B209">
        <v>3</v>
      </c>
      <c r="C209">
        <f>IF(B209&lt;=9,0,
IF(B209=10,1,2))</f>
        <v>0</v>
      </c>
      <c r="D209">
        <f ca="1">RAND()</f>
        <v>0.82405666147809487</v>
      </c>
      <c r="E209">
        <f ca="1">RAND()</f>
        <v>0.33479658954453906</v>
      </c>
      <c r="F209">
        <f ca="1">RAND()</f>
        <v>0.21968420175895165</v>
      </c>
      <c r="G209">
        <f ca="1">RAND()</f>
        <v>0.24449090729513956</v>
      </c>
      <c r="H209">
        <f ca="1">RAND()</f>
        <v>0.88821803797649412</v>
      </c>
      <c r="I209">
        <f ca="1">RAND()</f>
        <v>5.4978938465146676E-3</v>
      </c>
      <c r="M209" t="str">
        <f ca="1">IF(LEN(J209)&lt;&gt;0,J209,VLOOKUP(D209+$B209,$BJ:$BK,MATCH($BK$1,$BJ$1:$BK$1,0),1))</f>
        <v>안 지정 캐릭터 PP 일반등급</v>
      </c>
      <c r="N209">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33479</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7</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2100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92</v>
      </c>
      <c r="V209">
        <v>3427</v>
      </c>
      <c r="W209">
        <v>9</v>
      </c>
      <c r="X209" t="s">
        <v>125</v>
      </c>
      <c r="Z209">
        <v>900</v>
      </c>
      <c r="AA209" t="str">
        <f ca="1">IF(ISBLANK(AB209),"",
VLOOKUP(AB209,OFFSET(INDIRECT("$A:$B"),0,MATCH(AB$1&amp;"_Verify",INDIRECT("$1:$1"),0)-1),2,0)
)</f>
        <v>upn</v>
      </c>
      <c r="AB209" t="s">
        <v>92</v>
      </c>
      <c r="AC209">
        <v>75725</v>
      </c>
      <c r="AD209">
        <v>6</v>
      </c>
      <c r="AE209" t="s">
        <v>125</v>
      </c>
      <c r="AG209">
        <v>1800</v>
      </c>
      <c r="AH209" t="str">
        <f>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
      </c>
      <c r="AL209">
        <v>1</v>
      </c>
      <c r="AM209" t="str">
        <f ca="1">IF(ROW()=2,AN209,OFFSET(AM209,-1,0)&amp;IF(LEN(AN209)=0,"",","&amp;AN209))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{"dy":18,"sl":3,"tp":"upn","vl":"75725","cn":6,"pt":"GO","pr":1800}</v>
      </c>
    </row>
    <row r="210" spans="1:40">
      <c r="A210">
        <v>18</v>
      </c>
      <c r="B210">
        <v>4</v>
      </c>
      <c r="C210">
        <f>IF(B210&lt;=9,0,
IF(B210=10,1,2))</f>
        <v>0</v>
      </c>
      <c r="D210">
        <f ca="1">RAND()</f>
        <v>0.50374282913196577</v>
      </c>
      <c r="E210">
        <f ca="1">RAND()</f>
        <v>0.5541121832038729</v>
      </c>
      <c r="F210">
        <f ca="1">RAND()</f>
        <v>0.16486202033484709</v>
      </c>
      <c r="G210">
        <f ca="1">RAND()</f>
        <v>0.75184062562930354</v>
      </c>
      <c r="H210">
        <f ca="1">RAND()</f>
        <v>0.50158560297387222</v>
      </c>
      <c r="I210">
        <f ca="1">RAND()</f>
        <v>5.6734605006445338E-2</v>
      </c>
      <c r="M210" t="str">
        <f ca="1">IF(LEN(J210)&lt;&gt;0,J210,VLOOKUP(D210+$B210,$BJ:$BK,MATCH($BK$1,$BJ$1:$BK$1,0),1))</f>
        <v>안 지정 캐릭터 PP 일반등급</v>
      </c>
      <c r="N210">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55411</v>
      </c>
      <c r="O210">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9</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GO</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2700</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U210" t="s">
        <v>92</v>
      </c>
      <c r="V210">
        <v>85725</v>
      </c>
      <c r="W210">
        <v>14</v>
      </c>
      <c r="X210" t="s">
        <v>125</v>
      </c>
      <c r="Z210">
        <v>1400</v>
      </c>
      <c r="AA210" t="str">
        <f ca="1">IF(ISBLANK(AB210),"",
VLOOKUP(AB210,OFFSET(INDIRECT("$A:$B"),0,MATCH(AB$1&amp;"_Verify",INDIRECT("$1:$1"),0)-1),2,0)
)</f>
        <v>fe</v>
      </c>
      <c r="AB210" t="s">
        <v>82</v>
      </c>
      <c r="AC210" t="s">
        <v>408</v>
      </c>
      <c r="AD210">
        <v>1</v>
      </c>
      <c r="AE210" t="s">
        <v>68</v>
      </c>
      <c r="AG210">
        <v>3300</v>
      </c>
      <c r="AH210" t="str">
        <f ca="1">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 ca="1">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사파이어 대거</v>
      </c>
      <c r="AL210">
        <v>1</v>
      </c>
      <c r="AM210" t="str">
        <f ca="1">IF(ROW()=2,AN210,OFFSET(AM210,-1,0)&amp;IF(LEN(AN210)=0,"",","&amp;AN210))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v>
      </c>
      <c r="AN210" t="str">
        <f ca="1">IF(AL210&lt;&gt;1,"",
"{"""&amp;A$1&amp;""":"&amp;A210
&amp;","""&amp;B$1&amp;""":"&amp;B210
&amp;IF(LEN(AA210)=0,"",","""&amp;AA$1&amp;""":"""&amp;AA210&amp;"""")
&amp;IF(LEN(AC210)=0,"",","""&amp;AC$1&amp;""":"""&amp;AC210&amp;"""")
&amp;IF(LEN(AD210)=0,"",","""&amp;AD$1&amp;""":"&amp;AD210)
&amp;IF(LEN(AE210)=0,"",","""&amp;AE$1&amp;""":"""&amp;AE210&amp;"""")
&amp;IF(LEN(AF210)=0,"",","""&amp;AF$1&amp;""":"&amp;AF210)
&amp;IF(LEN(AG210)=0,"",","""&amp;AG$1&amp;""":"&amp;AG210)&amp;"}")</f>
        <v>{"dy":18,"sl":4,"tp":"fe","vl":"Equip1201","cn":1,"pt":"GO","pr":3300}</v>
      </c>
    </row>
    <row r="211" spans="1:40">
      <c r="A211">
        <v>18</v>
      </c>
      <c r="B211">
        <v>5</v>
      </c>
      <c r="C211">
        <f>IF(B211&lt;=9,0,
IF(B211=10,1,2))</f>
        <v>0</v>
      </c>
      <c r="D211">
        <f ca="1">RAND()</f>
        <v>0.49083191818946981</v>
      </c>
      <c r="E211">
        <f ca="1">RAND()</f>
        <v>0.59860083180742285</v>
      </c>
      <c r="F211">
        <f ca="1">RAND()</f>
        <v>0.74794971875766914</v>
      </c>
      <c r="G211">
        <f ca="1">RAND()</f>
        <v>4.55715781063456E-2</v>
      </c>
      <c r="H211">
        <f ca="1">RAND()</f>
        <v>0.17786200112780204</v>
      </c>
      <c r="I211">
        <f ca="1">RAND()</f>
        <v>0.28659035129566257</v>
      </c>
      <c r="M211" t="str">
        <f ca="1">IF(LEN(J211)&lt;&gt;0,J211,VLOOKUP(D211+$B211,$BJ:$BK,MATCH($BK$1,$BJ$1:$BK$1,0),1))</f>
        <v>지정 장비</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Equip5101</v>
      </c>
      <c r="O211">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1</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GO</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1100</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U211" t="s">
        <v>82</v>
      </c>
      <c r="V211" t="s">
        <v>249</v>
      </c>
      <c r="W211">
        <v>1</v>
      </c>
      <c r="X211" t="s">
        <v>125</v>
      </c>
      <c r="Z211">
        <v>1500</v>
      </c>
      <c r="AA211" t="str">
        <f ca="1">IF(ISBLANK(AB211),"",
VLOOKUP(AB211,OFFSET(INDIRECT("$A:$B"),0,MATCH(AB$1&amp;"_Verify",INDIRECT("$1:$1"),0)-1),2,0)
)</f>
        <v>fe</v>
      </c>
      <c r="AB211" t="s">
        <v>82</v>
      </c>
      <c r="AC211" t="s">
        <v>448</v>
      </c>
      <c r="AD211">
        <v>1</v>
      </c>
      <c r="AE211" t="s">
        <v>125</v>
      </c>
      <c r="AG211">
        <v>3600</v>
      </c>
      <c r="AH211" t="str">
        <f ca="1">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 ca="1">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용력의 방패</v>
      </c>
      <c r="AL211">
        <v>1</v>
      </c>
      <c r="AM211" t="str">
        <f ca="1">IF(ROW()=2,AN211,OFFSET(AM211,-1,0)&amp;IF(LEN(AN211)=0,"",","&amp;AN211))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v>
      </c>
      <c r="AN211" t="str">
        <f ca="1">IF(AL211&lt;&gt;1,"",
"{"""&amp;A$1&amp;""":"&amp;A211
&amp;","""&amp;B$1&amp;""":"&amp;B211
&amp;IF(LEN(AA211)=0,"",","""&amp;AA$1&amp;""":"""&amp;AA211&amp;"""")
&amp;IF(LEN(AC211)=0,"",","""&amp;AC$1&amp;""":"""&amp;AC211&amp;"""")
&amp;IF(LEN(AD211)=0,"",","""&amp;AD$1&amp;""":"&amp;AD211)
&amp;IF(LEN(AE211)=0,"",","""&amp;AE$1&amp;""":"""&amp;AE211&amp;"""")
&amp;IF(LEN(AF211)=0,"",","""&amp;AF$1&amp;""":"&amp;AF211)
&amp;IF(LEN(AG211)=0,"",","""&amp;AG$1&amp;""":"&amp;AG211)&amp;"}")</f>
        <v>{"dy":18,"sl":5,"tp":"fe","vl":"Equip7101","cn":1,"pt":"GO","pr":3600}</v>
      </c>
    </row>
    <row r="212" spans="1:40">
      <c r="A212">
        <v>18</v>
      </c>
      <c r="B212">
        <v>6</v>
      </c>
      <c r="C212">
        <f>IF(B212&lt;=9,0,
IF(B212=10,1,2))</f>
        <v>0</v>
      </c>
      <c r="D212">
        <f ca="1">RAND()</f>
        <v>0.68253971437013494</v>
      </c>
      <c r="E212">
        <f ca="1">RAND()</f>
        <v>0.60479982023809042</v>
      </c>
      <c r="F212">
        <f ca="1">RAND()</f>
        <v>0.77418586328630756</v>
      </c>
      <c r="G212">
        <f ca="1">RAND()</f>
        <v>9.8925660566400175E-3</v>
      </c>
      <c r="H212">
        <f ca="1">RAND()</f>
        <v>0.82456163628469437</v>
      </c>
      <c r="I212">
        <f ca="1">RAND()</f>
        <v>0.80911557907546106</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Equip6201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DI</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16</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183</v>
      </c>
      <c r="W212">
        <v>1</v>
      </c>
      <c r="X212" t="s">
        <v>125</v>
      </c>
      <c r="Z212">
        <v>3600</v>
      </c>
      <c r="AA212" t="str">
        <f ca="1">IF(ISBLANK(AB212),"",
VLOOKUP(AB212,OFFSET(INDIRECT("$A:$B"),0,MATCH(AB$1&amp;"_Verify",INDIRECT("$1:$1"),0)-1),2,0)
)</f>
        <v>uph</v>
      </c>
      <c r="AB212" t="s">
        <v>91</v>
      </c>
      <c r="AC212">
        <v>22126</v>
      </c>
      <c r="AD212">
        <v>10</v>
      </c>
      <c r="AE212" t="s">
        <v>125</v>
      </c>
      <c r="AG212">
        <v>3000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{"dy":18,"sl":6,"tp":"uph","vl":"22126","cn":10,"pt":"GO","pr":3000}</v>
      </c>
    </row>
    <row r="213" spans="1:40">
      <c r="A213">
        <v>18</v>
      </c>
      <c r="B213">
        <v>7</v>
      </c>
      <c r="C213">
        <f>IF(B213&lt;=9,0,
IF(B213=10,1,2))</f>
        <v>0</v>
      </c>
      <c r="D213">
        <f ca="1">RAND()</f>
        <v>0.99418122832095346</v>
      </c>
      <c r="E213">
        <f ca="1">RAND()</f>
        <v>0.61565307867813235</v>
      </c>
      <c r="F213">
        <f ca="1">RAND()</f>
        <v>0.60922352251614753</v>
      </c>
      <c r="G213">
        <f ca="1">RAND()</f>
        <v>0.31923442741329522</v>
      </c>
      <c r="H213">
        <f ca="1">RAND()</f>
        <v>0.87389081816549952</v>
      </c>
      <c r="I213">
        <f ca="1">RAND()</f>
        <v>0.22423697626221328</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Equip7101</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3300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4500</v>
      </c>
      <c r="AA213" t="str">
        <f ca="1">IF(ISBLANK(AB213),"",
VLOOKUP(AB213,OFFSET(INDIRECT("$A:$B"),0,MATCH(AB$1&amp;"_Verify",INDIRECT("$1:$1"),0)-1),2,0)
)</f>
        <v>fe</v>
      </c>
      <c r="AB213" t="s">
        <v>82</v>
      </c>
      <c r="AC213" t="s">
        <v>455</v>
      </c>
      <c r="AD213">
        <v>1</v>
      </c>
      <c r="AE213" t="s">
        <v>125</v>
      </c>
      <c r="AG213">
        <v>4500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으깨어 부수는 자</v>
      </c>
      <c r="AL213">
        <v>1</v>
      </c>
      <c r="AM213" t="str">
        <f ca="1">IF(ROW()=2,AN213,OFFSET(AM213,-1,0)&amp;IF(LEN(AN213)=0,"",","&amp;AN213))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{"dy":18,"sl":7,"tp":"fe","vl":"Equip8002","cn":1,"pt":"GO","pr":4500}</v>
      </c>
    </row>
    <row r="214" spans="1:40">
      <c r="A214">
        <v>18</v>
      </c>
      <c r="B214">
        <v>8</v>
      </c>
      <c r="C214">
        <f>IF(B214&lt;=9,0,
IF(B214=10,1,2))</f>
        <v>0</v>
      </c>
      <c r="D214">
        <f ca="1">RAND()</f>
        <v>0.40349055053135285</v>
      </c>
      <c r="E214">
        <f ca="1">RAND()</f>
        <v>0.70550232372662391</v>
      </c>
      <c r="F214">
        <f ca="1">RAND()</f>
        <v>0.337353286097546</v>
      </c>
      <c r="G214">
        <f ca="1">RAND()</f>
        <v>0.73995772215942479</v>
      </c>
      <c r="H214">
        <f ca="1">RAND()</f>
        <v>0.58189879615546158</v>
      </c>
      <c r="I214">
        <f ca="1">RAND()</f>
        <v>0.28168916002343736</v>
      </c>
      <c r="M214" t="str">
        <f ca="1">IF(LEN(J214)&lt;&gt;0,J214,VLOOKUP(D214+$B214,$BJ:$BK,MATCH($BK$1,$BJ$1:$BK$1,0),1))</f>
        <v>삭제</v>
      </c>
      <c r="N214" t="str">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삭제</v>
      </c>
      <c r="O214" t="str">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삭제</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삭제</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t="str">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삭제</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AA214" t="str">
        <f ca="1">IF(ISBLANK(AB214),"",
VLOOKUP(AB214,OFFSET(INDIRECT("$A:$B"),0,MATCH(AB$1&amp;"_Verify",INDIRECT("$1:$1"),0)-1),2,0)
)</f>
        <v/>
      </c>
      <c r="AH214" t="str">
        <f>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
      </c>
      <c r="AL214">
        <v>1</v>
      </c>
      <c r="AM214" t="str">
        <f ca="1">IF(ROW()=2,AN214,OFFSET(AM214,-1,0)&amp;IF(LEN(AN214)=0,"",","&amp;AN214))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v>
      </c>
      <c r="AN214" t="str">
        <f ca="1">IF(AL214&lt;&gt;1,"",
"{"""&amp;A$1&amp;""":"&amp;A214
&amp;","""&amp;B$1&amp;""":"&amp;B214
&amp;IF(LEN(AA214)=0,"",","""&amp;AA$1&amp;""":"""&amp;AA214&amp;"""")
&amp;IF(LEN(AC214)=0,"",","""&amp;AC$1&amp;""":"""&amp;AC214&amp;"""")
&amp;IF(LEN(AD214)=0,"",","""&amp;AD$1&amp;""":"&amp;AD214)
&amp;IF(LEN(AE214)=0,"",","""&amp;AE$1&amp;""":"""&amp;AE214&amp;"""")
&amp;IF(LEN(AF214)=0,"",","""&amp;AF$1&amp;""":"&amp;AF214)
&amp;IF(LEN(AG214)=0,"",","""&amp;AG$1&amp;""":"&amp;AG214)&amp;"}")</f>
        <v>{"dy":18,"sl":8}</v>
      </c>
    </row>
    <row r="215" spans="1:40">
      <c r="A215">
        <v>18</v>
      </c>
      <c r="B215">
        <v>9</v>
      </c>
      <c r="C215">
        <f>IF(B215&lt;=9,0,
IF(B215=10,1,2))</f>
        <v>0</v>
      </c>
      <c r="D215">
        <f ca="1">RAND()</f>
        <v>0.86043841493736517</v>
      </c>
      <c r="E215">
        <f ca="1">RAND()</f>
        <v>0.55164353118371545</v>
      </c>
      <c r="F215">
        <f ca="1">RAND()</f>
        <v>0.20727155243610984</v>
      </c>
      <c r="G215">
        <f ca="1">RAND()</f>
        <v>0.17205195045451416</v>
      </c>
      <c r="H215">
        <f ca="1">RAND()</f>
        <v>0.74645643394469585</v>
      </c>
      <c r="I215">
        <f ca="1">RAND()</f>
        <v>0.14325181397325704</v>
      </c>
      <c r="M215" t="str">
        <f ca="1">IF(LEN(J215)&lt;&gt;0,J215,VLOOKUP(D215+$B215,$BJ:$BK,MATCH($BK$1,$BJ$1:$BK$1,0),1))</f>
        <v>삭제</v>
      </c>
      <c r="N215" t="str">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삭제</v>
      </c>
      <c r="O215" t="str">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삭제</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삭제</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t="str">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삭제</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AA215" t="str">
        <f ca="1">IF(ISBLANK(AB215),"",
VLOOKUP(AB215,OFFSET(INDIRECT("$A:$B"),0,MATCH(AB$1&amp;"_Verify",INDIRECT("$1:$1"),0)-1),2,0)
)</f>
        <v/>
      </c>
      <c r="AH215" t="str">
        <f>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
      </c>
      <c r="AL215">
        <v>1</v>
      </c>
      <c r="AM215" t="str">
        <f ca="1">IF(ROW()=2,AN215,OFFSET(AM215,-1,0)&amp;IF(LEN(AN215)=0,"",","&amp;AN215))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v>
      </c>
      <c r="AN215" t="str">
        <f ca="1">IF(AL215&lt;&gt;1,"",
"{"""&amp;A$1&amp;""":"&amp;A215
&amp;","""&amp;B$1&amp;""":"&amp;B215
&amp;IF(LEN(AA215)=0,"",","""&amp;AA$1&amp;""":"""&amp;AA215&amp;"""")
&amp;IF(LEN(AC215)=0,"",","""&amp;AC$1&amp;""":"""&amp;AC215&amp;"""")
&amp;IF(LEN(AD215)=0,"",","""&amp;AD$1&amp;""":"&amp;AD215)
&amp;IF(LEN(AE215)=0,"",","""&amp;AE$1&amp;""":"""&amp;AE215&amp;"""")
&amp;IF(LEN(AF215)=0,"",","""&amp;AF$1&amp;""":"&amp;AF215)
&amp;IF(LEN(AG215)=0,"",","""&amp;AG$1&amp;""":"&amp;AG215)&amp;"}")</f>
        <v>{"dy":18,"sl":9}</v>
      </c>
    </row>
    <row r="216" spans="1:40">
      <c r="A216">
        <v>18</v>
      </c>
      <c r="B216">
        <v>10</v>
      </c>
      <c r="C216">
        <f>IF(B216&lt;=9,0,
IF(B216=10,1,2))</f>
        <v>1</v>
      </c>
      <c r="D216">
        <f ca="1">RAND()</f>
        <v>0.35903565402998228</v>
      </c>
      <c r="E216">
        <f ca="1">RAND()</f>
        <v>0.57125344600148276</v>
      </c>
      <c r="F216">
        <f ca="1">RAND()</f>
        <v>0.2153100796215196</v>
      </c>
      <c r="G216">
        <f ca="1">RAND()</f>
        <v>0.76069664387037639</v>
      </c>
      <c r="H216">
        <f ca="1">RAND()</f>
        <v>3.596088099412964E-2</v>
      </c>
      <c r="I216">
        <f ca="1">RAND()</f>
        <v>0.30974579765618282</v>
      </c>
      <c r="M216" t="str">
        <f ca="1">IF(LEN(J216)&lt;&gt;0,J216,VLOOKUP(D216+$B216,$BJ:$BK,MATCH($BK$1,$BJ$1:$BK$1,0),1))</f>
        <v>삭제</v>
      </c>
      <c r="N216" t="str">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삭제</v>
      </c>
      <c r="O216" t="str">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삭제</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삭제</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t="str">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삭제</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AA216" t="str">
        <f ca="1">IF(ISBLANK(AB216),"",
VLOOKUP(AB216,OFFSET(INDIRECT("$A:$B"),0,MATCH(AB$1&amp;"_Verify",INDIRECT("$1:$1"),0)-1),2,0)
)</f>
        <v>fl2</v>
      </c>
      <c r="AB216" t="s">
        <v>88</v>
      </c>
      <c r="AC216" t="s">
        <v>472</v>
      </c>
      <c r="AD216">
        <v>1</v>
      </c>
      <c r="AE216" t="s">
        <v>129</v>
      </c>
      <c r="AF216">
        <v>190</v>
      </c>
      <c r="AG216">
        <v>99</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프리스</v>
      </c>
      <c r="AL216">
        <v>1</v>
      </c>
      <c r="AM216" t="str">
        <f ca="1">IF(ROW()=2,AN216,OFFSET(AM216,-1,0)&amp;IF(LEN(AN216)=0,"",","&amp;AN216))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v>
      </c>
      <c r="AN216" t="str">
        <f ca="1">IF(AL216&lt;&gt;1,"",
"{"""&amp;A$1&amp;""":"&amp;A216
&amp;","""&amp;B$1&amp;""":"&amp;B216
&amp;IF(LEN(AA216)=0,"",","""&amp;AA$1&amp;""":"""&amp;AA216&amp;"""")
&amp;IF(LEN(AC216)=0,"",","""&amp;AC$1&amp;""":"""&amp;AC216&amp;"""")
&amp;IF(LEN(AD216)=0,"",","""&amp;AD$1&amp;""":"&amp;AD216)
&amp;IF(LEN(AE216)=0,"",","""&amp;AE$1&amp;""":"""&amp;AE216&amp;"""")
&amp;IF(LEN(AF216)=0,"",","""&amp;AF$1&amp;""":"&amp;AF216)
&amp;IF(LEN(AG216)=0,"",","""&amp;AG$1&amp;""":"&amp;AG216)&amp;"}")</f>
        <v>{"dy":18,"sl":10,"tp":"fl2","vl":"Actor0125","cn":1,"pt":"DI","pp":190,"pr":99}</v>
      </c>
    </row>
    <row r="217" spans="1:40">
      <c r="A217">
        <v>18</v>
      </c>
      <c r="B217">
        <v>11</v>
      </c>
      <c r="C217">
        <f>IF(B217&lt;=9,0,
IF(B217=10,1,2))</f>
        <v>2</v>
      </c>
      <c r="D217">
        <f ca="1">RAND()</f>
        <v>0.20478820721708169</v>
      </c>
      <c r="E217">
        <f ca="1">RAND()</f>
        <v>9.008324553176672E-2</v>
      </c>
      <c r="F217">
        <f ca="1">RAND()</f>
        <v>0.87478767526001466</v>
      </c>
      <c r="G217">
        <f ca="1">RAND()</f>
        <v>0.59108358435932828</v>
      </c>
      <c r="H217">
        <f ca="1">RAND()</f>
        <v>7.5940857860359867E-2</v>
      </c>
      <c r="I217">
        <f ca="1">RAND()</f>
        <v>0.28360997789608999</v>
      </c>
      <c r="M217" t="str">
        <f ca="1">IF(LEN(J217)&lt;&gt;0,J217,VLOOKUP(D217+$B217,$BJ:$BK,MATCH($BK$1,$BJ$1:$BK$1,0),1))</f>
        <v>삭제</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삭제</v>
      </c>
      <c r="O217" t="str">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삭제</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삭제</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t="str">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삭제</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AA217" t="str">
        <f ca="1">IF(ISBLANK(AB217),"",
VLOOKUP(AB217,OFFSET(INDIRECT("$A:$B"),0,MATCH(AB$1&amp;"_Verify",INDIRECT("$1:$1"),0)-1),2,0)
)</f>
        <v>fl3</v>
      </c>
      <c r="AB217" t="s">
        <v>89</v>
      </c>
      <c r="AC217" t="s">
        <v>472</v>
      </c>
      <c r="AD217">
        <v>1</v>
      </c>
      <c r="AE217" t="s">
        <v>129</v>
      </c>
      <c r="AF217">
        <v>240</v>
      </c>
      <c r="AG217">
        <v>129</v>
      </c>
      <c r="AH217" t="str">
        <f>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프리스</v>
      </c>
      <c r="AL217">
        <v>1</v>
      </c>
      <c r="AM217" t="str">
        <f ca="1">IF(ROW()=2,AN217,OFFSET(AM217,-1,0)&amp;IF(LEN(AN217)=0,"",","&amp;AN217))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v>
      </c>
      <c r="AN217" t="str">
        <f ca="1">IF(AL217&lt;&gt;1,"",
"{"""&amp;A$1&amp;""":"&amp;A217
&amp;","""&amp;B$1&amp;""":"&amp;B217
&amp;IF(LEN(AA217)=0,"",","""&amp;AA$1&amp;""":"""&amp;AA217&amp;"""")
&amp;IF(LEN(AC217)=0,"",","""&amp;AC$1&amp;""":"""&amp;AC217&amp;"""")
&amp;IF(LEN(AD217)=0,"",","""&amp;AD$1&amp;""":"&amp;AD217)
&amp;IF(LEN(AE217)=0,"",","""&amp;AE$1&amp;""":"""&amp;AE217&amp;"""")
&amp;IF(LEN(AF217)=0,"",","""&amp;AF$1&amp;""":"&amp;AF217)
&amp;IF(LEN(AG217)=0,"",","""&amp;AG$1&amp;""":"&amp;AG217)&amp;"}")</f>
        <v>{"dy":18,"sl":11,"tp":"fl3","vl":"Actor0125","cn":1,"pt":"DI","pp":240,"pr":129}</v>
      </c>
    </row>
    <row r="218" spans="1:40">
      <c r="A218">
        <v>19</v>
      </c>
      <c r="B218">
        <v>0</v>
      </c>
      <c r="C218">
        <f>IF(B218&lt;=9,0,
IF(B218=10,1,2))</f>
        <v>0</v>
      </c>
      <c r="D218">
        <f ca="1">RAND()</f>
        <v>0.13233043981079551</v>
      </c>
      <c r="E218">
        <f ca="1">RAND()</f>
        <v>0.33393407538957454</v>
      </c>
      <c r="F218">
        <f ca="1">RAND()</f>
        <v>0.81925702177987636</v>
      </c>
      <c r="G218">
        <f ca="1">RAND()</f>
        <v>0.55548288208476992</v>
      </c>
      <c r="H218">
        <f ca="1">RAND()</f>
        <v>0.43757953492888579</v>
      </c>
      <c r="I218">
        <f ca="1">RAND()</f>
        <v>0.922222628947726</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Equip2402</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DI</v>
      </c>
      <c r="Q218">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27</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21</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전설</v>
      </c>
      <c r="U218" t="s">
        <v>82</v>
      </c>
      <c r="V218" t="s">
        <v>292</v>
      </c>
      <c r="W218">
        <v>1</v>
      </c>
      <c r="X218" t="s">
        <v>125</v>
      </c>
      <c r="Z218">
        <v>1300</v>
      </c>
      <c r="AA218" t="str">
        <f ca="1">IF(ISBLANK(AB218),"",
VLOOKUP(AB218,OFFSET(INDIRECT("$A:$B"),0,MATCH(AB$1&amp;"_Verify",INDIRECT("$1:$1"),0)-1),2,0)
)</f>
        <v>fe</v>
      </c>
      <c r="AB218" t="s">
        <v>82</v>
      </c>
      <c r="AC218" t="s">
        <v>447</v>
      </c>
      <c r="AD218">
        <v>1</v>
      </c>
      <c r="AE218" t="s">
        <v>125</v>
      </c>
      <c r="AG218">
        <v>1300</v>
      </c>
      <c r="AH218" t="str">
        <f ca="1">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 ca="1">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몬스터 세포</v>
      </c>
      <c r="AL218">
        <v>1</v>
      </c>
      <c r="AM218" t="str">
        <f ca="1">IF(ROW()=2,AN218,OFFSET(AM218,-1,0)&amp;IF(LEN(AN218)=0,"",","&amp;AN218))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{"dy":19,"sl":0,"tp":"fe","vl":"Equip2102","cn":1,"pt":"GO","pr":1300}</v>
      </c>
    </row>
    <row r="219" spans="1:40">
      <c r="A219">
        <v>19</v>
      </c>
      <c r="B219">
        <v>1</v>
      </c>
      <c r="C219">
        <f>IF(B219&lt;=9,0,
IF(B219=10,1,2))</f>
        <v>0</v>
      </c>
      <c r="D219">
        <f ca="1">RAND()</f>
        <v>0.31293245822771831</v>
      </c>
      <c r="E219">
        <f ca="1">RAND()</f>
        <v>0.19122876963717372</v>
      </c>
      <c r="F219">
        <f ca="1">RAND()</f>
        <v>0.58454900789899156</v>
      </c>
      <c r="G219">
        <f ca="1">RAND()</f>
        <v>0.18966871525007245</v>
      </c>
      <c r="H219">
        <f ca="1">RAND()</f>
        <v>0.54850485853976771</v>
      </c>
      <c r="I219">
        <f ca="1">RAND()</f>
        <v>0.83791204092408589</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Equip1202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DI</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5</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246</v>
      </c>
      <c r="W219">
        <v>1</v>
      </c>
      <c r="X219" t="s">
        <v>129</v>
      </c>
      <c r="Z219">
        <v>15</v>
      </c>
      <c r="AA219" t="str">
        <f ca="1">IF(ISBLANK(AB219),"",
VLOOKUP(AB219,OFFSET(INDIRECT("$A:$B"),0,MATCH(AB$1&amp;"_Verify",INDIRECT("$1:$1"),0)-1),2,0)
)</f>
        <v>fe</v>
      </c>
      <c r="AB219" t="s">
        <v>82</v>
      </c>
      <c r="AC219" t="s">
        <v>277</v>
      </c>
      <c r="AD219">
        <v>1</v>
      </c>
      <c r="AE219" t="s">
        <v>129</v>
      </c>
      <c r="AG219">
        <v>5</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T75식 레이피어</v>
      </c>
      <c r="AL219">
        <v>1</v>
      </c>
      <c r="AM219" t="str">
        <f ca="1">IF(ROW()=2,AN219,OFFSET(AM219,-1,0)&amp;IF(LEN(AN219)=0,"",","&amp;AN219))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v>
      </c>
      <c r="AN219" t="str">
        <f ca="1">IF(AL219&lt;&gt;1,"",
"{"""&amp;A$1&amp;""":"&amp;A219
&amp;","""&amp;B$1&amp;""":"&amp;B219
&amp;IF(LEN(AA219)=0,"",","""&amp;AA$1&amp;""":"""&amp;AA219&amp;"""")
&amp;IF(LEN(AC219)=0,"",","""&amp;AC$1&amp;""":"""&amp;AC219&amp;"""")
&amp;IF(LEN(AD219)=0,"",","""&amp;AD$1&amp;""":"&amp;AD219)
&amp;IF(LEN(AE219)=0,"",","""&amp;AE$1&amp;""":"""&amp;AE219&amp;"""")
&amp;IF(LEN(AF219)=0,"",","""&amp;AF$1&amp;""":"&amp;AF219)
&amp;IF(LEN(AG219)=0,"",","""&amp;AG$1&amp;""":"&amp;AG219)&amp;"}")</f>
        <v>{"dy":19,"sl":1,"tp":"fe","vl":"Equip5202","cn":1,"pt":"DI","pr":5}</v>
      </c>
    </row>
    <row r="220" spans="1:40">
      <c r="A220">
        <v>19</v>
      </c>
      <c r="B220">
        <v>2</v>
      </c>
      <c r="C220">
        <f>IF(B220&lt;=9,0,
IF(B220=10,1,2))</f>
        <v>0</v>
      </c>
      <c r="D220">
        <f ca="1">RAND()</f>
        <v>0.17989367772973464</v>
      </c>
      <c r="E220">
        <f ca="1">RAND()</f>
        <v>0.74023883908851662</v>
      </c>
      <c r="F220">
        <f ca="1">RAND()</f>
        <v>0.64899192282625928</v>
      </c>
      <c r="G220">
        <f ca="1">RAND()</f>
        <v>0.40244299969299602</v>
      </c>
      <c r="H220">
        <f ca="1">RAND()</f>
        <v>0.17723372002396698</v>
      </c>
      <c r="I220">
        <f ca="1">RAND()</f>
        <v>0.66952901824087296</v>
      </c>
      <c r="M220" t="str">
        <f ca="1">IF(LEN(J220)&lt;&gt;0,J220,VLOOKUP(D220+$B220,$BJ:$BK,MATCH($BK$1,$BJ$1:$BK$1,0),1))</f>
        <v>안 지정 캐릭터 PP 영웅등급</v>
      </c>
      <c r="N220">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74023</v>
      </c>
      <c r="O220">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11</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GO</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3300</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U220" t="s">
        <v>91</v>
      </c>
      <c r="V220">
        <v>57917</v>
      </c>
      <c r="W220">
        <v>12</v>
      </c>
      <c r="X220" t="s">
        <v>125</v>
      </c>
      <c r="Z220">
        <v>1200</v>
      </c>
      <c r="AA220" t="str">
        <f ca="1">IF(ISBLANK(AB220),"",
VLOOKUP(AB220,OFFSET(INDIRECT("$A:$B"),0,MATCH(AB$1&amp;"_Verify",INDIRECT("$1:$1"),0)-1),2,0)
)</f>
        <v>fe</v>
      </c>
      <c r="AB220" t="s">
        <v>82</v>
      </c>
      <c r="AC220" t="s">
        <v>241</v>
      </c>
      <c r="AD220">
        <v>1</v>
      </c>
      <c r="AE220" t="s">
        <v>125</v>
      </c>
      <c r="AG220">
        <v>7100</v>
      </c>
      <c r="AH220" t="str">
        <f ca="1">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 ca="1">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위장용 세검</v>
      </c>
      <c r="AL220">
        <v>1</v>
      </c>
      <c r="AM220" t="str">
        <f ca="1">IF(ROW()=2,AN220,OFFSET(AM220,-1,0)&amp;IF(LEN(AN220)=0,"",","&amp;AN220))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v>
      </c>
      <c r="AN220" t="str">
        <f ca="1">IF(AL220&lt;&gt;1,"",
"{"""&amp;A$1&amp;""":"&amp;A220
&amp;","""&amp;B$1&amp;""":"&amp;B220
&amp;IF(LEN(AA220)=0,"",","""&amp;AA$1&amp;""":"""&amp;AA220&amp;"""")
&amp;IF(LEN(AC220)=0,"",","""&amp;AC$1&amp;""":"""&amp;AC220&amp;"""")
&amp;IF(LEN(AD220)=0,"",","""&amp;AD$1&amp;""":"&amp;AD220)
&amp;IF(LEN(AE220)=0,"",","""&amp;AE$1&amp;""":"""&amp;AE220&amp;"""")
&amp;IF(LEN(AF220)=0,"",","""&amp;AF$1&amp;""":"&amp;AF220)
&amp;IF(LEN(AG220)=0,"",","""&amp;AG$1&amp;""":"&amp;AG220)&amp;"}")</f>
        <v>{"dy":19,"sl":2,"tp":"fe","vl":"Equip1301","cn":1,"pt":"GO","pr":7100}</v>
      </c>
    </row>
    <row r="221" spans="1:40">
      <c r="A221">
        <v>19</v>
      </c>
      <c r="B221">
        <v>3</v>
      </c>
      <c r="C221">
        <f>IF(B221&lt;=9,0,
IF(B221=10,1,2))</f>
        <v>0</v>
      </c>
      <c r="D221">
        <f ca="1">RAND()</f>
        <v>0.8421207042426847</v>
      </c>
      <c r="E221">
        <f ca="1">RAND()</f>
        <v>0.60146318192476111</v>
      </c>
      <c r="F221">
        <f ca="1">RAND()</f>
        <v>0.20965784198643711</v>
      </c>
      <c r="G221">
        <f ca="1">RAND()</f>
        <v>0.96642259537412434</v>
      </c>
      <c r="H221">
        <f ca="1">RAND()</f>
        <v>0.78858507870724881</v>
      </c>
      <c r="I221">
        <f ca="1">RAND()</f>
        <v>0.59220638175666096</v>
      </c>
      <c r="M221" t="str">
        <f ca="1">IF(LEN(J221)&lt;&gt;0,J221,VLOOKUP(D221+$B221,$BJ:$BK,MATCH($BK$1,$BJ$1:$BK$1,0),1))</f>
        <v>안 지정 캐릭터 PP 일반등급</v>
      </c>
      <c r="N221">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60146</v>
      </c>
      <c r="O221">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10</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GO</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3000</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U221" t="s">
        <v>92</v>
      </c>
      <c r="V221">
        <v>13618</v>
      </c>
      <c r="W221">
        <v>9</v>
      </c>
      <c r="X221" t="s">
        <v>125</v>
      </c>
      <c r="Z221">
        <v>900</v>
      </c>
      <c r="AA221" t="str">
        <f ca="1">IF(ISBLANK(AB221),"",
VLOOKUP(AB221,OFFSET(INDIRECT("$A:$B"),0,MATCH(AB$1&amp;"_Verify",INDIRECT("$1:$1"),0)-1),2,0)
)</f>
        <v>upn</v>
      </c>
      <c r="AB221" t="s">
        <v>92</v>
      </c>
      <c r="AC221">
        <v>13618</v>
      </c>
      <c r="AD221">
        <v>9</v>
      </c>
      <c r="AE221" t="s">
        <v>125</v>
      </c>
      <c r="AG221">
        <v>2700</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v>
      </c>
      <c r="AN221" t="str">
        <f ca="1">IF(AL221&lt;&gt;1,"",
"{"""&amp;A$1&amp;""":"&amp;A221
&amp;","""&amp;B$1&amp;""":"&amp;B221
&amp;IF(LEN(AA221)=0,"",","""&amp;AA$1&amp;""":"""&amp;AA221&amp;"""")
&amp;IF(LEN(AC221)=0,"",","""&amp;AC$1&amp;""":"""&amp;AC221&amp;"""")
&amp;IF(LEN(AD221)=0,"",","""&amp;AD$1&amp;""":"&amp;AD221)
&amp;IF(LEN(AE221)=0,"",","""&amp;AE$1&amp;""":"""&amp;AE221&amp;"""")
&amp;IF(LEN(AF221)=0,"",","""&amp;AF$1&amp;""":"&amp;AF221)
&amp;IF(LEN(AG221)=0,"",","""&amp;AG$1&amp;""":"&amp;AG221)&amp;"}")</f>
        <v>{"dy":19,"sl":3,"tp":"upn","vl":"13618","cn":9,"pt":"GO","pr":2700}</v>
      </c>
    </row>
    <row r="222" spans="1:40">
      <c r="A222">
        <v>19</v>
      </c>
      <c r="B222">
        <v>4</v>
      </c>
      <c r="C222">
        <f>IF(B222&lt;=9,0,
IF(B222=10,1,2))</f>
        <v>0</v>
      </c>
      <c r="D222">
        <f ca="1">RAND()</f>
        <v>0.98746337296603071</v>
      </c>
      <c r="E222">
        <f ca="1">RAND()</f>
        <v>0.81582386209947289</v>
      </c>
      <c r="F222">
        <f ca="1">RAND()</f>
        <v>0.38667006609993115</v>
      </c>
      <c r="G222">
        <f ca="1">RAND()</f>
        <v>0.31073399191641249</v>
      </c>
      <c r="H222">
        <f ca="1">RAND()</f>
        <v>0.48528872795242639</v>
      </c>
      <c r="I222">
        <f ca="1">RAND()</f>
        <v>0.42271076143874575</v>
      </c>
      <c r="M222" t="str">
        <f ca="1">IF(LEN(J222)&lt;&gt;0,J222,VLOOKUP(D222+$B222,$BJ:$BK,MATCH($BK$1,$BJ$1:$BK$1,0),1))</f>
        <v>안 지정 캐릭터 PP 일반등급</v>
      </c>
      <c r="N222">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81582</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12</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3600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92</v>
      </c>
      <c r="V222">
        <v>52601</v>
      </c>
      <c r="W222">
        <v>12</v>
      </c>
      <c r="X222" t="s">
        <v>125</v>
      </c>
      <c r="Z222">
        <v>1200</v>
      </c>
      <c r="AA222" t="str">
        <f ca="1">IF(ISBLANK(AB222),"",
VLOOKUP(AB222,OFFSET(INDIRECT("$A:$B"),0,MATCH(AB$1&amp;"_Verify",INDIRECT("$1:$1"),0)-1),2,0)
)</f>
        <v>fe</v>
      </c>
      <c r="AB222" t="s">
        <v>82</v>
      </c>
      <c r="AC222" t="s">
        <v>464</v>
      </c>
      <c r="AD222">
        <v>1</v>
      </c>
      <c r="AE222" t="s">
        <v>129</v>
      </c>
      <c r="AF222">
        <v>199</v>
      </c>
      <c r="AG222">
        <v>129</v>
      </c>
      <c r="AH222" t="str">
        <f ca="1">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전설</v>
      </c>
      <c r="AJ222" t="str">
        <f>IF(ISBLANK($AB222),"",
IF(AND($B222&gt;=VLOOKUP($AB222,$AP:$AS,3,0),$B222&lt;=VLOOKUP($AB222,$AP:$AS,4,0)),"","슬롯타입이상"))</f>
        <v/>
      </c>
      <c r="AK222" t="str">
        <f ca="1">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단단한 칼날 메이스</v>
      </c>
      <c r="AL222">
        <v>1</v>
      </c>
      <c r="AM222" t="str">
        <f ca="1">IF(ROW()=2,AN222,OFFSET(AM222,-1,0)&amp;IF(LEN(AN222)=0,"",","&amp;AN222))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v>
      </c>
      <c r="AN222" t="str">
        <f ca="1">IF(AL222&lt;&gt;1,"",
"{"""&amp;A$1&amp;""":"&amp;A222
&amp;","""&amp;B$1&amp;""":"&amp;B222
&amp;IF(LEN(AA222)=0,"",","""&amp;AA$1&amp;""":"""&amp;AA222&amp;"""")
&amp;IF(LEN(AC222)=0,"",","""&amp;AC$1&amp;""":"""&amp;AC222&amp;"""")
&amp;IF(LEN(AD222)=0,"",","""&amp;AD$1&amp;""":"&amp;AD222)
&amp;IF(LEN(AE222)=0,"",","""&amp;AE$1&amp;""":"""&amp;AE222&amp;"""")
&amp;IF(LEN(AF222)=0,"",","""&amp;AF$1&amp;""":"&amp;AF222)
&amp;IF(LEN(AG222)=0,"",","""&amp;AG$1&amp;""":"&amp;AG222)&amp;"}")</f>
        <v>{"dy":19,"sl":4,"tp":"fe","vl":"Equip4401","cn":1,"pt":"DI","pp":199,"pr":129}</v>
      </c>
    </row>
    <row r="223" spans="1:40">
      <c r="A223">
        <v>19</v>
      </c>
      <c r="B223">
        <v>5</v>
      </c>
      <c r="C223">
        <f>IF(B223&lt;=9,0,
IF(B223=10,1,2))</f>
        <v>0</v>
      </c>
      <c r="D223">
        <f ca="1">RAND()</f>
        <v>0.80826929028195837</v>
      </c>
      <c r="E223">
        <f ca="1">RAND()</f>
        <v>0.60756432733170174</v>
      </c>
      <c r="F223">
        <f ca="1">RAND()</f>
        <v>0.39987795723363484</v>
      </c>
      <c r="G223">
        <f ca="1">RAND()</f>
        <v>0.17278999367173686</v>
      </c>
      <c r="H223">
        <f ca="1">RAND()</f>
        <v>0.19219258526168581</v>
      </c>
      <c r="I223">
        <f ca="1">RAND()</f>
        <v>0.42113537322329331</v>
      </c>
      <c r="M223" t="str">
        <f ca="1">IF(LEN(J223)&lt;&gt;0,J223,VLOOKUP(D223+$B223,$BJ:$BK,MATCH($BK$1,$BJ$1:$BK$1,0),1))</f>
        <v>안 지정 캐릭터 PP 일반등급</v>
      </c>
      <c r="N223">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60756</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10</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3000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241</v>
      </c>
      <c r="W223">
        <v>1</v>
      </c>
      <c r="X223" t="s">
        <v>125</v>
      </c>
      <c r="Z223">
        <v>7100</v>
      </c>
      <c r="AA223" t="str">
        <f ca="1">IF(ISBLANK(AB223),"",
VLOOKUP(AB223,OFFSET(INDIRECT("$A:$B"),0,MATCH(AB$1&amp;"_Verify",INDIRECT("$1:$1"),0)-1),2,0)
)</f>
        <v>uph</v>
      </c>
      <c r="AB223" t="s">
        <v>91</v>
      </c>
      <c r="AC223">
        <v>57917</v>
      </c>
      <c r="AD223">
        <v>12</v>
      </c>
      <c r="AE223" t="s">
        <v>125</v>
      </c>
      <c r="AG223">
        <v>3600</v>
      </c>
      <c r="AH223" t="str">
        <f>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
      </c>
      <c r="AL223">
        <v>1</v>
      </c>
      <c r="AM223" t="str">
        <f ca="1">IF(ROW()=2,AN223,OFFSET(AM223,-1,0)&amp;IF(LEN(AN223)=0,"",","&amp;AN223))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{"dy":19,"sl":5,"tp":"uph","vl":"57917","cn":12,"pt":"GO","pr":3600}</v>
      </c>
    </row>
    <row r="224" spans="1:40">
      <c r="A224">
        <v>19</v>
      </c>
      <c r="B224">
        <v>6</v>
      </c>
      <c r="C224">
        <f>IF(B224&lt;=9,0,
IF(B224=10,1,2))</f>
        <v>0</v>
      </c>
      <c r="D224">
        <f ca="1">RAND()</f>
        <v>0.29667819363330306</v>
      </c>
      <c r="E224">
        <f ca="1">RAND()</f>
        <v>3.8681711637954974E-2</v>
      </c>
      <c r="F224">
        <f ca="1">RAND()</f>
        <v>0.34398254627134384</v>
      </c>
      <c r="G224">
        <f ca="1">RAND()</f>
        <v>0.33803986804775088</v>
      </c>
      <c r="H224">
        <f ca="1">RAND()</f>
        <v>0.78825324759592719</v>
      </c>
      <c r="I224">
        <f ca="1">RAND()</f>
        <v>4.62574146968453E-2</v>
      </c>
      <c r="M224" t="str">
        <f ca="1">IF(LEN(J224)&lt;&gt;0,J224,VLOOKUP(D224+$B224,$BJ:$BK,MATCH($BK$1,$BJ$1:$BK$1,0),1))</f>
        <v>지정 장비</v>
      </c>
      <c r="N224" t="str">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Equip0201</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2500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82</v>
      </c>
      <c r="V224" t="s">
        <v>110</v>
      </c>
      <c r="W224">
        <v>1</v>
      </c>
      <c r="X224" t="s">
        <v>125</v>
      </c>
      <c r="Z224">
        <v>3300</v>
      </c>
      <c r="AA224" t="str">
        <f ca="1">IF(ISBLANK(AB224),"",
VLOOKUP(AB224,OFFSET(INDIRECT("$A:$B"),0,MATCH(AB$1&amp;"_Verify",INDIRECT("$1:$1"),0)-1),2,0)
)</f>
        <v>fe</v>
      </c>
      <c r="AB224" t="s">
        <v>82</v>
      </c>
      <c r="AC224" t="s">
        <v>489</v>
      </c>
      <c r="AD224">
        <v>1</v>
      </c>
      <c r="AE224" t="s">
        <v>125</v>
      </c>
      <c r="AG224">
        <v>1800</v>
      </c>
      <c r="AH224" t="str">
        <f ca="1">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 ca="1">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해골 벽</v>
      </c>
      <c r="AL224">
        <v>1</v>
      </c>
      <c r="AM224" t="str">
        <f ca="1">IF(ROW()=2,AN224,OFFSET(AM224,-1,0)&amp;IF(LEN(AN224)=0,"",","&amp;AN224))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{"dy":19,"sl":6,"tp":"fe","vl":"Equip7002","cn":1,"pt":"GO","pr":1800}</v>
      </c>
    </row>
    <row r="225" spans="1:40">
      <c r="A225">
        <v>19</v>
      </c>
      <c r="B225">
        <v>7</v>
      </c>
      <c r="C225">
        <f>IF(B225&lt;=9,0,
IF(B225=10,1,2))</f>
        <v>0</v>
      </c>
      <c r="D225">
        <f ca="1">RAND()</f>
        <v>0.51164443828629147</v>
      </c>
      <c r="E225">
        <f ca="1">RAND()</f>
        <v>0.50170445384475093</v>
      </c>
      <c r="F225">
        <f ca="1">RAND()</f>
        <v>0.2750101731965755</v>
      </c>
      <c r="G225">
        <f ca="1">RAND()</f>
        <v>0.78945325700639168</v>
      </c>
      <c r="H225">
        <f ca="1">RAND()</f>
        <v>0.33401975933582517</v>
      </c>
      <c r="I225">
        <f ca="1">RAND()</f>
        <v>0.96198591915271159</v>
      </c>
      <c r="M225" t="str">
        <f ca="1">IF(LEN(J225)&lt;&gt;0,J225,VLOOKUP(D225+$B225,$BJ:$BK,MATCH($BK$1,$BJ$1:$BK$1,0),1))</f>
        <v>지정 장비</v>
      </c>
      <c r="N225" t="str">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Equip5302</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8000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82</v>
      </c>
      <c r="V225" t="s">
        <v>180</v>
      </c>
      <c r="W225">
        <v>1</v>
      </c>
      <c r="X225" t="s">
        <v>125</v>
      </c>
      <c r="Z225">
        <v>5200</v>
      </c>
      <c r="AA225" t="str">
        <f ca="1">IF(ISBLANK(AB225),"",
VLOOKUP(AB225,OFFSET(INDIRECT("$A:$B"),0,MATCH(AB$1&amp;"_Verify",INDIRECT("$1:$1"),0)-1),2,0)
)</f>
        <v>upn</v>
      </c>
      <c r="AB225" t="s">
        <v>92</v>
      </c>
      <c r="AC225">
        <v>52601</v>
      </c>
      <c r="AD225">
        <v>11</v>
      </c>
      <c r="AE225" t="s">
        <v>125</v>
      </c>
      <c r="AG225">
        <v>3300</v>
      </c>
      <c r="AH225" t="str">
        <f>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
      </c>
      <c r="AL225">
        <v>1</v>
      </c>
      <c r="AM225" t="str">
        <f ca="1">IF(ROW()=2,AN225,OFFSET(AM225,-1,0)&amp;IF(LEN(AN225)=0,"",","&amp;AN225))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{"dy":19,"sl":7,"tp":"upn","vl":"52601","cn":11,"pt":"GO","pr":3300}</v>
      </c>
    </row>
    <row r="226" spans="1:40">
      <c r="A226">
        <v>19</v>
      </c>
      <c r="B226">
        <v>8</v>
      </c>
      <c r="C226">
        <f>IF(B226&lt;=9,0,
IF(B226=10,1,2))</f>
        <v>0</v>
      </c>
      <c r="D226">
        <f ca="1">RAND()</f>
        <v>0.49633067289556598</v>
      </c>
      <c r="E226">
        <f ca="1">RAND()</f>
        <v>0.5167234992365124</v>
      </c>
      <c r="F226">
        <f ca="1">RAND()</f>
        <v>0.81583449447792666</v>
      </c>
      <c r="G226">
        <f ca="1">RAND()</f>
        <v>0.30773795819200322</v>
      </c>
      <c r="H226">
        <f ca="1">RAND()</f>
        <v>0.36621546792536208</v>
      </c>
      <c r="I226">
        <f ca="1">RAND()</f>
        <v>0.72021206934890214</v>
      </c>
      <c r="M226" t="str">
        <f ca="1">IF(LEN(J226)&lt;&gt;0,J226,VLOOKUP(D226+$B226,$BJ:$BK,MATCH($BK$1,$BJ$1:$BK$1,0),1))</f>
        <v>삭제</v>
      </c>
      <c r="N226" t="str">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삭제</v>
      </c>
      <c r="O226" t="str">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삭제</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삭제</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t="str">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삭제</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AA226" t="str">
        <f ca="1">IF(ISBLANK(AB226),"",
VLOOKUP(AB226,OFFSET(INDIRECT("$A:$B"),0,MATCH(AB$1&amp;"_Verify",INDIRECT("$1:$1"),0)-1),2,0)
)</f>
        <v/>
      </c>
      <c r="AH226" t="str">
        <f>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
      </c>
      <c r="AL226">
        <v>1</v>
      </c>
      <c r="AM226" t="str">
        <f ca="1">IF(ROW()=2,AN226,OFFSET(AM226,-1,0)&amp;IF(LEN(AN226)=0,"",","&amp;AN226))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v>
      </c>
      <c r="AN226" t="str">
        <f ca="1">IF(AL226&lt;&gt;1,"",
"{"""&amp;A$1&amp;""":"&amp;A226
&amp;","""&amp;B$1&amp;""":"&amp;B226
&amp;IF(LEN(AA226)=0,"",","""&amp;AA$1&amp;""":"""&amp;AA226&amp;"""")
&amp;IF(LEN(AC226)=0,"",","""&amp;AC$1&amp;""":"""&amp;AC226&amp;"""")
&amp;IF(LEN(AD226)=0,"",","""&amp;AD$1&amp;""":"&amp;AD226)
&amp;IF(LEN(AE226)=0,"",","""&amp;AE$1&amp;""":"""&amp;AE226&amp;"""")
&amp;IF(LEN(AF226)=0,"",","""&amp;AF$1&amp;""":"&amp;AF226)
&amp;IF(LEN(AG226)=0,"",","""&amp;AG$1&amp;""":"&amp;AG226)&amp;"}")</f>
        <v>{"dy":19,"sl":8}</v>
      </c>
    </row>
    <row r="227" spans="1:40">
      <c r="A227">
        <v>19</v>
      </c>
      <c r="B227">
        <v>9</v>
      </c>
      <c r="C227">
        <f>IF(B227&lt;=9,0,
IF(B227=10,1,2))</f>
        <v>0</v>
      </c>
      <c r="D227">
        <f ca="1">RAND()</f>
        <v>0.16278713190499206</v>
      </c>
      <c r="E227">
        <f ca="1">RAND()</f>
        <v>0.85594377636448682</v>
      </c>
      <c r="F227">
        <f ca="1">RAND()</f>
        <v>0.13965019210349572</v>
      </c>
      <c r="G227">
        <f ca="1">RAND()</f>
        <v>0.49472074909609032</v>
      </c>
      <c r="H227">
        <f ca="1">RAND()</f>
        <v>0.21164437562101857</v>
      </c>
      <c r="I227">
        <f ca="1">RAND()</f>
        <v>0.7765261890985854</v>
      </c>
      <c r="M227" t="str">
        <f ca="1">IF(LEN(J227)&lt;&gt;0,J227,VLOOKUP(D227+$B227,$BJ:$BK,MATCH($BK$1,$BJ$1:$BK$1,0),1))</f>
        <v>삭제</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삭제</v>
      </c>
      <c r="O227" t="str">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삭제</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삭제</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t="str">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삭제</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AA227" t="str">
        <f ca="1">IF(ISBLANK(AB227),"",
VLOOKUP(AB227,OFFSET(INDIRECT("$A:$B"),0,MATCH(AB$1&amp;"_Verify",INDIRECT("$1:$1"),0)-1),2,0)
)</f>
        <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v>
      </c>
      <c r="AN227" t="str">
        <f ca="1">IF(AL227&lt;&gt;1,"",
"{"""&amp;A$1&amp;""":"&amp;A227
&amp;","""&amp;B$1&amp;""":"&amp;B227
&amp;IF(LEN(AA227)=0,"",","""&amp;AA$1&amp;""":"""&amp;AA227&amp;"""")
&amp;IF(LEN(AC227)=0,"",","""&amp;AC$1&amp;""":"""&amp;AC227&amp;"""")
&amp;IF(LEN(AD227)=0,"",","""&amp;AD$1&amp;""":"&amp;AD227)
&amp;IF(LEN(AE227)=0,"",","""&amp;AE$1&amp;""":"""&amp;AE227&amp;"""")
&amp;IF(LEN(AF227)=0,"",","""&amp;AF$1&amp;""":"&amp;AF227)
&amp;IF(LEN(AG227)=0,"",","""&amp;AG$1&amp;""":"&amp;AG227)&amp;"}")</f>
        <v>{"dy":19,"sl":9}</v>
      </c>
    </row>
    <row r="228" spans="1:40">
      <c r="A228">
        <v>19</v>
      </c>
      <c r="B228">
        <v>10</v>
      </c>
      <c r="C228">
        <f>IF(B228&lt;=9,0,
IF(B228=10,1,2))</f>
        <v>1</v>
      </c>
      <c r="D228">
        <f ca="1">RAND()</f>
        <v>0.30399353985581012</v>
      </c>
      <c r="E228">
        <f ca="1">RAND()</f>
        <v>0.97511397769534847</v>
      </c>
      <c r="F228">
        <f ca="1">RAND()</f>
        <v>0.68492451192163695</v>
      </c>
      <c r="G228">
        <f ca="1">RAND()</f>
        <v>6.7834445940747945E-2</v>
      </c>
      <c r="H228">
        <f ca="1">RAND()</f>
        <v>0.59095050115372583</v>
      </c>
      <c r="I228">
        <f ca="1">RAND()</f>
        <v>0.84646221486650841</v>
      </c>
      <c r="M228" t="str">
        <f ca="1">IF(LEN(J228)&lt;&gt;0,J228,VLOOKUP(D228+$B228,$BJ:$BK,MATCH($BK$1,$BJ$1:$BK$1,0),1))</f>
        <v>삭제</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삭제</v>
      </c>
      <c r="O228" t="str">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삭제</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삭제</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t="str">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삭제</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AA228" t="str">
        <f ca="1">IF(ISBLANK(AB228),"",
VLOOKUP(AB228,OFFSET(INDIRECT("$A:$B"),0,MATCH(AB$1&amp;"_Verify",INDIRECT("$1:$1"),0)-1),2,0)
)</f>
        <v>fl2</v>
      </c>
      <c r="AB228" t="s">
        <v>88</v>
      </c>
      <c r="AC228" t="s">
        <v>472</v>
      </c>
      <c r="AD228">
        <v>1</v>
      </c>
      <c r="AE228" t="s">
        <v>129</v>
      </c>
      <c r="AF228">
        <v>190</v>
      </c>
      <c r="AG228">
        <v>99</v>
      </c>
      <c r="AH228" t="str">
        <f>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프리스</v>
      </c>
      <c r="AL228">
        <v>1</v>
      </c>
      <c r="AM228" t="str">
        <f ca="1">IF(ROW()=2,AN228,OFFSET(AM228,-1,0)&amp;IF(LEN(AN228)=0,"",","&amp;AN228))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v>
      </c>
      <c r="AN228" t="str">
        <f ca="1">IF(AL228&lt;&gt;1,"",
"{"""&amp;A$1&amp;""":"&amp;A228
&amp;","""&amp;B$1&amp;""":"&amp;B228
&amp;IF(LEN(AA228)=0,"",","""&amp;AA$1&amp;""":"""&amp;AA228&amp;"""")
&amp;IF(LEN(AC228)=0,"",","""&amp;AC$1&amp;""":"""&amp;AC228&amp;"""")
&amp;IF(LEN(AD228)=0,"",","""&amp;AD$1&amp;""":"&amp;AD228)
&amp;IF(LEN(AE228)=0,"",","""&amp;AE$1&amp;""":"""&amp;AE228&amp;"""")
&amp;IF(LEN(AF228)=0,"",","""&amp;AF$1&amp;""":"&amp;AF228)
&amp;IF(LEN(AG228)=0,"",","""&amp;AG$1&amp;""":"&amp;AG228)&amp;"}")</f>
        <v>{"dy":19,"sl":10,"tp":"fl2","vl":"Actor0125","cn":1,"pt":"DI","pp":190,"pr":99}</v>
      </c>
    </row>
    <row r="229" spans="1:40">
      <c r="A229">
        <v>19</v>
      </c>
      <c r="B229">
        <v>11</v>
      </c>
      <c r="C229">
        <f>IF(B229&lt;=9,0,
IF(B229=10,1,2))</f>
        <v>2</v>
      </c>
      <c r="D229">
        <f ca="1">RAND()</f>
        <v>0.65880226158989852</v>
      </c>
      <c r="E229">
        <f ca="1">RAND()</f>
        <v>0.75937227385865613</v>
      </c>
      <c r="F229">
        <f ca="1">RAND()</f>
        <v>3.628410879758015E-2</v>
      </c>
      <c r="G229">
        <f ca="1">RAND()</f>
        <v>0.2200196110131144</v>
      </c>
      <c r="H229">
        <f ca="1">RAND()</f>
        <v>0.86107614668155519</v>
      </c>
      <c r="I229">
        <f ca="1">RAND()</f>
        <v>0.60327397530210447</v>
      </c>
      <c r="M229" t="str">
        <f ca="1">IF(LEN(J229)&lt;&gt;0,J229,VLOOKUP(D229+$B229,$BJ:$BK,MATCH($BK$1,$BJ$1:$BK$1,0),1))</f>
        <v>삭제</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삭제</v>
      </c>
      <c r="O229" t="str">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삭제</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삭제</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t="str">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삭제</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AA229" t="str">
        <f ca="1">IF(ISBLANK(AB229),"",
VLOOKUP(AB229,OFFSET(INDIRECT("$A:$B"),0,MATCH(AB$1&amp;"_Verify",INDIRECT("$1:$1"),0)-1),2,0)
)</f>
        <v>fl3</v>
      </c>
      <c r="AB229" t="s">
        <v>89</v>
      </c>
      <c r="AC229" t="s">
        <v>472</v>
      </c>
      <c r="AD229">
        <v>1</v>
      </c>
      <c r="AE229" t="s">
        <v>129</v>
      </c>
      <c r="AF229">
        <v>240</v>
      </c>
      <c r="AG229">
        <v>129</v>
      </c>
      <c r="AH229" t="str">
        <f>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프리스</v>
      </c>
      <c r="AL229">
        <v>1</v>
      </c>
      <c r="AM229" t="str">
        <f ca="1">IF(ROW()=2,AN229,OFFSET(AM229,-1,0)&amp;IF(LEN(AN229)=0,"",","&amp;AN229))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v>
      </c>
      <c r="AN229" t="str">
        <f ca="1">IF(AL229&lt;&gt;1,"",
"{"""&amp;A$1&amp;""":"&amp;A229
&amp;","""&amp;B$1&amp;""":"&amp;B229
&amp;IF(LEN(AA229)=0,"",","""&amp;AA$1&amp;""":"""&amp;AA229&amp;"""")
&amp;IF(LEN(AC229)=0,"",","""&amp;AC$1&amp;""":"""&amp;AC229&amp;"""")
&amp;IF(LEN(AD229)=0,"",","""&amp;AD$1&amp;""":"&amp;AD229)
&amp;IF(LEN(AE229)=0,"",","""&amp;AE$1&amp;""":"""&amp;AE229&amp;"""")
&amp;IF(LEN(AF229)=0,"",","""&amp;AF$1&amp;""":"&amp;AF229)
&amp;IF(LEN(AG229)=0,"",","""&amp;AG$1&amp;""":"&amp;AG229)&amp;"}")</f>
        <v>{"dy":19,"sl":11,"tp":"fl3","vl":"Actor0125","cn":1,"pt":"DI","pp":240,"pr":129}</v>
      </c>
    </row>
    <row r="230" spans="1:40">
      <c r="A230">
        <v>20</v>
      </c>
      <c r="B230">
        <v>0</v>
      </c>
      <c r="C230">
        <f>IF(B230&lt;=9,0,
IF(B230=10,1,2))</f>
        <v>0</v>
      </c>
      <c r="D230">
        <f ca="1">RAND()</f>
        <v>6.3525496469136411E-2</v>
      </c>
      <c r="E230">
        <f ca="1">RAND()</f>
        <v>0.33700474405736547</v>
      </c>
      <c r="F230">
        <f ca="1">RAND()</f>
        <v>0.756924259474683</v>
      </c>
      <c r="G230">
        <f ca="1">RAND()</f>
        <v>0.67274671747758641</v>
      </c>
      <c r="H230">
        <f ca="1">RAND()</f>
        <v>0.50835071950244171</v>
      </c>
      <c r="I230">
        <f ca="1">RAND()</f>
        <v>0.35000015081585789</v>
      </c>
      <c r="M230" t="str">
        <f ca="1">IF(LEN(J230)&lt;&gt;0,J230,VLOOKUP(D230+$B230,$BJ:$BK,MATCH($BK$1,$BJ$1:$BK$1,0),1))</f>
        <v>지정 장비</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Equip3001</v>
      </c>
      <c r="O230">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1</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GO</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700</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U230" t="s">
        <v>82</v>
      </c>
      <c r="V230" t="s">
        <v>190</v>
      </c>
      <c r="W230">
        <v>1</v>
      </c>
      <c r="X230" t="s">
        <v>125</v>
      </c>
      <c r="Z230">
        <v>1200</v>
      </c>
      <c r="AA230" t="str">
        <f ca="1">IF(ISBLANK(AB230),"",
VLOOKUP(AB230,OFFSET(INDIRECT("$A:$B"),0,MATCH(AB$1&amp;"_Verify",INDIRECT("$1:$1"),0)-1),2,0)
)</f>
        <v>upn</v>
      </c>
      <c r="AB230" t="s">
        <v>92</v>
      </c>
      <c r="AC230">
        <v>69160</v>
      </c>
      <c r="AD230">
        <v>10</v>
      </c>
      <c r="AE230" t="s">
        <v>378</v>
      </c>
      <c r="AG230">
        <v>3000</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
      </c>
      <c r="AL230">
        <v>1</v>
      </c>
      <c r="AM230" t="str">
        <f ca="1">IF(ROW()=2,AN230,OFFSET(AM230,-1,0)&amp;IF(LEN(AN230)=0,"",","&amp;AN230))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{"dy":20,"sl":0,"tp":"upn","vl":"69160","cn":10,"pt":"GO","pr":3000}</v>
      </c>
    </row>
    <row r="231" spans="1:40">
      <c r="A231">
        <v>20</v>
      </c>
      <c r="B231">
        <v>1</v>
      </c>
      <c r="C231">
        <f>IF(B231&lt;=9,0,
IF(B231=10,1,2))</f>
        <v>0</v>
      </c>
      <c r="D231">
        <f ca="1">RAND()</f>
        <v>0.98912126969206471</v>
      </c>
      <c r="E231">
        <f ca="1">RAND()</f>
        <v>0.46071744838178685</v>
      </c>
      <c r="F231">
        <f ca="1">RAND()</f>
        <v>0.20263878131769564</v>
      </c>
      <c r="G231">
        <f ca="1">RAND()</f>
        <v>0.19817800953966103</v>
      </c>
      <c r="H231">
        <f ca="1">RAND()</f>
        <v>0.24692958229694173</v>
      </c>
      <c r="I231">
        <f ca="1">RAND()</f>
        <v>7.9449711325282446E-2</v>
      </c>
      <c r="M231" t="str">
        <f ca="1">IF(LEN(J231)&lt;&gt;0,J231,VLOOKUP(D231+$B231,$BJ:$BK,MATCH($BK$1,$BJ$1:$BK$1,0),1))</f>
        <v>지정 장비</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Equip4001</v>
      </c>
      <c r="O231">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1</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GO</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600</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U231" t="s">
        <v>82</v>
      </c>
      <c r="V231" t="s">
        <v>277</v>
      </c>
      <c r="W231">
        <v>1</v>
      </c>
      <c r="X231" t="s">
        <v>129</v>
      </c>
      <c r="Z231">
        <v>5</v>
      </c>
      <c r="AA231" t="str">
        <f ca="1">IF(ISBLANK(AB231),"",
VLOOKUP(AB231,OFFSET(INDIRECT("$A:$B"),0,MATCH(AB$1&amp;"_Verify",INDIRECT("$1:$1"),0)-1),2,0)
)</f>
        <v>fe</v>
      </c>
      <c r="AB231" t="s">
        <v>82</v>
      </c>
      <c r="AC231" t="s">
        <v>421</v>
      </c>
      <c r="AD231">
        <v>1</v>
      </c>
      <c r="AE231" t="s">
        <v>129</v>
      </c>
      <c r="AG231">
        <v>5</v>
      </c>
      <c r="AH231" t="str">
        <f ca="1">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 ca="1">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파수꾼의 숏보우</v>
      </c>
      <c r="AL231">
        <v>1</v>
      </c>
      <c r="AM231" t="str">
        <f ca="1">IF(ROW()=2,AN231,OFFSET(AM231,-1,0)&amp;IF(LEN(AN231)=0,"",","&amp;AN231))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{"dy":20,"sl":1,"tp":"fe","vl":"Equip2202","cn":1,"pt":"DI","pr":5}</v>
      </c>
    </row>
    <row r="232" spans="1:40">
      <c r="A232">
        <v>20</v>
      </c>
      <c r="B232">
        <v>2</v>
      </c>
      <c r="C232">
        <f>IF(B232&lt;=9,0,
IF(B232=10,1,2))</f>
        <v>0</v>
      </c>
      <c r="D232">
        <f ca="1">RAND()</f>
        <v>0.81005258336681629</v>
      </c>
      <c r="E232">
        <f ca="1">RAND()</f>
        <v>5.0767289448026554E-2</v>
      </c>
      <c r="F232">
        <f ca="1">RAND()</f>
        <v>0.86453936427054701</v>
      </c>
      <c r="G232">
        <f ca="1">RAND()</f>
        <v>0.83588862111638174</v>
      </c>
      <c r="H232">
        <f ca="1">RAND()</f>
        <v>0.65653804932897897</v>
      </c>
      <c r="I232">
        <f ca="1">RAND()</f>
        <v>0.16997820942457631</v>
      </c>
      <c r="M232" t="str">
        <f ca="1">IF(LEN(J232)&lt;&gt;0,J232,VLOOKUP(D232+$B232,$BJ:$BK,MATCH($BK$1,$BJ$1:$BK$1,0),1))</f>
        <v>안 지정 캐릭터 PP 영웅등급</v>
      </c>
      <c r="N232">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5076</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3</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900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91</v>
      </c>
      <c r="V232">
        <v>88102</v>
      </c>
      <c r="W232">
        <v>14</v>
      </c>
      <c r="X232" t="s">
        <v>125</v>
      </c>
      <c r="Z232">
        <v>1400</v>
      </c>
      <c r="AA232" t="str">
        <f ca="1">IF(ISBLANK(AB232),"",
VLOOKUP(AB232,OFFSET(INDIRECT("$A:$B"),0,MATCH(AB$1&amp;"_Verify",INDIRECT("$1:$1"),0)-1),2,0)
)</f>
        <v>upn</v>
      </c>
      <c r="AB232" t="s">
        <v>92</v>
      </c>
      <c r="AC232">
        <v>81403</v>
      </c>
      <c r="AD232">
        <v>6</v>
      </c>
      <c r="AE232" t="s">
        <v>68</v>
      </c>
      <c r="AG232">
        <v>1800</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{"dy":20,"sl":2,"tp":"upn","vl":"81403","cn":6,"pt":"GO","pr":1800}</v>
      </c>
    </row>
    <row r="233" spans="1:40">
      <c r="A233">
        <v>20</v>
      </c>
      <c r="B233">
        <v>3</v>
      </c>
      <c r="C233">
        <f>IF(B233&lt;=9,0,
IF(B233=10,1,2))</f>
        <v>0</v>
      </c>
      <c r="D233">
        <f ca="1">RAND()</f>
        <v>0.10063678185837877</v>
      </c>
      <c r="E233">
        <f ca="1">RAND()</f>
        <v>0.28660191267245905</v>
      </c>
      <c r="F233">
        <f ca="1">RAND()</f>
        <v>0.14352897768459005</v>
      </c>
      <c r="G233">
        <f ca="1">RAND()</f>
        <v>0.24438504260225202</v>
      </c>
      <c r="H233">
        <f ca="1">RAND()</f>
        <v>0.6200695561438414</v>
      </c>
      <c r="I233">
        <f ca="1">RAND()</f>
        <v>4.390730307731272E-2</v>
      </c>
      <c r="M233" t="str">
        <f ca="1">IF(LEN(J233)&lt;&gt;0,J233,VLOOKUP(D233+$B233,$BJ:$BK,MATCH($BK$1,$BJ$1:$BK$1,0),1))</f>
        <v>안 지정 캐릭터 PP 영웅등급</v>
      </c>
      <c r="N233">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28660</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6</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1800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92</v>
      </c>
      <c r="V233">
        <v>69160</v>
      </c>
      <c r="W233">
        <v>13</v>
      </c>
      <c r="X233" t="s">
        <v>125</v>
      </c>
      <c r="Z233">
        <v>1300</v>
      </c>
      <c r="AA233" t="str">
        <f ca="1">IF(ISBLANK(AB233),"",
VLOOKUP(AB233,OFFSET(INDIRECT("$A:$B"),0,MATCH(AB$1&amp;"_Verify",INDIRECT("$1:$1"),0)-1),2,0)
)</f>
        <v>fe</v>
      </c>
      <c r="AB233" t="s">
        <v>82</v>
      </c>
      <c r="AC233" t="s">
        <v>452</v>
      </c>
      <c r="AD233">
        <v>1</v>
      </c>
      <c r="AE233" t="s">
        <v>125</v>
      </c>
      <c r="AG233">
        <v>1400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별의 계시</v>
      </c>
      <c r="AL233">
        <v>1</v>
      </c>
      <c r="AM233" t="str">
        <f ca="1">IF(ROW()=2,AN233,OFFSET(AM233,-1,0)&amp;IF(LEN(AN233)=0,"",","&amp;AN233))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{"dy":20,"sl":3,"tp":"fe","vl":"Equip4101","cn":1,"pt":"GO","pr":1400}</v>
      </c>
    </row>
    <row r="234" spans="1:40">
      <c r="A234">
        <v>20</v>
      </c>
      <c r="B234">
        <v>4</v>
      </c>
      <c r="C234">
        <f>IF(B234&lt;=9,0,
IF(B234=10,1,2))</f>
        <v>0</v>
      </c>
      <c r="D234">
        <f ca="1">RAND()</f>
        <v>0.42328194093987348</v>
      </c>
      <c r="E234">
        <f ca="1">RAND()</f>
        <v>0.49248793404041791</v>
      </c>
      <c r="F234">
        <f ca="1">RAND()</f>
        <v>0.95894847273397366</v>
      </c>
      <c r="G234">
        <f ca="1">RAND()</f>
        <v>0.39387727892555158</v>
      </c>
      <c r="H234">
        <f ca="1">RAND()</f>
        <v>0.77338995181110337</v>
      </c>
      <c r="I234">
        <f ca="1">RAND()</f>
        <v>0.81553235408520885</v>
      </c>
      <c r="M234" t="str">
        <f ca="1">IF(LEN(J234)&lt;&gt;0,J234,VLOOKUP(D234+$B234,$BJ:$BK,MATCH($BK$1,$BJ$1:$BK$1,0),1))</f>
        <v>안 지정 캐릭터 PP 일반등급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49248</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8</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2400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92</v>
      </c>
      <c r="V234">
        <v>81403</v>
      </c>
      <c r="W234">
        <v>13</v>
      </c>
      <c r="X234" t="s">
        <v>125</v>
      </c>
      <c r="Z234">
        <v>1300</v>
      </c>
      <c r="AA234" t="str">
        <f ca="1">IF(ISBLANK(AB234),"",
VLOOKUP(AB234,OFFSET(INDIRECT("$A:$B"),0,MATCH(AB$1&amp;"_Verify",INDIRECT("$1:$1"),0)-1),2,0)
)</f>
        <v>fe</v>
      </c>
      <c r="AB234" t="s">
        <v>82</v>
      </c>
      <c r="AC234" t="s">
        <v>391</v>
      </c>
      <c r="AD234">
        <v>1</v>
      </c>
      <c r="AE234" t="s">
        <v>125</v>
      </c>
      <c r="AG234">
        <v>800</v>
      </c>
      <c r="AH234" t="str">
        <f ca="1">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 ca="1">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떠오르는 태양</v>
      </c>
      <c r="AL234">
        <v>1</v>
      </c>
      <c r="AM234" t="str">
        <f ca="1">IF(ROW()=2,AN234,OFFSET(AM234,-1,0)&amp;IF(LEN(AN234)=0,"",","&amp;AN234))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{"dy":20,"sl":4,"tp":"fe","vl":"Equip3002","cn":1,"pt":"GO","pr":800}</v>
      </c>
    </row>
    <row r="235" spans="1:40">
      <c r="A235">
        <v>20</v>
      </c>
      <c r="B235">
        <v>5</v>
      </c>
      <c r="C235">
        <f>IF(B235&lt;=9,0,
IF(B235=10,1,2))</f>
        <v>0</v>
      </c>
      <c r="D235">
        <f ca="1">RAND()</f>
        <v>0.98975643590865159</v>
      </c>
      <c r="E235">
        <f ca="1">RAND()</f>
        <v>0.58746212759412741</v>
      </c>
      <c r="F235">
        <f ca="1">RAND()</f>
        <v>0.46890278892330639</v>
      </c>
      <c r="G235">
        <f ca="1">RAND()</f>
        <v>3.58740498224146E-2</v>
      </c>
      <c r="H235">
        <f ca="1">RAND()</f>
        <v>0.62556972475663908</v>
      </c>
      <c r="I235">
        <f ca="1">RAND()</f>
        <v>0.68733570785523368</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58746</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10</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3000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82</v>
      </c>
      <c r="V235" t="s">
        <v>250</v>
      </c>
      <c r="W235">
        <v>1</v>
      </c>
      <c r="X235" t="s">
        <v>125</v>
      </c>
      <c r="Z235">
        <v>800</v>
      </c>
      <c r="AA235" t="str">
        <f ca="1">IF(ISBLANK(AB235),"",
VLOOKUP(AB235,OFFSET(INDIRECT("$A:$B"),0,MATCH(AB$1&amp;"_Verify",INDIRECT("$1:$1"),0)-1),2,0)
)</f>
        <v>fe</v>
      </c>
      <c r="AB235" t="s">
        <v>82</v>
      </c>
      <c r="AC235" t="s">
        <v>377</v>
      </c>
      <c r="AD235">
        <v>1</v>
      </c>
      <c r="AE235" t="s">
        <v>125</v>
      </c>
      <c r="AG235">
        <v>3800</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버블 블래스터</v>
      </c>
      <c r="AL235">
        <v>1</v>
      </c>
      <c r="AM235" t="str">
        <f ca="1">IF(ROW()=2,AN235,OFFSET(AM235,-1,0)&amp;IF(LEN(AN235)=0,"",","&amp;AN235))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{"dy":20,"sl":5,"tp":"fe","vl":"Equip6102","cn":1,"pt":"GO","pr":3800}</v>
      </c>
    </row>
    <row r="236" spans="1:40">
      <c r="A236">
        <v>20</v>
      </c>
      <c r="B236">
        <v>6</v>
      </c>
      <c r="C236">
        <f>IF(B236&lt;=9,0,
IF(B236=10,1,2))</f>
        <v>0</v>
      </c>
      <c r="D236">
        <f ca="1">RAND()</f>
        <v>0.93231040875512672</v>
      </c>
      <c r="E236">
        <f ca="1">RAND()</f>
        <v>0.37820759219363864</v>
      </c>
      <c r="F236">
        <f ca="1">RAND()</f>
        <v>0.93412649855694674</v>
      </c>
      <c r="G236">
        <f ca="1">RAND()</f>
        <v>0.53695683068551392</v>
      </c>
      <c r="H236">
        <f ca="1">RAND()</f>
        <v>0.80304701060957329</v>
      </c>
      <c r="I236">
        <f ca="1">RAND()</f>
        <v>0.70959639706970445</v>
      </c>
      <c r="M236" t="str">
        <f ca="1">IF(LEN(J236)&lt;&gt;0,J236,VLOOKUP(D236+$B236,$BJ:$BK,MATCH($BK$1,$BJ$1:$BK$1,0),1))</f>
        <v>지정 장비</v>
      </c>
      <c r="N236" t="str">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Equip4301</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7700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82</v>
      </c>
      <c r="V236" t="s">
        <v>205</v>
      </c>
      <c r="W236">
        <v>1</v>
      </c>
      <c r="X236" t="s">
        <v>125</v>
      </c>
      <c r="Z236">
        <v>3800</v>
      </c>
      <c r="AA236" t="str">
        <f ca="1">IF(ISBLANK(AB236),"",
VLOOKUP(AB236,OFFSET(INDIRECT("$A:$B"),0,MATCH(AB$1&amp;"_Verify",INDIRECT("$1:$1"),0)-1),2,0)
)</f>
        <v>fe</v>
      </c>
      <c r="AB236" t="s">
        <v>82</v>
      </c>
      <c r="AC236" t="s">
        <v>455</v>
      </c>
      <c r="AD236">
        <v>1</v>
      </c>
      <c r="AE236" t="s">
        <v>125</v>
      </c>
      <c r="AG236">
        <v>4600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으깨어 부수는 자</v>
      </c>
      <c r="AL236">
        <v>1</v>
      </c>
      <c r="AM236" t="str">
        <f ca="1">IF(ROW()=2,AN236,OFFSET(AM236,-1,0)&amp;IF(LEN(AN236)=0,"",","&amp;AN236))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{"dy":20,"sl":6,"tp":"fe","vl":"Equip8002","cn":1,"pt":"GO","pr":4600}</v>
      </c>
    </row>
    <row r="237" spans="1:40">
      <c r="A237">
        <v>20</v>
      </c>
      <c r="B237">
        <v>7</v>
      </c>
      <c r="C237">
        <f>IF(B237&lt;=9,0,
IF(B237=10,1,2))</f>
        <v>0</v>
      </c>
      <c r="D237">
        <f ca="1">RAND()</f>
        <v>0.81435290809412619</v>
      </c>
      <c r="E237">
        <f ca="1">RAND()</f>
        <v>7.2601169199351112E-2</v>
      </c>
      <c r="F237">
        <f ca="1">RAND()</f>
        <v>0.62749923700553933</v>
      </c>
      <c r="G237">
        <f ca="1">RAND()</f>
        <v>0.1095278731364927</v>
      </c>
      <c r="H237">
        <f ca="1">RAND()</f>
        <v>0.25624697125210538</v>
      </c>
      <c r="I237">
        <f ca="1">RAND()</f>
        <v>0.13639561281861645</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Equip0302</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DI</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10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82</v>
      </c>
      <c r="V237" t="s">
        <v>293</v>
      </c>
      <c r="W237">
        <v>1</v>
      </c>
      <c r="X237" t="s">
        <v>125</v>
      </c>
      <c r="Z237">
        <v>4600</v>
      </c>
      <c r="AA237" t="str">
        <f ca="1">IF(ISBLANK(AB237),"",
VLOOKUP(AB237,OFFSET(INDIRECT("$A:$B"),0,MATCH(AB$1&amp;"_Verify",INDIRECT("$1:$1"),0)-1),2,0)
)</f>
        <v>uph</v>
      </c>
      <c r="AB237" t="s">
        <v>91</v>
      </c>
      <c r="AC237">
        <v>88102</v>
      </c>
      <c r="AD237">
        <v>14</v>
      </c>
      <c r="AE237" t="s">
        <v>400</v>
      </c>
      <c r="AG237">
        <v>3</v>
      </c>
      <c r="AH237" t="str">
        <f>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
      </c>
      <c r="AL237">
        <v>1</v>
      </c>
      <c r="AM237" t="str">
        <f ca="1">IF(ROW()=2,AN237,OFFSET(AM237,-1,0)&amp;IF(LEN(AN237)=0,"",","&amp;AN237))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{"dy":20,"sl":7,"tp":"uph","vl":"88102","cn":14,"pt":"DI","pr":3}</v>
      </c>
    </row>
    <row r="238" spans="1:40">
      <c r="A238">
        <v>20</v>
      </c>
      <c r="B238">
        <v>8</v>
      </c>
      <c r="C238">
        <f>IF(B238&lt;=9,0,
IF(B238=10,1,2))</f>
        <v>0</v>
      </c>
      <c r="D238">
        <f ca="1">RAND()</f>
        <v>0.72997372334306609</v>
      </c>
      <c r="E238">
        <f ca="1">RAND()</f>
        <v>0.57134428819666971</v>
      </c>
      <c r="F238">
        <f ca="1">RAND()</f>
        <v>0.16648031089519288</v>
      </c>
      <c r="G238">
        <f ca="1">RAND()</f>
        <v>0.28809636667478611</v>
      </c>
      <c r="H238">
        <f ca="1">RAND()</f>
        <v>1.2903716131602683E-2</v>
      </c>
      <c r="I238">
        <f ca="1">RAND()</f>
        <v>0.28976984474268841</v>
      </c>
      <c r="M238" t="str">
        <f ca="1">IF(LEN(J238)&lt;&gt;0,J238,VLOOKUP(D238+$B238,$BJ:$BK,MATCH($BK$1,$BJ$1:$BK$1,0),1))</f>
        <v>삭제</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삭제</v>
      </c>
      <c r="O238" t="str">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삭제</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삭제</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t="str">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삭제</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AA238" t="str">
        <f ca="1">IF(ISBLANK(AB238),"",
VLOOKUP(AB238,OFFSET(INDIRECT("$A:$B"),0,MATCH(AB$1&amp;"_Verify",INDIRECT("$1:$1"),0)-1),2,0)
)</f>
        <v>fl5</v>
      </c>
      <c r="AB238" t="s">
        <v>426</v>
      </c>
      <c r="AC238" t="s">
        <v>495</v>
      </c>
      <c r="AD238">
        <v>1</v>
      </c>
      <c r="AE238" t="s">
        <v>129</v>
      </c>
      <c r="AF238">
        <v>90</v>
      </c>
      <c r="AG238">
        <v>59</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튤린</v>
      </c>
      <c r="AL238">
        <v>1</v>
      </c>
      <c r="AM238" t="str">
        <f ca="1">IF(ROW()=2,AN238,OFFSET(AM238,-1,0)&amp;IF(LEN(AN238)=0,"",","&amp;AN238))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{"dy":20,"sl":8,"tp":"fl5","vl":"Actor0037","cn":1,"pt":"DI","pp":90,"pr":59}</v>
      </c>
    </row>
    <row r="239" spans="1:40">
      <c r="A239">
        <v>20</v>
      </c>
      <c r="B239">
        <v>9</v>
      </c>
      <c r="C239">
        <f>IF(B239&lt;=9,0,
IF(B239=10,1,2))</f>
        <v>0</v>
      </c>
      <c r="D239">
        <f ca="1">RAND()</f>
        <v>0.28425481906741945</v>
      </c>
      <c r="E239">
        <f ca="1">RAND()</f>
        <v>0.26080890860068495</v>
      </c>
      <c r="F239">
        <f ca="1">RAND()</f>
        <v>0.30364826772384124</v>
      </c>
      <c r="G239">
        <f ca="1">RAND()</f>
        <v>0.83293788679680181</v>
      </c>
      <c r="H239">
        <f ca="1">RAND()</f>
        <v>0.86503478660244326</v>
      </c>
      <c r="I239">
        <f ca="1">RAND()</f>
        <v>9.7040249594866679E-2</v>
      </c>
      <c r="M239" t="str">
        <f ca="1">IF(LEN(J239)&lt;&gt;0,J239,VLOOKUP(D239+$B239,$BJ:$BK,MATCH($BK$1,$BJ$1:$BK$1,0),1))</f>
        <v>삭제</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삭제</v>
      </c>
      <c r="O239" t="str">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삭제</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삭제</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t="str">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삭제</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AA239" t="str">
        <f ca="1">IF(ISBLANK(AB239),"",
VLOOKUP(AB239,OFFSET(INDIRECT("$A:$B"),0,MATCH(AB$1&amp;"_Verify",INDIRECT("$1:$1"),0)-1),2,0)
)</f>
        <v>fl6</v>
      </c>
      <c r="AB239" t="s">
        <v>427</v>
      </c>
      <c r="AC239" t="s">
        <v>495</v>
      </c>
      <c r="AD239">
        <v>1</v>
      </c>
      <c r="AE239" t="s">
        <v>129</v>
      </c>
      <c r="AF239">
        <v>90</v>
      </c>
      <c r="AG239">
        <v>59</v>
      </c>
      <c r="AH239" t="str">
        <f>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튤린</v>
      </c>
      <c r="AL239">
        <v>1</v>
      </c>
      <c r="AM239" t="str">
        <f ca="1">IF(ROW()=2,AN239,OFFSET(AM239,-1,0)&amp;IF(LEN(AN239)=0,"",","&amp;AN239))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{"dy":20,"sl":9,"tp":"fl6","vl":"Actor0037","cn":1,"pt":"DI","pp":90,"pr":59}</v>
      </c>
    </row>
    <row r="240" spans="1:40">
      <c r="A240">
        <v>20</v>
      </c>
      <c r="B240">
        <v>10</v>
      </c>
      <c r="C240">
        <f>IF(B240&lt;=9,0,
IF(B240=10,1,2))</f>
        <v>1</v>
      </c>
      <c r="D240">
        <f ca="1">RAND()</f>
        <v>0.59409368289743181</v>
      </c>
      <c r="E240">
        <f ca="1">RAND()</f>
        <v>0.46808086650862812</v>
      </c>
      <c r="F240">
        <f ca="1">RAND()</f>
        <v>0.89277072078493691</v>
      </c>
      <c r="G240">
        <f ca="1">RAND()</f>
        <v>0.67273577864249123</v>
      </c>
      <c r="H240">
        <f ca="1">RAND()</f>
        <v>0.51529388010247901</v>
      </c>
      <c r="I240">
        <f ca="1">RAND()</f>
        <v>0.18713565521168085</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
      </c>
      <c r="AL240">
        <v>1</v>
      </c>
      <c r="AM240" t="str">
        <f ca="1">IF(ROW()=2,AN240,OFFSET(AM240,-1,0)&amp;IF(LEN(AN240)=0,"",","&amp;AN240))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{"dy":20,"sl":10}</v>
      </c>
    </row>
    <row r="241" spans="1:40">
      <c r="A241">
        <v>20</v>
      </c>
      <c r="B241">
        <v>11</v>
      </c>
      <c r="C241">
        <f>IF(B241&lt;=9,0,
IF(B241=10,1,2))</f>
        <v>2</v>
      </c>
      <c r="D241">
        <f ca="1">RAND()</f>
        <v>0.79750508141088616</v>
      </c>
      <c r="E241">
        <f ca="1">RAND()</f>
        <v>0.70525265560760364</v>
      </c>
      <c r="F241">
        <f ca="1">RAND()</f>
        <v>0.22610986721230042</v>
      </c>
      <c r="G241">
        <f ca="1">RAND()</f>
        <v>0.49522715348633506</v>
      </c>
      <c r="H241">
        <f ca="1">RAND()</f>
        <v>0.67979832665633289</v>
      </c>
      <c r="I241">
        <f ca="1">RAND()</f>
        <v>4.1353312736094772E-2</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
      </c>
      <c r="AL241">
        <v>1</v>
      </c>
      <c r="AM241" t="str">
        <f ca="1">IF(ROW()=2,AN241,OFFSET(AM241,-1,0)&amp;IF(LEN(AN241)=0,"",","&amp;AN241))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{"dy":20,"sl":11}</v>
      </c>
    </row>
    <row r="242" spans="1:40">
      <c r="A242">
        <v>21</v>
      </c>
      <c r="B242">
        <v>0</v>
      </c>
      <c r="C242">
        <f>IF(B242&lt;=9,0,
IF(B242=10,1,2))</f>
        <v>0</v>
      </c>
      <c r="D242">
        <f ca="1">RAND()</f>
        <v>0.11253286691844999</v>
      </c>
      <c r="E242">
        <f ca="1">RAND()</f>
        <v>1.3892083844909031E-2</v>
      </c>
      <c r="F242">
        <f ca="1">RAND()</f>
        <v>0.19478622562437109</v>
      </c>
      <c r="G242">
        <f ca="1">RAND()</f>
        <v>0.18814085103890488</v>
      </c>
      <c r="H242">
        <f ca="1">RAND()</f>
        <v>0.81883604404503707</v>
      </c>
      <c r="I242">
        <f ca="1">RAND()</f>
        <v>0.8420704266703577</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Equip0002</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900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196</v>
      </c>
      <c r="W242">
        <v>1</v>
      </c>
      <c r="X242" t="s">
        <v>129</v>
      </c>
      <c r="Z242">
        <v>11</v>
      </c>
      <c r="AA242" t="str">
        <f ca="1">IF(ISBLANK(AB242),"",
VLOOKUP(AB242,OFFSET(INDIRECT("$A:$B"),0,MATCH(AB$1&amp;"_Verify",INDIRECT("$1:$1"),0)-1),2,0)
)</f>
        <v>upn</v>
      </c>
      <c r="AB242" t="s">
        <v>376</v>
      </c>
      <c r="AC242">
        <v>16467</v>
      </c>
      <c r="AD242">
        <v>4</v>
      </c>
      <c r="AE242" t="s">
        <v>125</v>
      </c>
      <c r="AG242">
        <v>1200</v>
      </c>
      <c r="AH242" t="str">
        <f>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
      </c>
      <c r="AL242">
        <v>1</v>
      </c>
      <c r="AM242" t="str">
        <f ca="1">IF(ROW()=2,AN242,OFFSET(AM242,-1,0)&amp;IF(LEN(AN242)=0,"",","&amp;AN242))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{"dy":21,"sl":0,"tp":"upn","vl":"16467","cn":4,"pt":"GO","pr":1200}</v>
      </c>
    </row>
    <row r="243" spans="1:40">
      <c r="A243">
        <v>21</v>
      </c>
      <c r="B243">
        <v>1</v>
      </c>
      <c r="C243">
        <f>IF(B243&lt;=9,0,
IF(B243=10,1,2))</f>
        <v>0</v>
      </c>
      <c r="D243">
        <f ca="1">RAND()</f>
        <v>9.1651207699377513E-2</v>
      </c>
      <c r="E243">
        <f ca="1">RAND()</f>
        <v>0.33194918636507531</v>
      </c>
      <c r="F243">
        <f ca="1">RAND()</f>
        <v>9.0900093323853848E-2</v>
      </c>
      <c r="G243">
        <f ca="1">RAND()</f>
        <v>0.53772785173473503</v>
      </c>
      <c r="H243">
        <f ca="1">RAND()</f>
        <v>0.48098644608264496</v>
      </c>
      <c r="I243">
        <f ca="1">RAND()</f>
        <v>4.0093399293878562E-2</v>
      </c>
      <c r="M243" t="str">
        <f ca="1">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Equip2401</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27</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14</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258</v>
      </c>
      <c r="W243">
        <v>1</v>
      </c>
      <c r="X243" t="s">
        <v>125</v>
      </c>
      <c r="Z243">
        <v>1200</v>
      </c>
      <c r="AA243" t="str">
        <f ca="1">IF(ISBLANK(AB243),"",
VLOOKUP(AB243,OFFSET(INDIRECT("$A:$B"),0,MATCH(AB$1&amp;"_Verify",INDIRECT("$1:$1"),0)-1),2,0)
)</f>
        <v>uph</v>
      </c>
      <c r="AB243" t="s">
        <v>375</v>
      </c>
      <c r="AC243">
        <v>84861</v>
      </c>
      <c r="AD243">
        <v>14</v>
      </c>
      <c r="AE243" t="s">
        <v>129</v>
      </c>
      <c r="AG243">
        <v>4</v>
      </c>
      <c r="AH243" t="str">
        <f>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
      </c>
      <c r="AL243">
        <v>1</v>
      </c>
      <c r="AM243" t="str">
        <f ca="1">IF(ROW()=2,AN243,OFFSET(AM243,-1,0)&amp;IF(LEN(AN243)=0,"",","&amp;AN243))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{"dy":21,"sl":1,"tp":"uph","vl":"84861","cn":14,"pt":"DI","pr":4}</v>
      </c>
    </row>
    <row r="244" spans="1:40">
      <c r="A244">
        <v>21</v>
      </c>
      <c r="B244">
        <v>2</v>
      </c>
      <c r="C244">
        <f>IF(B244&lt;=9,0,
IF(B244=10,1,2))</f>
        <v>0</v>
      </c>
      <c r="D244">
        <f ca="1">RAND()</f>
        <v>0.50175002812665248</v>
      </c>
      <c r="E244">
        <f ca="1">RAND()</f>
        <v>0.14714800129629169</v>
      </c>
      <c r="F244">
        <f ca="1">RAND()</f>
        <v>0.35104344172794455</v>
      </c>
      <c r="G244">
        <f ca="1">RAND()</f>
        <v>0.29116343348788631</v>
      </c>
      <c r="H244">
        <f ca="1">RAND()</f>
        <v>0.34947749725104338</v>
      </c>
      <c r="I244">
        <f ca="1">RAND()</f>
        <v>0.78877102857858183</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14714</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4</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1200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6467</v>
      </c>
      <c r="W244">
        <v>9</v>
      </c>
      <c r="X244" t="s">
        <v>125</v>
      </c>
      <c r="Z244">
        <v>900</v>
      </c>
      <c r="AA244" t="str">
        <f ca="1">IF(ISBLANK(AB244),"",
VLOOKUP(AB244,OFFSET(INDIRECT("$A:$B"),0,MATCH(AB$1&amp;"_Verify",INDIRECT("$1:$1"),0)-1),2,0)
)</f>
        <v>fe</v>
      </c>
      <c r="AB244" t="s">
        <v>82</v>
      </c>
      <c r="AC244" t="s">
        <v>456</v>
      </c>
      <c r="AD244">
        <v>1</v>
      </c>
      <c r="AE244" t="s">
        <v>129</v>
      </c>
      <c r="AG244">
        <v>11</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태양과 달과 별</v>
      </c>
      <c r="AL244">
        <v>1</v>
      </c>
      <c r="AM244" t="str">
        <f ca="1">IF(ROW()=2,AN244,OFFSET(AM244,-1,0)&amp;IF(LEN(AN244)=0,"",","&amp;AN244))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{"dy":21,"sl":2,"tp":"fe","vl":"Equip3302","cn":1,"pt":"DI","pr":11}</v>
      </c>
    </row>
    <row r="245" spans="1:40">
      <c r="A245">
        <v>21</v>
      </c>
      <c r="B245">
        <v>3</v>
      </c>
      <c r="C245">
        <f>IF(B245&lt;=9,0,
IF(B245=10,1,2))</f>
        <v>0</v>
      </c>
      <c r="D245">
        <f ca="1">RAND()</f>
        <v>0.25038142609497749</v>
      </c>
      <c r="E245">
        <f ca="1">RAND()</f>
        <v>0.75366344611174385</v>
      </c>
      <c r="F245">
        <f ca="1">RAND()</f>
        <v>1.1643823015814125E-2</v>
      </c>
      <c r="G245">
        <f ca="1">RAND()</f>
        <v>0.22137868980248177</v>
      </c>
      <c r="H245">
        <f ca="1">RAND()</f>
        <v>0.6739019984507898</v>
      </c>
      <c r="I245">
        <f ca="1">RAND()</f>
        <v>0.10424956943438224</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75366</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12</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3600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43155</v>
      </c>
      <c r="W245">
        <v>11</v>
      </c>
      <c r="X245" t="s">
        <v>125</v>
      </c>
      <c r="Z245">
        <v>1100</v>
      </c>
      <c r="AA245" t="str">
        <f ca="1">IF(ISBLANK(AB245),"",
VLOOKUP(AB245,OFFSET(INDIRECT("$A:$B"),0,MATCH(AB$1&amp;"_Verify",INDIRECT("$1:$1"),0)-1),2,0)
)</f>
        <v>fe</v>
      </c>
      <c r="AB245" t="s">
        <v>82</v>
      </c>
      <c r="AC245" t="s">
        <v>192</v>
      </c>
      <c r="AD245">
        <v>1</v>
      </c>
      <c r="AE245" t="s">
        <v>125</v>
      </c>
      <c r="AG245">
        <v>800</v>
      </c>
      <c r="AH245" t="str">
        <f ca="1">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 ca="1">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얼룩진 도끼</v>
      </c>
      <c r="AL245">
        <v>1</v>
      </c>
      <c r="AM245" t="str">
        <f ca="1">IF(ROW()=2,AN245,OFFSET(AM245,-1,0)&amp;IF(LEN(AN245)=0,"",","&amp;AN245))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{"dy":21,"sl":3,"tp":"fe","vl":"Equip0002","cn":1,"pt":"GO","pr":800}</v>
      </c>
    </row>
    <row r="246" spans="1:40">
      <c r="A246">
        <v>21</v>
      </c>
      <c r="B246">
        <v>4</v>
      </c>
      <c r="C246">
        <f>IF(B246&lt;=9,0,
IF(B246=10,1,2))</f>
        <v>0</v>
      </c>
      <c r="D246">
        <f ca="1">RAND()</f>
        <v>7.2236671401622821E-2</v>
      </c>
      <c r="E246">
        <f ca="1">RAND()</f>
        <v>0.48122992575476831</v>
      </c>
      <c r="F246">
        <f ca="1">RAND()</f>
        <v>0.36044290124348444</v>
      </c>
      <c r="G246">
        <f ca="1">RAND()</f>
        <v>0.4396763569111487</v>
      </c>
      <c r="H246">
        <f ca="1">RAND()</f>
        <v>0.27730053197986237</v>
      </c>
      <c r="I246">
        <f ca="1">RAND()</f>
        <v>0.69451506683039643</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48122</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8</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2400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94861</v>
      </c>
      <c r="W246">
        <v>14</v>
      </c>
      <c r="X246" t="s">
        <v>125</v>
      </c>
      <c r="Z246">
        <v>1400</v>
      </c>
      <c r="AA246" t="str">
        <f ca="1">IF(ISBLANK(AB246),"",
VLOOKUP(AB246,OFFSET(INDIRECT("$A:$B"),0,MATCH(AB$1&amp;"_Verify",INDIRECT("$1:$1"),0)-1),2,0)
)</f>
        <v>fe</v>
      </c>
      <c r="AB246" t="s">
        <v>82</v>
      </c>
      <c r="AC246" t="s">
        <v>469</v>
      </c>
      <c r="AD246">
        <v>1</v>
      </c>
      <c r="AE246" t="s">
        <v>125</v>
      </c>
      <c r="AG246">
        <v>700</v>
      </c>
      <c r="AH246" t="str">
        <f ca="1">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 ca="1">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루비 장식 아밍 소드</v>
      </c>
      <c r="AL246">
        <v>1</v>
      </c>
      <c r="AM246" t="str">
        <f ca="1">IF(ROW()=2,AN246,OFFSET(AM246,-1,0)&amp;IF(LEN(AN246)=0,"",","&amp;AN246))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{"dy":21,"sl":4,"tp":"fe","vl":"Equip5001","cn":1,"pt":"GO","pr":700}</v>
      </c>
    </row>
    <row r="247" spans="1:40">
      <c r="A247">
        <v>21</v>
      </c>
      <c r="B247">
        <v>5</v>
      </c>
      <c r="C247">
        <f>IF(B247&lt;=9,0,
IF(B247=10,1,2))</f>
        <v>0</v>
      </c>
      <c r="D247">
        <f ca="1">RAND()</f>
        <v>0.58555268461480725</v>
      </c>
      <c r="E247">
        <f ca="1">RAND()</f>
        <v>0.97966799473756894</v>
      </c>
      <c r="F247">
        <f ca="1">RAND()</f>
        <v>0.68641983396885931</v>
      </c>
      <c r="G247">
        <f ca="1">RAND()</f>
        <v>0.18682665262712927</v>
      </c>
      <c r="H247">
        <f ca="1">RAND()</f>
        <v>0.2616644751977063</v>
      </c>
      <c r="I247">
        <f ca="1">RAND()</f>
        <v>0.4173683631734747</v>
      </c>
      <c r="M247" t="str">
        <f ca="1">IF(LEN(J247)&lt;&gt;0,J247,VLOOKUP(D247+$B247,$BJ:$BK,MATCH($BK$1,$BJ$1:$BK$1,0),1))</f>
        <v>안 지정 캐릭터 PP 영웅등급</v>
      </c>
      <c r="N247">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97966</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14</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4200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82</v>
      </c>
      <c r="V247" t="s">
        <v>111</v>
      </c>
      <c r="W247">
        <v>1</v>
      </c>
      <c r="X247" t="s">
        <v>125</v>
      </c>
      <c r="Z247">
        <v>700</v>
      </c>
      <c r="AA247" t="str">
        <f ca="1">IF(ISBLANK(AB247),"",
VLOOKUP(AB247,OFFSET(INDIRECT("$A:$B"),0,MATCH(AB$1&amp;"_Verify",INDIRECT("$1:$1"),0)-1),2,0)
)</f>
        <v>upn</v>
      </c>
      <c r="AB247" t="s">
        <v>92</v>
      </c>
      <c r="AC247">
        <v>33155</v>
      </c>
      <c r="AD247">
        <v>11</v>
      </c>
      <c r="AE247" t="s">
        <v>125</v>
      </c>
      <c r="AG247">
        <v>3300</v>
      </c>
      <c r="AH247" t="str">
        <f>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
      </c>
      <c r="AL247">
        <v>1</v>
      </c>
      <c r="AM247" t="str">
        <f ca="1">IF(ROW()=2,AN247,OFFSET(AM247,-1,0)&amp;IF(LEN(AN247)=0,"",","&amp;AN247))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{"dy":21,"sl":5,"tp":"upn","vl":"33155","cn":11,"pt":"GO","pr":3300}</v>
      </c>
    </row>
    <row r="248" spans="1:40">
      <c r="A248">
        <v>21</v>
      </c>
      <c r="B248">
        <v>6</v>
      </c>
      <c r="C248">
        <f>IF(B248&lt;=9,0,
IF(B248=10,1,2))</f>
        <v>0</v>
      </c>
      <c r="D248">
        <f ca="1">RAND()</f>
        <v>3.8832593092554823E-3</v>
      </c>
      <c r="E248">
        <f ca="1">RAND()</f>
        <v>0.85053012471158929</v>
      </c>
      <c r="F248">
        <f ca="1">RAND()</f>
        <v>0.75169335265294468</v>
      </c>
      <c r="G248">
        <f ca="1">RAND()</f>
        <v>0.6609680737583844</v>
      </c>
      <c r="H248">
        <f ca="1">RAND()</f>
        <v>0.70339940469043094</v>
      </c>
      <c r="I248">
        <f ca="1">RAND()</f>
        <v>0.94979549146065367</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Equip7202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9900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186</v>
      </c>
      <c r="W248">
        <v>1</v>
      </c>
      <c r="X248" t="s">
        <v>125</v>
      </c>
      <c r="Z248">
        <v>900</v>
      </c>
      <c r="AA248" t="str">
        <f ca="1">IF(ISBLANK(AB248),"",
VLOOKUP(AB248,OFFSET(INDIRECT("$A:$B"),0,MATCH(AB$1&amp;"_Verify",INDIRECT("$1:$1"),0)-1),2,0)
)</f>
        <v>fe</v>
      </c>
      <c r="AB248" t="s">
        <v>82</v>
      </c>
      <c r="AC248" t="s">
        <v>253</v>
      </c>
      <c r="AD248">
        <v>1</v>
      </c>
      <c r="AE248" t="s">
        <v>125</v>
      </c>
      <c r="AG248">
        <v>3900</v>
      </c>
      <c r="AH248" t="str">
        <f ca="1">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 ca="1">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용력의 방패</v>
      </c>
      <c r="AL248">
        <v>1</v>
      </c>
      <c r="AM248" t="str">
        <f ca="1">IF(ROW()=2,AN248,OFFSET(AM248,-1,0)&amp;IF(LEN(AN248)=0,"",","&amp;AN248))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{"dy":21,"sl":6,"tp":"fe","vl":"Equip7101","cn":1,"pt":"GO","pr":3900}</v>
      </c>
    </row>
    <row r="249" spans="1:40">
      <c r="A249">
        <v>21</v>
      </c>
      <c r="B249">
        <v>7</v>
      </c>
      <c r="C249">
        <f>IF(B249&lt;=9,0,
IF(B249=10,1,2))</f>
        <v>0</v>
      </c>
      <c r="D249">
        <f ca="1">RAND()</f>
        <v>0.30228355125222717</v>
      </c>
      <c r="E249">
        <f ca="1">RAND()</f>
        <v>0.52061699718575682</v>
      </c>
      <c r="F249">
        <f ca="1">RAND()</f>
        <v>0.10104999643847401</v>
      </c>
      <c r="G249">
        <f ca="1">RAND()</f>
        <v>3.0277538127229331E-2</v>
      </c>
      <c r="H249">
        <f ca="1">RAND()</f>
        <v>0.93524585897798185</v>
      </c>
      <c r="I249">
        <f ca="1">RAND()</f>
        <v>0.93217301279363474</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Equip6002</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2300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194</v>
      </c>
      <c r="W249">
        <v>1</v>
      </c>
      <c r="X249" t="s">
        <v>125</v>
      </c>
      <c r="Z249">
        <v>7800</v>
      </c>
      <c r="AA249" t="str">
        <f ca="1">IF(ISBLANK(AB249),"",
VLOOKUP(AB249,OFFSET(INDIRECT("$A:$B"),0,MATCH(AB$1&amp;"_Verify",INDIRECT("$1:$1"),0)-1),2,0)
)</f>
        <v>fe</v>
      </c>
      <c r="AB249" t="s">
        <v>82</v>
      </c>
      <c r="AC249" t="s">
        <v>477</v>
      </c>
      <c r="AD249">
        <v>1</v>
      </c>
      <c r="AE249" t="s">
        <v>125</v>
      </c>
      <c r="AG249">
        <v>7800</v>
      </c>
      <c r="AH249" t="str">
        <f ca="1">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 ca="1">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뿔과 뼈</v>
      </c>
      <c r="AL249">
        <v>1</v>
      </c>
      <c r="AM249" t="str">
        <f ca="1">IF(ROW()=2,AN249,OFFSET(AM249,-1,0)&amp;IF(LEN(AN249)=0,"",","&amp;AN249))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{"dy":21,"sl":7,"tp":"fe","vl":"Equip2301","cn":1,"pt":"GO","pr":7800}</v>
      </c>
    </row>
    <row r="250" spans="1:40">
      <c r="A250">
        <v>21</v>
      </c>
      <c r="B250">
        <v>8</v>
      </c>
      <c r="C250">
        <f>IF(B250&lt;=9,0,
IF(B250=10,1,2))</f>
        <v>0</v>
      </c>
      <c r="D250">
        <f ca="1">RAND()</f>
        <v>0.24944814620840061</v>
      </c>
      <c r="E250">
        <f ca="1">RAND()</f>
        <v>0.75161120352318778</v>
      </c>
      <c r="F250">
        <f ca="1">RAND()</f>
        <v>0.26206735659324398</v>
      </c>
      <c r="G250">
        <f ca="1">RAND()</f>
        <v>0.51488475161577318</v>
      </c>
      <c r="H250">
        <f ca="1">RAND()</f>
        <v>0.83570657993386255</v>
      </c>
      <c r="I250">
        <f ca="1">RAND()</f>
        <v>0.89119369797987957</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
      </c>
      <c r="AL250">
        <v>1</v>
      </c>
      <c r="AM250" t="str">
        <f ca="1">IF(ROW()=2,AN250,OFFSET(AM250,-1,0)&amp;IF(LEN(AN250)=0,"",","&amp;AN250))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{"dy":21,"sl":8}</v>
      </c>
    </row>
    <row r="251" spans="1:40">
      <c r="A251">
        <v>21</v>
      </c>
      <c r="B251">
        <v>9</v>
      </c>
      <c r="C251">
        <f>IF(B251&lt;=9,0,
IF(B251=10,1,2))</f>
        <v>0</v>
      </c>
      <c r="D251">
        <f ca="1">RAND()</f>
        <v>0.26299368752604579</v>
      </c>
      <c r="E251">
        <f ca="1">RAND()</f>
        <v>0.51450442621718839</v>
      </c>
      <c r="F251">
        <f ca="1">RAND()</f>
        <v>0.38511922760050776</v>
      </c>
      <c r="G251">
        <f ca="1">RAND()</f>
        <v>0.56961164948813259</v>
      </c>
      <c r="H251">
        <f ca="1">RAND()</f>
        <v>0.90156688106939786</v>
      </c>
      <c r="I251">
        <f ca="1">RAND()</f>
        <v>0.72779397142073055</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
      </c>
      <c r="AL251">
        <v>1</v>
      </c>
      <c r="AM251" t="str">
        <f ca="1">IF(ROW()=2,AN251,OFFSET(AM251,-1,0)&amp;IF(LEN(AN251)=0,"",","&amp;AN251))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{"dy":21,"sl":9}</v>
      </c>
    </row>
    <row r="252" spans="1:40">
      <c r="A252">
        <v>21</v>
      </c>
      <c r="B252">
        <v>10</v>
      </c>
      <c r="C252">
        <f>IF(B252&lt;=9,0,
IF(B252=10,1,2))</f>
        <v>1</v>
      </c>
      <c r="D252">
        <f ca="1">RAND()</f>
        <v>0.33610685561203846</v>
      </c>
      <c r="E252">
        <f ca="1">RAND()</f>
        <v>0.7557326802443225</v>
      </c>
      <c r="F252">
        <f ca="1">RAND()</f>
        <v>0.44543990322400273</v>
      </c>
      <c r="G252">
        <f ca="1">RAND()</f>
        <v>0.83815135147102715</v>
      </c>
      <c r="H252">
        <f ca="1">RAND()</f>
        <v>0.99332279661063805</v>
      </c>
      <c r="I252">
        <f ca="1">RAND()</f>
        <v>0.14454759967654407</v>
      </c>
      <c r="M252" t="str">
        <f ca="1">IF(LEN(J252)&lt;&gt;0,J252,VLOOKUP(D252+$B252,$BJ:$BK,MATCH($BK$1,$BJ$1:$BK$1,0),1))</f>
        <v>삭제</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삭제</v>
      </c>
      <c r="O252" t="str">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삭제</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삭제</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t="str">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삭제</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AA252" t="str">
        <f ca="1">IF(ISBLANK(AB252),"",
VLOOKUP(AB252,OFFSET(INDIRECT("$A:$B"),0,MATCH(AB$1&amp;"_Verify",INDIRECT("$1:$1"),0)-1),2,0)
)</f>
        <v>fc</v>
      </c>
      <c r="AB252" t="s">
        <v>85</v>
      </c>
      <c r="AC252" t="s">
        <v>493</v>
      </c>
      <c r="AD252">
        <v>1</v>
      </c>
      <c r="AE252" t="s">
        <v>129</v>
      </c>
      <c r="AF252">
        <v>820</v>
      </c>
      <c r="AG252">
        <v>479</v>
      </c>
      <c r="AH252" t="str">
        <f>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전설</v>
      </c>
      <c r="AJ252" t="str">
        <f>IF(ISBLANK($AB252),"",
IF(AND($B252&gt;=VLOOKUP($AB252,$AP:$AS,3,0),$B252&lt;=VLOOKUP($AB252,$AP:$AS,4,0)),"","슬롯타입이상"))</f>
        <v/>
      </c>
      <c r="AK252" t="str">
        <f>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니엘</v>
      </c>
      <c r="AL252">
        <v>1</v>
      </c>
      <c r="AM252" t="str">
        <f ca="1">IF(ROW()=2,AN252,OFFSET(AM252,-1,0)&amp;IF(LEN(AN252)=0,"",","&amp;AN252))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{"dy":21,"sl":10,"tp":"fc","vl":"Actor2238","cn":1,"pt":"DI","pp":820,"pr":479}</v>
      </c>
    </row>
    <row r="253" spans="1:40">
      <c r="A253">
        <v>21</v>
      </c>
      <c r="B253">
        <v>11</v>
      </c>
      <c r="C253">
        <f>IF(B253&lt;=9,0,
IF(B253=10,1,2))</f>
        <v>2</v>
      </c>
      <c r="D253">
        <f ca="1">RAND()</f>
        <v>0.67351741692115641</v>
      </c>
      <c r="E253">
        <f ca="1">RAND()</f>
        <v>0.21682569765654069</v>
      </c>
      <c r="F253">
        <f ca="1">RAND()</f>
        <v>0.7619408507070039</v>
      </c>
      <c r="G253">
        <f ca="1">RAND()</f>
        <v>0.1188817847559096</v>
      </c>
      <c r="H253">
        <f ca="1">RAND()</f>
        <v>0.54559191040897159</v>
      </c>
      <c r="I253">
        <f ca="1">RAND()</f>
        <v>7.6669210388996101E-2</v>
      </c>
      <c r="M253" t="str">
        <f ca="1">IF(LEN(J253)&lt;&gt;0,J253,VLOOKUP(D253+$B253,$BJ:$BK,MATCH($BK$1,$BJ$1:$BK$1,0),1))</f>
        <v>삭제</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삭제</v>
      </c>
      <c r="O253" t="str">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삭제</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삭제</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t="str">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삭제</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AA253" t="str">
        <f ca="1">IF(ISBLANK(AB253),"",
VLOOKUP(AB253,OFFSET(INDIRECT("$A:$B"),0,MATCH(AB$1&amp;"_Verify",INDIRECT("$1:$1"),0)-1),2,0)
)</f>
        <v>fp</v>
      </c>
      <c r="AB253" t="s">
        <v>86</v>
      </c>
      <c r="AC253" t="s">
        <v>493</v>
      </c>
      <c r="AD253">
        <v>75</v>
      </c>
      <c r="AE253" t="s">
        <v>129</v>
      </c>
      <c r="AF253">
        <v>172</v>
      </c>
      <c r="AG253">
        <v>79</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전설</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니엘</v>
      </c>
      <c r="AL253">
        <v>1</v>
      </c>
      <c r="AM253" t="str">
        <f ca="1">IF(ROW()=2,AN253,OFFSET(AM253,-1,0)&amp;IF(LEN(AN253)=0,"",","&amp;AN253))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{"dy":21,"sl":11,"tp":"fp","vl":"Actor2238","cn":75,"pt":"DI","pp":172,"pr":79}</v>
      </c>
    </row>
    <row r="254" spans="1:40">
      <c r="A254">
        <v>22</v>
      </c>
      <c r="B254">
        <v>0</v>
      </c>
      <c r="C254">
        <f>IF(B254&lt;=9,0,
IF(B254=10,1,2))</f>
        <v>0</v>
      </c>
      <c r="D254">
        <f ca="1">RAND()</f>
        <v>0.18779984898813251</v>
      </c>
      <c r="E254">
        <f ca="1">RAND()</f>
        <v>9.1462791575486202E-3</v>
      </c>
      <c r="F254">
        <f ca="1">RAND()</f>
        <v>0.95119355621824186</v>
      </c>
      <c r="G254">
        <f ca="1">RAND()</f>
        <v>5.881528638084399E-2</v>
      </c>
      <c r="H254">
        <f ca="1">RAND()</f>
        <v>5.3385680315935602E-2</v>
      </c>
      <c r="I254">
        <f ca="1">RAND()</f>
        <v>0.45355629700124467</v>
      </c>
      <c r="M254" t="str">
        <f ca="1">IF(LEN(J254)&lt;&gt;0,J254,VLOOKUP(D254+$B254,$BJ:$BK,MATCH($BK$1,$BJ$1:$BK$1,0),1))</f>
        <v>지정 장비</v>
      </c>
      <c r="N254" t="str">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Equip0001</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700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82</v>
      </c>
      <c r="V254" t="s">
        <v>178</v>
      </c>
      <c r="W254">
        <v>1</v>
      </c>
      <c r="X254" t="s">
        <v>125</v>
      </c>
      <c r="Z254">
        <v>1400</v>
      </c>
      <c r="AA254" t="str">
        <f ca="1">IF(ISBLANK(AB254),"",
VLOOKUP(AB254,OFFSET(INDIRECT("$A:$B"),0,MATCH(AB$1&amp;"_Verify",INDIRECT("$1:$1"),0)-1),2,0)
)</f>
        <v>upn</v>
      </c>
      <c r="AB254" t="s">
        <v>92</v>
      </c>
      <c r="AC254">
        <v>82746</v>
      </c>
      <c r="AD254">
        <v>12</v>
      </c>
      <c r="AE254" t="s">
        <v>125</v>
      </c>
      <c r="AG254">
        <v>3600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{"dy":22,"sl":0,"tp":"upn","vl":"82746","cn":12,"pt":"GO","pr":3600}</v>
      </c>
    </row>
    <row r="255" spans="1:40">
      <c r="A255">
        <v>22</v>
      </c>
      <c r="B255">
        <v>1</v>
      </c>
      <c r="C255">
        <f>IF(B255&lt;=9,0,
IF(B255=10,1,2))</f>
        <v>0</v>
      </c>
      <c r="D255">
        <f ca="1">RAND()</f>
        <v>0.15959709312844439</v>
      </c>
      <c r="E255">
        <f ca="1">RAND()</f>
        <v>0.26349943736832926</v>
      </c>
      <c r="F255">
        <f ca="1">RAND()</f>
        <v>0.74505376285416913</v>
      </c>
      <c r="G255">
        <f ca="1">RAND()</f>
        <v>0.46462482516059977</v>
      </c>
      <c r="H255">
        <f ca="1">RAND()</f>
        <v>6.502333408947758E-2</v>
      </c>
      <c r="I255">
        <f ca="1">RAND()</f>
        <v>0.23408260285326243</v>
      </c>
      <c r="M255" t="str">
        <f ca="1">IF(LEN(J255)&lt;&gt;0,J255,VLOOKUP(D255+$B255,$BJ:$BK,MATCH($BK$1,$BJ$1:$BK$1,0),1))</f>
        <v>지정 장비</v>
      </c>
      <c r="N255" t="str">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Equip2101</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1</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1100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82</v>
      </c>
      <c r="V255" t="s">
        <v>293</v>
      </c>
      <c r="W255">
        <v>1</v>
      </c>
      <c r="X255" t="s">
        <v>125</v>
      </c>
      <c r="Z255">
        <v>5000</v>
      </c>
      <c r="AA255" t="str">
        <f ca="1">IF(ISBLANK(AB255),"",
VLOOKUP(AB255,OFFSET(INDIRECT("$A:$B"),0,MATCH(AB$1&amp;"_Verify",INDIRECT("$1:$1"),0)-1),2,0)
)</f>
        <v>fe</v>
      </c>
      <c r="AB255" t="s">
        <v>82</v>
      </c>
      <c r="AC255" t="s">
        <v>415</v>
      </c>
      <c r="AD255">
        <v>1</v>
      </c>
      <c r="AE255" t="s">
        <v>129</v>
      </c>
      <c r="AG255">
        <v>10</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영롱한 반증</v>
      </c>
      <c r="AL255">
        <v>1</v>
      </c>
      <c r="AM255" t="str">
        <f ca="1">IF(ROW()=2,AN255,OFFSET(AM255,-1,0)&amp;IF(LEN(AN255)=0,"",","&amp;AN255))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{"dy":22,"sl":1,"tp":"fe","vl":"Equip5301","cn":1,"pt":"DI","pr":10}</v>
      </c>
    </row>
    <row r="256" spans="1:40">
      <c r="A256">
        <v>22</v>
      </c>
      <c r="B256">
        <v>2</v>
      </c>
      <c r="C256">
        <f>IF(B256&lt;=9,0,
IF(B256=10,1,2))</f>
        <v>0</v>
      </c>
      <c r="D256">
        <f ca="1">RAND()</f>
        <v>0.23633694484138867</v>
      </c>
      <c r="E256">
        <f ca="1">RAND()</f>
        <v>0.26206132625060741</v>
      </c>
      <c r="F256">
        <f ca="1">RAND()</f>
        <v>0.22917309318192858</v>
      </c>
      <c r="G256">
        <f ca="1">RAND()</f>
        <v>0.60267504785703618</v>
      </c>
      <c r="H256">
        <f ca="1">RAND()</f>
        <v>0.71074072302459934</v>
      </c>
      <c r="I256">
        <f ca="1">RAND()</f>
        <v>0.76071668829289452</v>
      </c>
      <c r="M256" t="str">
        <f ca="1">IF(LEN(J256)&lt;&gt;0,J256,VLOOKUP(D256+$B256,$BJ:$BK,MATCH($BK$1,$BJ$1:$BK$1,0),1))</f>
        <v>안 지정 캐릭터 PP 영웅등급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26206</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6</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1800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91</v>
      </c>
      <c r="V256">
        <v>92746</v>
      </c>
      <c r="W256">
        <v>14</v>
      </c>
      <c r="X256" t="s">
        <v>125</v>
      </c>
      <c r="Z256">
        <v>1400</v>
      </c>
      <c r="AA256" t="str">
        <f ca="1">IF(ISBLANK(AB256),"",
VLOOKUP(AB256,OFFSET(INDIRECT("$A:$B"),0,MATCH(AB$1&amp;"_Verify",INDIRECT("$1:$1"),0)-1),2,0)
)</f>
        <v>fe</v>
      </c>
      <c r="AB256" t="s">
        <v>82</v>
      </c>
      <c r="AC256" t="s">
        <v>381</v>
      </c>
      <c r="AD256">
        <v>1</v>
      </c>
      <c r="AE256" t="s">
        <v>125</v>
      </c>
      <c r="AG256">
        <v>800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블레이드 보우</v>
      </c>
      <c r="AL256">
        <v>1</v>
      </c>
      <c r="AM256" t="str">
        <f ca="1">IF(ROW()=2,AN256,OFFSET(AM256,-1,0)&amp;IF(LEN(AN256)=0,"",","&amp;AN256))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{"dy":22,"sl":2,"tp":"fe","vl":"Equip2002","cn":1,"pt":"GO","pr":800}</v>
      </c>
    </row>
    <row r="257" spans="1:40">
      <c r="A257">
        <v>22</v>
      </c>
      <c r="B257">
        <v>3</v>
      </c>
      <c r="C257">
        <f>IF(B257&lt;=9,0,
IF(B257=10,1,2))</f>
        <v>0</v>
      </c>
      <c r="D257">
        <f ca="1">RAND()</f>
        <v>0.45242018869182465</v>
      </c>
      <c r="E257">
        <f ca="1">RAND()</f>
        <v>0.36640525415779757</v>
      </c>
      <c r="F257">
        <f ca="1">RAND()</f>
        <v>0.88844651051519885</v>
      </c>
      <c r="G257">
        <f ca="1">RAND()</f>
        <v>0.1167930921189948</v>
      </c>
      <c r="H257">
        <f ca="1">RAND()</f>
        <v>0.86602306460539968</v>
      </c>
      <c r="I257">
        <f ca="1">RAND()</f>
        <v>3.8895499441394588E-2</v>
      </c>
      <c r="M257" t="str">
        <f ca="1">IF(LEN(J257)&lt;&gt;0,J257,VLOOKUP(D257+$B257,$BJ:$BK,MATCH($BK$1,$BJ$1:$BK$1,0),1))</f>
        <v>안 지정 캐릭터 PP 일반등급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36640</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7</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2100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91</v>
      </c>
      <c r="V257">
        <v>38584</v>
      </c>
      <c r="W257">
        <v>11</v>
      </c>
      <c r="X257" t="s">
        <v>125</v>
      </c>
      <c r="Z257">
        <v>1100</v>
      </c>
      <c r="AA257" t="str">
        <f ca="1">IF(ISBLANK(AB257),"",
VLOOKUP(AB257,OFFSET(INDIRECT("$A:$B"),0,MATCH(AB$1&amp;"_Verify",INDIRECT("$1:$1"),0)-1),2,0)
)</f>
        <v>fe</v>
      </c>
      <c r="AB257" t="s">
        <v>82</v>
      </c>
      <c r="AC257" t="s">
        <v>485</v>
      </c>
      <c r="AD257">
        <v>1</v>
      </c>
      <c r="AE257" t="s">
        <v>129</v>
      </c>
      <c r="AG257">
        <v>10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잿더미 스톤해머</v>
      </c>
      <c r="AL257">
        <v>1</v>
      </c>
      <c r="AM257" t="str">
        <f ca="1">IF(ROW()=2,AN257,OFFSET(AM257,-1,0)&amp;IF(LEN(AN257)=0,"",","&amp;AN257))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{"dy":22,"sl":3,"tp":"fe","vl":"Equip4302","cn":1,"pt":"DI","pr":10}</v>
      </c>
    </row>
    <row r="258" spans="1:40">
      <c r="A258">
        <v>22</v>
      </c>
      <c r="B258">
        <v>4</v>
      </c>
      <c r="C258">
        <f>IF(B258&lt;=9,0,
IF(B258=10,1,2))</f>
        <v>0</v>
      </c>
      <c r="D258">
        <f ca="1">RAND()</f>
        <v>0.94660628753342568</v>
      </c>
      <c r="E258">
        <f ca="1">RAND()</f>
        <v>0.16192008887737153</v>
      </c>
      <c r="F258">
        <f ca="1">RAND()</f>
        <v>0.19216661620952158</v>
      </c>
      <c r="G258">
        <f ca="1">RAND()</f>
        <v>0.75010354719639893</v>
      </c>
      <c r="H258">
        <f ca="1">RAND()</f>
        <v>5.7672607548624466E-2</v>
      </c>
      <c r="I258">
        <f ca="1">RAND()</f>
        <v>1.4416493310842604E-4</v>
      </c>
      <c r="M258" t="str">
        <f ca="1">IF(LEN(J258)&lt;&gt;0,J258,VLOOKUP(D258+$B258,$BJ:$BK,MATCH($BK$1,$BJ$1:$BK$1,0),1))</f>
        <v>안 지정 캐릭터 PP 일반등급</v>
      </c>
      <c r="N258">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16192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4</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1200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92</v>
      </c>
      <c r="V258">
        <v>45187</v>
      </c>
      <c r="W258">
        <v>11</v>
      </c>
      <c r="X258" t="s">
        <v>125</v>
      </c>
      <c r="Z258">
        <v>1100</v>
      </c>
      <c r="AA258" t="str">
        <f ca="1">IF(ISBLANK(AB258),"",
VLOOKUP(AB258,OFFSET(INDIRECT("$A:$B"),0,MATCH(AB$1&amp;"_Verify",INDIRECT("$1:$1"),0)-1),2,0)
)</f>
        <v>upn</v>
      </c>
      <c r="AB258" t="s">
        <v>92</v>
      </c>
      <c r="AC258">
        <v>35187</v>
      </c>
      <c r="AD258">
        <v>5</v>
      </c>
      <c r="AE258" t="s">
        <v>125</v>
      </c>
      <c r="AG258">
        <v>1500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{"dy":22,"sl":4,"tp":"upn","vl":"35187","cn":5,"pt":"GO","pr":1500}</v>
      </c>
    </row>
    <row r="259" spans="1:40">
      <c r="A259">
        <v>22</v>
      </c>
      <c r="B259">
        <v>5</v>
      </c>
      <c r="C259">
        <f>IF(B259&lt;=9,0,
IF(B259=10,1,2))</f>
        <v>0</v>
      </c>
      <c r="D259">
        <f ca="1">RAND()</f>
        <v>0.50693875154568147</v>
      </c>
      <c r="E259">
        <f ca="1">RAND()</f>
        <v>0.38477602387922849</v>
      </c>
      <c r="F259">
        <f ca="1">RAND()</f>
        <v>0.66337905672567798</v>
      </c>
      <c r="G259">
        <f ca="1">RAND()</f>
        <v>0.59269252901868807</v>
      </c>
      <c r="H259">
        <f ca="1">RAND()</f>
        <v>0.76482791208742673</v>
      </c>
      <c r="I259">
        <f ca="1">RAND()</f>
        <v>0.88377606138284381</v>
      </c>
      <c r="M259" t="str">
        <f ca="1">IF(LEN(J259)&lt;&gt;0,J259,VLOOKUP(D259+$B259,$BJ:$BK,MATCH($BK$1,$BJ$1:$BK$1,0),1))</f>
        <v>안 지정 캐릭터 PP 영웅등급</v>
      </c>
      <c r="N259">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38477</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7</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2100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188</v>
      </c>
      <c r="W259">
        <v>1</v>
      </c>
      <c r="X259" t="s">
        <v>129</v>
      </c>
      <c r="Z259">
        <v>11</v>
      </c>
      <c r="AA259" t="str">
        <f ca="1">IF(ISBLANK(AB259),"",
VLOOKUP(AB259,OFFSET(INDIRECT("$A:$B"),0,MATCH(AB$1&amp;"_Verify",INDIRECT("$1:$1"),0)-1),2,0)
)</f>
        <v>fe</v>
      </c>
      <c r="AB259" t="s">
        <v>82</v>
      </c>
      <c r="AC259" t="s">
        <v>393</v>
      </c>
      <c r="AD259">
        <v>1</v>
      </c>
      <c r="AE259" t="s">
        <v>125</v>
      </c>
      <c r="AG259">
        <v>900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숨겨온 원한</v>
      </c>
      <c r="AL259">
        <v>1</v>
      </c>
      <c r="AM259" t="str">
        <f ca="1">IF(ROW()=2,AN259,OFFSET(AM259,-1,0)&amp;IF(LEN(AN259)=0,"",","&amp;AN259))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{"dy":22,"sl":5,"tp":"fe","vl":"Equip1002","cn":1,"pt":"GO","pr":900}</v>
      </c>
    </row>
    <row r="260" spans="1:40">
      <c r="A260">
        <v>22</v>
      </c>
      <c r="B260">
        <v>6</v>
      </c>
      <c r="C260">
        <f>IF(B260&lt;=9,0,
IF(B260=10,1,2))</f>
        <v>0</v>
      </c>
      <c r="D260">
        <f ca="1">RAND()</f>
        <v>0.47327321269501288</v>
      </c>
      <c r="E260">
        <f ca="1">RAND()</f>
        <v>0.31196610712815376</v>
      </c>
      <c r="F260">
        <f ca="1">RAND()</f>
        <v>0.19386578581496949</v>
      </c>
      <c r="G260">
        <f ca="1">RAND()</f>
        <v>0.17832582886061565</v>
      </c>
      <c r="H260">
        <f ca="1">RAND()</f>
        <v>0.48240147939829581</v>
      </c>
      <c r="I260">
        <f ca="1">RAND()</f>
        <v>0.63001633705605087</v>
      </c>
      <c r="M260" t="str">
        <f ca="1">IF(LEN(J260)&lt;&gt;0,J260,VLOOKUP(D260+$B260,$BJ:$BK,MATCH($BK$1,$BJ$1:$BK$1,0),1))</f>
        <v>지정 장비</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Equip3402</v>
      </c>
      <c r="O260">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1</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DI</v>
      </c>
      <c r="Q260">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27</v>
      </c>
      <c r="R260">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19</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전설</v>
      </c>
      <c r="U260" t="s">
        <v>82</v>
      </c>
      <c r="V260" t="s">
        <v>253</v>
      </c>
      <c r="W260">
        <v>1</v>
      </c>
      <c r="X260" t="s">
        <v>125</v>
      </c>
      <c r="Z260">
        <v>3900</v>
      </c>
      <c r="AA260" t="str">
        <f ca="1">IF(ISBLANK(AB260),"",
VLOOKUP(AB260,OFFSET(INDIRECT("$A:$B"),0,MATCH(AB$1&amp;"_Verify",INDIRECT("$1:$1"),0)-1),2,0)
)</f>
        <v>uph</v>
      </c>
      <c r="AB260" t="s">
        <v>91</v>
      </c>
      <c r="AC260">
        <v>38584</v>
      </c>
      <c r="AD260">
        <v>9</v>
      </c>
      <c r="AE260" t="s">
        <v>125</v>
      </c>
      <c r="AG260">
        <v>2700</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{"dy":22,"sl":6,"tp":"uph","vl":"38584","cn":9,"pt":"GO","pr":2700}</v>
      </c>
    </row>
    <row r="261" spans="1:40">
      <c r="A261">
        <v>22</v>
      </c>
      <c r="B261">
        <v>7</v>
      </c>
      <c r="C261">
        <f>IF(B261&lt;=9,0,
IF(B261=10,1,2))</f>
        <v>0</v>
      </c>
      <c r="D261">
        <f ca="1">RAND()</f>
        <v>0.41936562803220656</v>
      </c>
      <c r="E261">
        <f ca="1">RAND()</f>
        <v>0.4989581301981697</v>
      </c>
      <c r="F261">
        <f ca="1">RAND()</f>
        <v>0.75548379062349202</v>
      </c>
      <c r="G261">
        <f ca="1">RAND()</f>
        <v>0.51577864104670379</v>
      </c>
      <c r="H261">
        <f ca="1">RAND()</f>
        <v>0.11076738896644156</v>
      </c>
      <c r="I261">
        <f ca="1">RAND()</f>
        <v>0.25586666377539768</v>
      </c>
      <c r="M261" t="str">
        <f ca="1">IF(LEN(J261)&lt;&gt;0,J261,VLOOKUP(D261+$B261,$BJ:$BK,MATCH($BK$1,$BJ$1:$BK$1,0),1))</f>
        <v>지정 장비</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Equip5302</v>
      </c>
      <c r="O261">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1</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GO</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7200</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U261" t="s">
        <v>82</v>
      </c>
      <c r="V261" t="s">
        <v>245</v>
      </c>
      <c r="W261">
        <v>1</v>
      </c>
      <c r="X261" t="s">
        <v>125</v>
      </c>
      <c r="Z261">
        <v>800</v>
      </c>
      <c r="AA261" t="str">
        <f ca="1">IF(ISBLANK(AB261),"",
VLOOKUP(AB261,OFFSET(INDIRECT("$A:$B"),0,MATCH(AB$1&amp;"_Verify",INDIRECT("$1:$1"),0)-1),2,0)
)</f>
        <v>fe</v>
      </c>
      <c r="AB261" t="s">
        <v>82</v>
      </c>
      <c r="AC261" t="s">
        <v>401</v>
      </c>
      <c r="AD261">
        <v>1</v>
      </c>
      <c r="AE261" t="s">
        <v>125</v>
      </c>
      <c r="AG261">
        <v>8000</v>
      </c>
      <c r="AH261" t="str">
        <f ca="1">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 ca="1">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스톤 버스터</v>
      </c>
      <c r="AL261">
        <v>1</v>
      </c>
      <c r="AM261" t="str">
        <f ca="1">IF(ROW()=2,AN261,OFFSET(AM261,-1,0)&amp;IF(LEN(AN261)=0,"",","&amp;AN261))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{"dy":22,"sl":7,"tp":"fe","vl":"Equip8101","cn":1,"pt":"GO","pr":8000}</v>
      </c>
    </row>
    <row r="262" spans="1:40">
      <c r="A262">
        <v>22</v>
      </c>
      <c r="B262">
        <v>8</v>
      </c>
      <c r="C262">
        <f>IF(B262&lt;=9,0,
IF(B262=10,1,2))</f>
        <v>0</v>
      </c>
      <c r="D262">
        <f ca="1">RAND()</f>
        <v>0.99135780885997049</v>
      </c>
      <c r="E262">
        <f ca="1">RAND()</f>
        <v>0.15268061666471222</v>
      </c>
      <c r="F262">
        <f ca="1">RAND()</f>
        <v>0.20387114124133199</v>
      </c>
      <c r="G262">
        <f ca="1">RAND()</f>
        <v>2.2959199875646985E-2</v>
      </c>
      <c r="H262">
        <f ca="1">RAND()</f>
        <v>0.97815812362645083</v>
      </c>
      <c r="I262">
        <f ca="1">RAND()</f>
        <v>0.77944040582169083</v>
      </c>
      <c r="M262" t="str">
        <f ca="1">IF(LEN(J262)&lt;&gt;0,J262,VLOOKUP(D262+$B262,$BJ:$BK,MATCH($BK$1,$BJ$1:$BK$1,0),1))</f>
        <v>삭제</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삭제</v>
      </c>
      <c r="O262" t="str">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삭제</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삭제</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t="str">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삭제</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AA262" t="str">
        <f ca="1">IF(ISBLANK(AB262),"",
VLOOKUP(AB262,OFFSET(INDIRECT("$A:$B"),0,MATCH(AB$1&amp;"_Verify",INDIRECT("$1:$1"),0)-1),2,0)
)</f>
        <v/>
      </c>
      <c r="AH262" t="str">
        <f>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
      </c>
      <c r="AL262">
        <v>1</v>
      </c>
      <c r="AM262" t="str">
        <f ca="1">IF(ROW()=2,AN262,OFFSET(AM262,-1,0)&amp;IF(LEN(AN262)=0,"",","&amp;AN262))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{"dy":22,"sl":8}</v>
      </c>
    </row>
    <row r="263" spans="1:40">
      <c r="A263">
        <v>22</v>
      </c>
      <c r="B263">
        <v>9</v>
      </c>
      <c r="C263">
        <f>IF(B263&lt;=9,0,
IF(B263=10,1,2))</f>
        <v>0</v>
      </c>
      <c r="D263">
        <f ca="1">RAND()</f>
        <v>5.3641985329855424E-2</v>
      </c>
      <c r="E263">
        <f ca="1">RAND()</f>
        <v>0.15527035663120325</v>
      </c>
      <c r="F263">
        <f ca="1">RAND()</f>
        <v>0.16332152982974657</v>
      </c>
      <c r="G263">
        <f ca="1">RAND()</f>
        <v>0.39404579991641431</v>
      </c>
      <c r="H263">
        <f ca="1">RAND()</f>
        <v>0.30575850636133939</v>
      </c>
      <c r="I263">
        <f ca="1">RAND()</f>
        <v>7.5517409595931118E-2</v>
      </c>
      <c r="M263" t="str">
        <f ca="1">IF(LEN(J263)&lt;&gt;0,J263,VLOOKUP(D263+$B263,$BJ:$BK,MATCH($BK$1,$BJ$1:$BK$1,0),1))</f>
        <v>삭제</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삭제</v>
      </c>
      <c r="O263" t="str">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삭제</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삭제</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t="str">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삭제</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AA263" t="str">
        <f ca="1">IF(ISBLANK(AB263),"",
VLOOKUP(AB263,OFFSET(INDIRECT("$A:$B"),0,MATCH(AB$1&amp;"_Verify",INDIRECT("$1:$1"),0)-1),2,0)
)</f>
        <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{"dy":22,"sl":9}</v>
      </c>
    </row>
    <row r="264" spans="1:40">
      <c r="A264">
        <v>22</v>
      </c>
      <c r="B264">
        <v>10</v>
      </c>
      <c r="C264">
        <f>IF(B264&lt;=9,0,
IF(B264=10,1,2))</f>
        <v>1</v>
      </c>
      <c r="D264">
        <f ca="1">RAND()</f>
        <v>0.35626804077527419</v>
      </c>
      <c r="E264">
        <f ca="1">RAND()</f>
        <v>0.66690408649268462</v>
      </c>
      <c r="F264">
        <f ca="1">RAND()</f>
        <v>0.76095860410826111</v>
      </c>
      <c r="G264">
        <f ca="1">RAND()</f>
        <v>2.8562403563527905E-2</v>
      </c>
      <c r="H264">
        <f ca="1">RAND()</f>
        <v>0.30416070745503976</v>
      </c>
      <c r="I264">
        <f ca="1">RAND()</f>
        <v>0.20757962817670383</v>
      </c>
      <c r="M264" t="str">
        <f ca="1">IF(LEN(J264)&lt;&gt;0,J264,VLOOKUP(D264+$B264,$BJ:$BK,MATCH($BK$1,$BJ$1:$BK$1,0),1))</f>
        <v>삭제</v>
      </c>
      <c r="N264" t="str">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삭제</v>
      </c>
      <c r="O264" t="str">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삭제</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삭제</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t="str">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삭제</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AA264" t="str">
        <f ca="1">IF(ISBLANK(AB264),"",
VLOOKUP(AB264,OFFSET(INDIRECT("$A:$B"),0,MATCH(AB$1&amp;"_Verify",INDIRECT("$1:$1"),0)-1),2,0)
)</f>
        <v>fc</v>
      </c>
      <c r="AB264" t="s">
        <v>85</v>
      </c>
      <c r="AC264" t="s">
        <v>493</v>
      </c>
      <c r="AD264">
        <v>1</v>
      </c>
      <c r="AE264" t="s">
        <v>129</v>
      </c>
      <c r="AF264">
        <v>820</v>
      </c>
      <c r="AG264">
        <v>479</v>
      </c>
      <c r="AH264" t="str">
        <f>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전설</v>
      </c>
      <c r="AJ264" t="str">
        <f>IF(ISBLANK($AB264),"",
IF(AND($B264&gt;=VLOOKUP($AB264,$AP:$AS,3,0),$B264&lt;=VLOOKUP($AB264,$AP:$AS,4,0)),"","슬롯타입이상"))</f>
        <v/>
      </c>
      <c r="AK264" t="str">
        <f>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니엘</v>
      </c>
      <c r="AL264">
        <v>1</v>
      </c>
      <c r="AM264" t="str">
        <f ca="1">IF(ROW()=2,AN264,OFFSET(AM264,-1,0)&amp;IF(LEN(AN264)=0,"",","&amp;AN264))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{"dy":22,"sl":10,"tp":"fc","vl":"Actor2238","cn":1,"pt":"DI","pp":820,"pr":479}</v>
      </c>
    </row>
    <row r="265" spans="1:40">
      <c r="A265">
        <v>22</v>
      </c>
      <c r="B265">
        <v>11</v>
      </c>
      <c r="C265">
        <f>IF(B265&lt;=9,0,
IF(B265=10,1,2))</f>
        <v>2</v>
      </c>
      <c r="D265">
        <f ca="1">RAND()</f>
        <v>0.48168166402381085</v>
      </c>
      <c r="E265">
        <f ca="1">RAND()</f>
        <v>0.35694259405063999</v>
      </c>
      <c r="F265">
        <f ca="1">RAND()</f>
        <v>4.9576775721769661E-2</v>
      </c>
      <c r="G265">
        <f ca="1">RAND()</f>
        <v>0.60494789383167735</v>
      </c>
      <c r="H265">
        <f ca="1">RAND()</f>
        <v>5.3591622274717032E-2</v>
      </c>
      <c r="I265">
        <f ca="1">RAND()</f>
        <v>6.0770018286696148E-2</v>
      </c>
      <c r="M265" t="str">
        <f ca="1">IF(LEN(J265)&lt;&gt;0,J265,VLOOKUP(D265+$B265,$BJ:$BK,MATCH($BK$1,$BJ$1:$BK$1,0),1))</f>
        <v>삭제</v>
      </c>
      <c r="N265" t="str">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삭제</v>
      </c>
      <c r="O265" t="str">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삭제</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삭제</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t="str">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삭제</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AA265" t="str">
        <f ca="1">IF(ISBLANK(AB265),"",
VLOOKUP(AB265,OFFSET(INDIRECT("$A:$B"),0,MATCH(AB$1&amp;"_Verify",INDIRECT("$1:$1"),0)-1),2,0)
)</f>
        <v>fp</v>
      </c>
      <c r="AB265" t="s">
        <v>86</v>
      </c>
      <c r="AC265" t="s">
        <v>493</v>
      </c>
      <c r="AD265">
        <v>75</v>
      </c>
      <c r="AE265" t="s">
        <v>129</v>
      </c>
      <c r="AF265">
        <v>172</v>
      </c>
      <c r="AG265">
        <v>79</v>
      </c>
      <c r="AH265" t="str">
        <f>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전설</v>
      </c>
      <c r="AJ265" t="str">
        <f>IF(ISBLANK($AB265),"",
IF(AND($B265&gt;=VLOOKUP($AB265,$AP:$AS,3,0),$B265&lt;=VLOOKUP($AB265,$AP:$AS,4,0)),"","슬롯타입이상"))</f>
        <v/>
      </c>
      <c r="AK265" t="str">
        <f>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니엘</v>
      </c>
      <c r="AL265">
        <v>1</v>
      </c>
      <c r="AM265" t="str">
        <f ca="1">IF(ROW()=2,AN265,OFFSET(AM265,-1,0)&amp;IF(LEN(AN265)=0,"",","&amp;AN265))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{"dy":22,"sl":11,"tp":"fp","vl":"Actor2238","cn":75,"pt":"DI","pp":172,"pr":79}</v>
      </c>
    </row>
    <row r="266" spans="1:40">
      <c r="A266">
        <v>23</v>
      </c>
      <c r="B266">
        <v>0</v>
      </c>
      <c r="C266">
        <f>IF(B266&lt;=9,0,
IF(B266=10,1,2))</f>
        <v>0</v>
      </c>
      <c r="D266">
        <f ca="1">RAND()</f>
        <v>0.14726083422922531</v>
      </c>
      <c r="E266">
        <f ca="1">RAND()</f>
        <v>8.4784180849091562E-2</v>
      </c>
      <c r="F266">
        <f ca="1">RAND()</f>
        <v>0.70980795857621748</v>
      </c>
      <c r="G266">
        <f ca="1">RAND()</f>
        <v>0.10978010728681675</v>
      </c>
      <c r="H266">
        <f ca="1">RAND()</f>
        <v>0.84531575379377866</v>
      </c>
      <c r="I266">
        <f ca="1">RAND()</f>
        <v>0.57545301236904955</v>
      </c>
      <c r="M266" t="str">
        <f ca="1">IF(LEN(J266)&lt;&gt;0,J266,VLOOKUP(D266+$B266,$BJ:$BK,MATCH($BK$1,$BJ$1:$BK$1,0),1))</f>
        <v>지정 장비</v>
      </c>
      <c r="N266" t="str">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Equip0301</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DI</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11</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82</v>
      </c>
      <c r="V266" t="s">
        <v>199</v>
      </c>
      <c r="W266">
        <v>1</v>
      </c>
      <c r="X266" t="s">
        <v>125</v>
      </c>
      <c r="Z266">
        <v>3400</v>
      </c>
      <c r="AA266" t="str">
        <f ca="1">IF(ISBLANK(AB266),"",
VLOOKUP(AB266,OFFSET(INDIRECT("$A:$B"),0,MATCH(AB$1&amp;"_Verify",INDIRECT("$1:$1"),0)-1),2,0)
)</f>
        <v>upn</v>
      </c>
      <c r="AB266" t="s">
        <v>92</v>
      </c>
      <c r="AC266">
        <v>20153</v>
      </c>
      <c r="AD266">
        <v>11</v>
      </c>
      <c r="AE266" t="s">
        <v>125</v>
      </c>
      <c r="AG266">
        <v>3300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{"dy":23,"sl":0,"tp":"upn","vl":"20153","cn":11,"pt":"GO","pr":3300}</v>
      </c>
    </row>
    <row r="267" spans="1:40">
      <c r="A267">
        <v>23</v>
      </c>
      <c r="B267">
        <v>1</v>
      </c>
      <c r="C267">
        <f>IF(B267&lt;=9,0,
IF(B267=10,1,2))</f>
        <v>0</v>
      </c>
      <c r="D267">
        <f ca="1">RAND()</f>
        <v>0.67573054158711876</v>
      </c>
      <c r="E267">
        <f ca="1">RAND()</f>
        <v>0.6565877491414247</v>
      </c>
      <c r="F267">
        <f ca="1">RAND()</f>
        <v>0.41395493646341086</v>
      </c>
      <c r="G267">
        <f ca="1">RAND()</f>
        <v>0.90523405879821339</v>
      </c>
      <c r="H267">
        <f ca="1">RAND()</f>
        <v>0.63752390351256349</v>
      </c>
      <c r="I267">
        <f ca="1">RAND()</f>
        <v>0.85285208586377825</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Equip5302</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7900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82</v>
      </c>
      <c r="V267" t="s">
        <v>242</v>
      </c>
      <c r="W267">
        <v>1</v>
      </c>
      <c r="X267" t="s">
        <v>125</v>
      </c>
      <c r="Z267">
        <v>7000</v>
      </c>
      <c r="AA267" t="str">
        <f ca="1">IF(ISBLANK(AB267),"",
VLOOKUP(AB267,OFFSET(INDIRECT("$A:$B"),0,MATCH(AB$1&amp;"_Verify",INDIRECT("$1:$1"),0)-1),2,0)
)</f>
        <v>fe</v>
      </c>
      <c r="AB267" t="s">
        <v>82</v>
      </c>
      <c r="AC267" t="s">
        <v>409</v>
      </c>
      <c r="AD267">
        <v>1</v>
      </c>
      <c r="AE267" t="s">
        <v>125</v>
      </c>
      <c r="AG267">
        <v>7000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금빛 집행자</v>
      </c>
      <c r="AL267">
        <v>1</v>
      </c>
      <c r="AM267" t="str">
        <f ca="1">IF(ROW()=2,AN267,OFFSET(AM267,-1,0)&amp;IF(LEN(AN267)=0,"",","&amp;AN267))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{"dy":23,"sl":1,"tp":"fe","vl":"Equip5302","cn":1,"pt":"GO","pr":7000}</v>
      </c>
    </row>
    <row r="268" spans="1:40">
      <c r="A268">
        <v>23</v>
      </c>
      <c r="B268">
        <v>2</v>
      </c>
      <c r="C268">
        <f>IF(B268&lt;=9,0,
IF(B268=10,1,2))</f>
        <v>0</v>
      </c>
      <c r="D268">
        <f ca="1">RAND()</f>
        <v>0.62932230227593389</v>
      </c>
      <c r="E268">
        <f ca="1">RAND()</f>
        <v>0.79458633048647276</v>
      </c>
      <c r="F268">
        <f ca="1">RAND()</f>
        <v>0.46231875899150443</v>
      </c>
      <c r="G268">
        <f ca="1">RAND()</f>
        <v>0.5268329189172396</v>
      </c>
      <c r="H268">
        <f ca="1">RAND()</f>
        <v>0.23788654577672419</v>
      </c>
      <c r="I268">
        <f ca="1">RAND()</f>
        <v>0.28510962756120928</v>
      </c>
      <c r="M268" t="str">
        <f ca="1">IF(LEN(J268)&lt;&gt;0,J268,VLOOKUP(D268+$B268,$BJ:$BK,MATCH($BK$1,$BJ$1:$BK$1,0),1))</f>
        <v>안 지정 캐릭터 PP 영웅등급</v>
      </c>
      <c r="N268">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79458</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12</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3600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91</v>
      </c>
      <c r="V268">
        <v>98118</v>
      </c>
      <c r="W268">
        <v>14</v>
      </c>
      <c r="X268" t="s">
        <v>125</v>
      </c>
      <c r="Z268">
        <v>1400</v>
      </c>
      <c r="AA268" t="str">
        <f ca="1">IF(ISBLANK(AB268),"",
VLOOKUP(AB268,OFFSET(INDIRECT("$A:$B"),0,MATCH(AB$1&amp;"_Verify",INDIRECT("$1:$1"),0)-1),2,0)
)</f>
        <v>upn</v>
      </c>
      <c r="AB268" t="s">
        <v>92</v>
      </c>
      <c r="AC268">
        <v>98118</v>
      </c>
      <c r="AD268">
        <v>6</v>
      </c>
      <c r="AE268" t="s">
        <v>378</v>
      </c>
      <c r="AG268">
        <v>1800</v>
      </c>
      <c r="AH268" t="str">
        <f>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
      </c>
      <c r="AL268">
        <v>1</v>
      </c>
      <c r="AM268" t="str">
        <f ca="1">IF(ROW()=2,AN268,OFFSET(AM268,-1,0)&amp;IF(LEN(AN268)=0,"",","&amp;AN268))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{"dy":23,"sl":2,"tp":"upn","vl":"98118","cn":6,"pt":"GO","pr":1800}</v>
      </c>
    </row>
    <row r="269" spans="1:40">
      <c r="A269">
        <v>23</v>
      </c>
      <c r="B269">
        <v>3</v>
      </c>
      <c r="C269">
        <f>IF(B269&lt;=9,0,
IF(B269=10,1,2))</f>
        <v>0</v>
      </c>
      <c r="D269">
        <f ca="1">RAND()</f>
        <v>0.98111970318125163</v>
      </c>
      <c r="E269">
        <f ca="1">RAND()</f>
        <v>0.42824980287203784</v>
      </c>
      <c r="F269">
        <f ca="1">RAND()</f>
        <v>0.50977060023806509</v>
      </c>
      <c r="G269">
        <f ca="1">RAND()</f>
        <v>0.89357042091670391</v>
      </c>
      <c r="H269">
        <f ca="1">RAND()</f>
        <v>0.63023906572807198</v>
      </c>
      <c r="I269">
        <f ca="1">RAND()</f>
        <v>0.59062664292321099</v>
      </c>
      <c r="M269" t="str">
        <f ca="1">IF(LEN(J269)&lt;&gt;0,J269,VLOOKUP(D269+$B269,$BJ:$BK,MATCH($BK$1,$BJ$1:$BK$1,0),1))</f>
        <v>안 지정 캐릭터 PP 일반등급</v>
      </c>
      <c r="N269">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42824</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8</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2400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92</v>
      </c>
      <c r="V269">
        <v>10153</v>
      </c>
      <c r="W269">
        <v>9</v>
      </c>
      <c r="X269" t="s">
        <v>125</v>
      </c>
      <c r="Z269">
        <v>900</v>
      </c>
      <c r="AA269" t="str">
        <f ca="1">IF(ISBLANK(AB269),"",
VLOOKUP(AB269,OFFSET(INDIRECT("$A:$B"),0,MATCH(AB$1&amp;"_Verify",INDIRECT("$1:$1"),0)-1),2,0)
)</f>
        <v>fe</v>
      </c>
      <c r="AB269" t="s">
        <v>82</v>
      </c>
      <c r="AC269" t="s">
        <v>471</v>
      </c>
      <c r="AD269">
        <v>1</v>
      </c>
      <c r="AE269" t="s">
        <v>129</v>
      </c>
      <c r="AF269">
        <v>249</v>
      </c>
      <c r="AG269">
        <v>169</v>
      </c>
      <c r="AH269" t="str">
        <f ca="1">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전설</v>
      </c>
      <c r="AJ269" t="str">
        <f>IF(ISBLANK($AB269),"",
IF(AND($B269&gt;=VLOOKUP($AB269,$AP:$AS,3,0),$B269&lt;=VLOOKUP($AB269,$AP:$AS,4,0)),"","슬롯타입이상"))</f>
        <v/>
      </c>
      <c r="AK269" t="str">
        <f ca="1">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붉은 꼬리 단검</v>
      </c>
      <c r="AL269">
        <v>1</v>
      </c>
      <c r="AM269" t="str">
        <f ca="1">IF(ROW()=2,AN269,OFFSET(AM269,-1,0)&amp;IF(LEN(AN269)=0,"",","&amp;AN269))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{"dy":23,"sl":3,"tp":"fe","vl":"Equip1403","cn":1,"pt":"DI","pp":249,"pr":169}</v>
      </c>
    </row>
    <row r="270" spans="1:40">
      <c r="A270">
        <v>23</v>
      </c>
      <c r="B270">
        <v>4</v>
      </c>
      <c r="C270">
        <f>IF(B270&lt;=9,0,
IF(B270=10,1,2))</f>
        <v>0</v>
      </c>
      <c r="D270">
        <f ca="1">RAND()</f>
        <v>0.67682197204680872</v>
      </c>
      <c r="E270">
        <f ca="1">RAND()</f>
        <v>0.3088242312904097</v>
      </c>
      <c r="F270">
        <f ca="1">RAND()</f>
        <v>9.9692915988046527E-2</v>
      </c>
      <c r="G270">
        <f ca="1">RAND()</f>
        <v>0.30680234844892618</v>
      </c>
      <c r="H270">
        <f ca="1">RAND()</f>
        <v>0.57159704085359964</v>
      </c>
      <c r="I270">
        <f ca="1">RAND()</f>
        <v>0.52387095575466758</v>
      </c>
      <c r="M270" t="str">
        <f ca="1">IF(LEN(J270)&lt;&gt;0,J270,VLOOKUP(D270+$B270,$BJ:$BK,MATCH($BK$1,$BJ$1:$BK$1,0),1))</f>
        <v>안 지정 캐릭터 PP 일반등급</v>
      </c>
      <c r="N270">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30882</v>
      </c>
      <c r="O270">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6</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GO</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1800</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U270" t="s">
        <v>92</v>
      </c>
      <c r="V270">
        <v>98421</v>
      </c>
      <c r="W270">
        <v>14</v>
      </c>
      <c r="X270" t="s">
        <v>125</v>
      </c>
      <c r="Z270">
        <v>1400</v>
      </c>
      <c r="AA270" t="str">
        <f ca="1">IF(ISBLANK(AB270),"",
VLOOKUP(AB270,OFFSET(INDIRECT("$A:$B"),0,MATCH(AB$1&amp;"_Verify",INDIRECT("$1:$1"),0)-1),2,0)
)</f>
        <v>fe</v>
      </c>
      <c r="AB270" t="s">
        <v>82</v>
      </c>
      <c r="AC270" t="s">
        <v>411</v>
      </c>
      <c r="AD270">
        <v>1</v>
      </c>
      <c r="AE270" t="s">
        <v>125</v>
      </c>
      <c r="AG270">
        <v>3500</v>
      </c>
      <c r="AH270" t="str">
        <f ca="1">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 ca="1">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이중 날개 활</v>
      </c>
      <c r="AL270">
        <v>1</v>
      </c>
      <c r="AM270" t="str">
        <f ca="1">IF(ROW()=2,AN270,OFFSET(AM270,-1,0)&amp;IF(LEN(AN270)=0,"",","&amp;AN270))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{"dy":23,"sl":4,"tp":"fe","vl":"Equip2201","cn":1,"pt":"GO","pr":3500}</v>
      </c>
    </row>
    <row r="271" spans="1:40">
      <c r="A271">
        <v>23</v>
      </c>
      <c r="B271">
        <v>5</v>
      </c>
      <c r="C271">
        <f>IF(B271&lt;=9,0,
IF(B271=10,1,2))</f>
        <v>0</v>
      </c>
      <c r="D271">
        <f ca="1">RAND()</f>
        <v>0.28201784869787483</v>
      </c>
      <c r="E271">
        <f ca="1">RAND()</f>
        <v>0.79271419663207809</v>
      </c>
      <c r="F271">
        <f ca="1">RAND()</f>
        <v>0.96251090176960519</v>
      </c>
      <c r="G271">
        <f ca="1">RAND()</f>
        <v>0.3228208487261699</v>
      </c>
      <c r="H271">
        <f ca="1">RAND()</f>
        <v>0.48059746843787532</v>
      </c>
      <c r="I271">
        <f ca="1">RAND()</f>
        <v>0.310077726085911</v>
      </c>
      <c r="M271" t="str">
        <f ca="1">IF(LEN(J271)&lt;&gt;0,J271,VLOOKUP(D271+$B271,$BJ:$BK,MATCH($BK$1,$BJ$1:$BK$1,0),1))</f>
        <v>지정 장비</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Equip7001</v>
      </c>
      <c r="O271">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1</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GO</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1900</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U271" t="s">
        <v>82</v>
      </c>
      <c r="V271" t="s">
        <v>201</v>
      </c>
      <c r="W271">
        <v>1</v>
      </c>
      <c r="X271" t="s">
        <v>125</v>
      </c>
      <c r="Z271">
        <v>1700</v>
      </c>
      <c r="AA271" t="str">
        <f ca="1">IF(ISBLANK(AB271),"",
VLOOKUP(AB271,OFFSET(INDIRECT("$A:$B"),0,MATCH(AB$1&amp;"_Verify",INDIRECT("$1:$1"),0)-1),2,0)
)</f>
        <v>uph</v>
      </c>
      <c r="AB271" t="s">
        <v>91</v>
      </c>
      <c r="AC271">
        <v>98421</v>
      </c>
      <c r="AD271">
        <v>14</v>
      </c>
      <c r="AE271" t="s">
        <v>374</v>
      </c>
      <c r="AG271">
        <v>3</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
      </c>
      <c r="AL271">
        <v>1</v>
      </c>
      <c r="AM271" t="str">
        <f ca="1">IF(ROW()=2,AN271,OFFSET(AM271,-1,0)&amp;IF(LEN(AN271)=0,"",","&amp;AN271))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{"dy":23,"sl":5,"tp":"uph","vl":"98421","cn":14,"pt":"DI","pr":3}</v>
      </c>
    </row>
    <row r="272" spans="1:40">
      <c r="A272">
        <v>23</v>
      </c>
      <c r="B272">
        <v>6</v>
      </c>
      <c r="C272">
        <f>IF(B272&lt;=9,0,
IF(B272=10,1,2))</f>
        <v>0</v>
      </c>
      <c r="D272">
        <f ca="1">RAND()</f>
        <v>0.79514169589798211</v>
      </c>
      <c r="E272">
        <f ca="1">RAND()</f>
        <v>0.28936817220442557</v>
      </c>
      <c r="F272">
        <f ca="1">RAND()</f>
        <v>0.18151761491428364</v>
      </c>
      <c r="G272">
        <f ca="1">RAND()</f>
        <v>0.34381378793529505</v>
      </c>
      <c r="H272">
        <f ca="1">RAND()</f>
        <v>0.15582887073348772</v>
      </c>
      <c r="I272">
        <f ca="1">RAND()</f>
        <v>0.52786686514046632</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Equip3202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3000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254</v>
      </c>
      <c r="W272">
        <v>1</v>
      </c>
      <c r="X272" t="s">
        <v>125</v>
      </c>
      <c r="Z272">
        <v>3500</v>
      </c>
      <c r="AA272" t="str">
        <f ca="1">IF(ISBLANK(AB272),"",
VLOOKUP(AB272,OFFSET(INDIRECT("$A:$B"),0,MATCH(AB$1&amp;"_Verify",INDIRECT("$1:$1"),0)-1),2,0)
)</f>
        <v>fe</v>
      </c>
      <c r="AB272" t="s">
        <v>82</v>
      </c>
      <c r="AC272" t="s">
        <v>489</v>
      </c>
      <c r="AD272">
        <v>1</v>
      </c>
      <c r="AE272" t="s">
        <v>125</v>
      </c>
      <c r="AG272">
        <v>1700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해골 벽</v>
      </c>
      <c r="AL272">
        <v>1</v>
      </c>
      <c r="AM272" t="str">
        <f ca="1">IF(ROW()=2,AN272,OFFSET(AM272,-1,0)&amp;IF(LEN(AN272)=0,"",","&amp;AN272))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{"dy":23,"sl":6,"tp":"fe","vl":"Equip7002","cn":1,"pt":"GO","pr":1700}</v>
      </c>
    </row>
    <row r="273" spans="1:40">
      <c r="A273">
        <v>23</v>
      </c>
      <c r="B273">
        <v>7</v>
      </c>
      <c r="C273">
        <f>IF(B273&lt;=9,0,
IF(B273=10,1,2))</f>
        <v>0</v>
      </c>
      <c r="D273">
        <f ca="1">RAND()</f>
        <v>0.48813993375858777</v>
      </c>
      <c r="E273">
        <f ca="1">RAND()</f>
        <v>0.80650269264482</v>
      </c>
      <c r="F273">
        <f ca="1">RAND()</f>
        <v>0.16166239142044347</v>
      </c>
      <c r="G273">
        <f ca="1">RAND()</f>
        <v>0.5772135762342322</v>
      </c>
      <c r="H273">
        <f ca="1">RAND()</f>
        <v>0.27194510559429974</v>
      </c>
      <c r="I273">
        <f ca="1">RAND()</f>
        <v>0.45532651089275489</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Equip8102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8000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198</v>
      </c>
      <c r="W273">
        <v>1</v>
      </c>
      <c r="X273" t="s">
        <v>125</v>
      </c>
      <c r="Z273">
        <v>74200</v>
      </c>
      <c r="AA273" t="str">
        <f ca="1">IF(ISBLANK(AB273),"",
VLOOKUP(AB273,OFFSET(INDIRECT("$A:$B"),0,MATCH(AB$1&amp;"_Verify",INDIRECT("$1:$1"),0)-1),2,0)
)</f>
        <v>fe</v>
      </c>
      <c r="AB273" t="s">
        <v>82</v>
      </c>
      <c r="AC273" t="s">
        <v>445</v>
      </c>
      <c r="AD273">
        <v>1</v>
      </c>
      <c r="AE273" t="s">
        <v>125</v>
      </c>
      <c r="AG273">
        <v>74200</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우주의 조각</v>
      </c>
      <c r="AL273">
        <v>1</v>
      </c>
      <c r="AM273" t="str">
        <f ca="1">IF(ROW()=2,AN273,OFFSET(AM273,-1,0)&amp;IF(LEN(AN273)=0,"",","&amp;AN273))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{"dy":23,"sl":7,"tp":"fe","vl":"Equip8301","cn":1,"pt":"GO","pr":74200}</v>
      </c>
    </row>
    <row r="274" spans="1:40">
      <c r="A274">
        <v>23</v>
      </c>
      <c r="B274">
        <v>8</v>
      </c>
      <c r="C274">
        <f>IF(B274&lt;=9,0,
IF(B274=10,1,2))</f>
        <v>0</v>
      </c>
      <c r="D274">
        <f ca="1">RAND()</f>
        <v>1.4173190809682601E-2</v>
      </c>
      <c r="E274">
        <f ca="1">RAND()</f>
        <v>0.67060461891823964</v>
      </c>
      <c r="F274">
        <f ca="1">RAND()</f>
        <v>0.54894857090444216</v>
      </c>
      <c r="G274">
        <f ca="1">RAND()</f>
        <v>0.41338058592273341</v>
      </c>
      <c r="H274">
        <f ca="1">RAND()</f>
        <v>0.88917759052604606</v>
      </c>
      <c r="I274">
        <f ca="1">RAND()</f>
        <v>0.220637367224231</v>
      </c>
      <c r="M274" t="str">
        <f ca="1">IF(LEN(J274)&lt;&gt;0,J274,VLOOKUP(D274+$B274,$BJ:$BK,MATCH($BK$1,$BJ$1:$BK$1,0),1))</f>
        <v>삭제</v>
      </c>
      <c r="N274" t="str">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삭제</v>
      </c>
      <c r="O274" t="str">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삭제</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삭제</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t="str">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삭제</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AA274" t="str">
        <f ca="1">IF(ISBLANK(AB274),"",
VLOOKUP(AB274,OFFSET(INDIRECT("$A:$B"),0,MATCH(AB$1&amp;"_Verify",INDIRECT("$1:$1"),0)-1),2,0)
)</f>
        <v>fl1</v>
      </c>
      <c r="AB274" t="s">
        <v>87</v>
      </c>
      <c r="AC274" t="s">
        <v>481</v>
      </c>
      <c r="AD274">
        <v>1</v>
      </c>
      <c r="AE274" t="s">
        <v>129</v>
      </c>
      <c r="AF274">
        <v>219</v>
      </c>
      <c r="AG274">
        <v>129</v>
      </c>
      <c r="AH274" t="str">
        <f>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슬로니카</v>
      </c>
      <c r="AL274">
        <v>1</v>
      </c>
      <c r="AM274" t="str">
        <f ca="1">IF(ROW()=2,AN274,OFFSET(AM274,-1,0)&amp;IF(LEN(AN274)=0,"",","&amp;AN274))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{"dy":23,"sl":8,"tp":"fl1","vl":"Actor3114","cn":1,"pt":"DI","pp":219,"pr":129}</v>
      </c>
    </row>
    <row r="275" spans="1:40">
      <c r="A275">
        <v>23</v>
      </c>
      <c r="B275">
        <v>9</v>
      </c>
      <c r="C275">
        <f>IF(B275&lt;=9,0,
IF(B275=10,1,2))</f>
        <v>0</v>
      </c>
      <c r="D275">
        <f ca="1">RAND()</f>
        <v>0.33197284922078341</v>
      </c>
      <c r="E275">
        <f ca="1">RAND()</f>
        <v>0.68551766989525509</v>
      </c>
      <c r="F275">
        <f ca="1">RAND()</f>
        <v>0.72805572063913293</v>
      </c>
      <c r="G275">
        <f ca="1">RAND()</f>
        <v>0.33371237478796167</v>
      </c>
      <c r="H275">
        <f ca="1">RAND()</f>
        <v>0.55232634571824435</v>
      </c>
      <c r="I275">
        <f ca="1">RAND()</f>
        <v>0.89899805809126632</v>
      </c>
      <c r="M275" t="str">
        <f ca="1">IF(LEN(J275)&lt;&gt;0,J275,VLOOKUP(D275+$B275,$BJ:$BK,MATCH($BK$1,$BJ$1:$BK$1,0),1))</f>
        <v>삭제</v>
      </c>
      <c r="N275" t="str">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삭제</v>
      </c>
      <c r="O275" t="str">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삭제</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삭제</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t="str">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삭제</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AA275" t="str">
        <f ca="1">IF(ISBLANK(AB275),"",
VLOOKUP(AB275,OFFSET(INDIRECT("$A:$B"),0,MATCH(AB$1&amp;"_Verify",INDIRECT("$1:$1"),0)-1),2,0)
)</f>
        <v>fl1</v>
      </c>
      <c r="AB275" t="s">
        <v>87</v>
      </c>
      <c r="AC275" t="s">
        <v>482</v>
      </c>
      <c r="AD275">
        <v>1</v>
      </c>
      <c r="AE275" t="s">
        <v>129</v>
      </c>
      <c r="AF275">
        <v>219</v>
      </c>
      <c r="AG275">
        <v>129</v>
      </c>
      <c r="AH275" t="str">
        <f>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오비우스</v>
      </c>
      <c r="AL275">
        <v>1</v>
      </c>
      <c r="AM275" t="str">
        <f ca="1">IF(ROW()=2,AN275,OFFSET(AM275,-1,0)&amp;IF(LEN(AN275)=0,"",","&amp;AN275))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{"dy":23,"sl":9,"tp":"fl1","vl":"Actor1141","cn":1,"pt":"DI","pp":219,"pr":129}</v>
      </c>
    </row>
    <row r="276" spans="1:40">
      <c r="A276">
        <v>23</v>
      </c>
      <c r="B276">
        <v>10</v>
      </c>
      <c r="C276">
        <f>IF(B276&lt;=9,0,
IF(B276=10,1,2))</f>
        <v>1</v>
      </c>
      <c r="D276">
        <f ca="1">RAND()</f>
        <v>0.12303245476417068</v>
      </c>
      <c r="E276">
        <f ca="1">RAND()</f>
        <v>0.55901994869113969</v>
      </c>
      <c r="F276">
        <f ca="1">RAND()</f>
        <v>0.84781526150532482</v>
      </c>
      <c r="G276">
        <f ca="1">RAND()</f>
        <v>0.21926159010948365</v>
      </c>
      <c r="H276">
        <f ca="1">RAND()</f>
        <v>5.7115848589830653E-2</v>
      </c>
      <c r="I276">
        <f ca="1">RAND()</f>
        <v>0.2213528122289975</v>
      </c>
      <c r="M276" t="str">
        <f ca="1">IF(LEN(J276)&lt;&gt;0,J276,VLOOKUP(D276+$B276,$BJ:$BK,MATCH($BK$1,$BJ$1:$BK$1,0),1))</f>
        <v>삭제</v>
      </c>
      <c r="N276" t="str">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삭제</v>
      </c>
      <c r="O276" t="str">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삭제</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삭제</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t="str">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삭제</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AA276" t="str">
        <f ca="1">IF(ISBLANK(AB276),"",
VLOOKUP(AB276,OFFSET(INDIRECT("$A:$B"),0,MATCH(AB$1&amp;"_Verify",INDIRECT("$1:$1"),0)-1),2,0)
)</f>
        <v>fc</v>
      </c>
      <c r="AB276" t="s">
        <v>85</v>
      </c>
      <c r="AC276" t="s">
        <v>493</v>
      </c>
      <c r="AD276">
        <v>1</v>
      </c>
      <c r="AE276" t="s">
        <v>129</v>
      </c>
      <c r="AF276">
        <v>820</v>
      </c>
      <c r="AG276">
        <v>479</v>
      </c>
      <c r="AH276" t="str">
        <f>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전설</v>
      </c>
      <c r="AJ276" t="str">
        <f>IF(ISBLANK($AB276),"",
IF(AND($B276&gt;=VLOOKUP($AB276,$AP:$AS,3,0),$B276&lt;=VLOOKUP($AB276,$AP:$AS,4,0)),"","슬롯타입이상"))</f>
        <v/>
      </c>
      <c r="AK276" t="str">
        <f>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니엘</v>
      </c>
      <c r="AL276">
        <v>1</v>
      </c>
      <c r="AM276" t="str">
        <f ca="1">IF(ROW()=2,AN276,OFFSET(AM276,-1,0)&amp;IF(LEN(AN276)=0,"",","&amp;AN276))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{"dy":23,"sl":10,"tp":"fc","vl":"Actor2238","cn":1,"pt":"DI","pp":820,"pr":479}</v>
      </c>
    </row>
    <row r="277" spans="1:40">
      <c r="A277">
        <v>23</v>
      </c>
      <c r="B277">
        <v>11</v>
      </c>
      <c r="C277">
        <f>IF(B277&lt;=9,0,
IF(B277=10,1,2))</f>
        <v>2</v>
      </c>
      <c r="D277">
        <f ca="1">RAND()</f>
        <v>0.15850625346001035</v>
      </c>
      <c r="E277">
        <f ca="1">RAND()</f>
        <v>0.92744311126551771</v>
      </c>
      <c r="F277">
        <f ca="1">RAND()</f>
        <v>0.12975209325680359</v>
      </c>
      <c r="G277">
        <f ca="1">RAND()</f>
        <v>2.0425443595279535E-2</v>
      </c>
      <c r="H277">
        <f ca="1">RAND()</f>
        <v>5.1493863187591193E-2</v>
      </c>
      <c r="I277">
        <f ca="1">RAND()</f>
        <v>0.63529426752119822</v>
      </c>
      <c r="M277" t="str">
        <f ca="1">IF(LEN(J277)&lt;&gt;0,J277,VLOOKUP(D277+$B277,$BJ:$BK,MATCH($BK$1,$BJ$1:$BK$1,0),1))</f>
        <v>삭제</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삭제</v>
      </c>
      <c r="O277" t="str">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삭제</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삭제</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t="str">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삭제</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AA277" t="str">
        <f ca="1">IF(ISBLANK(AB277),"",
VLOOKUP(AB277,OFFSET(INDIRECT("$A:$B"),0,MATCH(AB$1&amp;"_Verify",INDIRECT("$1:$1"),0)-1),2,0)
)</f>
        <v>fp</v>
      </c>
      <c r="AB277" t="s">
        <v>86</v>
      </c>
      <c r="AC277" t="s">
        <v>493</v>
      </c>
      <c r="AD277">
        <v>75</v>
      </c>
      <c r="AE277" t="s">
        <v>129</v>
      </c>
      <c r="AF277">
        <v>172</v>
      </c>
      <c r="AG277">
        <v>79</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전설</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니엘</v>
      </c>
      <c r="AL277">
        <v>1</v>
      </c>
      <c r="AM277" t="str">
        <f ca="1">IF(ROW()=2,AN277,OFFSET(AM277,-1,0)&amp;IF(LEN(AN277)=0,"",","&amp;AN277))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{"dy":23,"sl":11,"tp":"fp","vl":"Actor2238","cn":75,"pt":"DI","pp":172,"pr":79}</v>
      </c>
    </row>
    <row r="278" spans="1:40">
      <c r="A278">
        <v>24</v>
      </c>
      <c r="B278">
        <v>0</v>
      </c>
      <c r="C278">
        <f>IF(B278&lt;=9,0,
IF(B278=10,1,2))</f>
        <v>0</v>
      </c>
      <c r="D278">
        <f ca="1">RAND()</f>
        <v>0.47111725930350479</v>
      </c>
      <c r="E278">
        <f ca="1">RAND()</f>
        <v>0.51706630362071249</v>
      </c>
      <c r="F278">
        <f ca="1">RAND()</f>
        <v>0.97668487594294107</v>
      </c>
      <c r="G278">
        <f ca="1">RAND()</f>
        <v>0.99158009082279241</v>
      </c>
      <c r="H278">
        <f ca="1">RAND()</f>
        <v>0.5500051335345002</v>
      </c>
      <c r="I278">
        <f ca="1">RAND()</f>
        <v>0.55290363071834259</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Equip4202</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3100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83</v>
      </c>
      <c r="W278">
        <v>1</v>
      </c>
      <c r="X278" t="s">
        <v>129</v>
      </c>
      <c r="Z278">
        <v>29</v>
      </c>
      <c r="AA278" t="str">
        <f ca="1">IF(ISBLANK(AB278),"",
VLOOKUP(AB278,OFFSET(INDIRECT("$A:$B"),0,MATCH(AB$1&amp;"_Verify",INDIRECT("$1:$1"),0)-1),2,0)
)</f>
        <v>upn</v>
      </c>
      <c r="AB278" t="s">
        <v>92</v>
      </c>
      <c r="AC278">
        <v>11471</v>
      </c>
      <c r="AD278">
        <v>12</v>
      </c>
      <c r="AE278" t="s">
        <v>374</v>
      </c>
      <c r="AG278">
        <v>3</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{"dy":24,"sl":0,"tp":"upn","vl":"11471","cn":12,"pt":"DI","pr":3}</v>
      </c>
    </row>
    <row r="279" spans="1:40">
      <c r="A279">
        <v>24</v>
      </c>
      <c r="B279">
        <v>1</v>
      </c>
      <c r="C279">
        <f>IF(B279&lt;=9,0,
IF(B279=10,1,2))</f>
        <v>0</v>
      </c>
      <c r="D279">
        <f ca="1">RAND()</f>
        <v>0.79276008551764876</v>
      </c>
      <c r="E279">
        <f ca="1">RAND()</f>
        <v>0.47360080444075925</v>
      </c>
      <c r="F279">
        <f ca="1">RAND()</f>
        <v>0.83072393707180403</v>
      </c>
      <c r="G279">
        <f ca="1">RAND()</f>
        <v>0.77707886474851229</v>
      </c>
      <c r="H279">
        <f ca="1">RAND()</f>
        <v>0.38788406350714</v>
      </c>
      <c r="I279">
        <f ca="1">RAND()</f>
        <v>0.83252278999368334</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Equip4002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900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247</v>
      </c>
      <c r="W279">
        <v>1</v>
      </c>
      <c r="X279" t="s">
        <v>125</v>
      </c>
      <c r="Z279">
        <v>1000</v>
      </c>
      <c r="AA279" t="str">
        <f ca="1">IF(ISBLANK(AB279),"",
VLOOKUP(AB279,OFFSET(INDIRECT("$A:$B"),0,MATCH(AB$1&amp;"_Verify",INDIRECT("$1:$1"),0)-1),2,0)
)</f>
        <v>fe</v>
      </c>
      <c r="AB279" t="s">
        <v>82</v>
      </c>
      <c r="AC279" t="s">
        <v>373</v>
      </c>
      <c r="AD279">
        <v>1</v>
      </c>
      <c r="AE279" t="s">
        <v>125</v>
      </c>
      <c r="AG279">
        <v>1000</v>
      </c>
      <c r="AH279" t="str">
        <f ca="1">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 ca="1">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이국의 무기</v>
      </c>
      <c r="AL279">
        <v>1</v>
      </c>
      <c r="AM279" t="str">
        <f ca="1">IF(ROW()=2,AN279,OFFSET(AM279,-1,0)&amp;IF(LEN(AN279)=0,"",","&amp;AN279))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{"dy":24,"sl":1,"tp":"fe","vl":"Equip0102","cn":1,"pt":"GO","pr":1000}</v>
      </c>
    </row>
    <row r="280" spans="1:40">
      <c r="A280">
        <v>24</v>
      </c>
      <c r="B280">
        <v>2</v>
      </c>
      <c r="C280">
        <f>IF(B280&lt;=9,0,
IF(B280=10,1,2))</f>
        <v>0</v>
      </c>
      <c r="D280">
        <f ca="1">RAND()</f>
        <v>0.60496670306002809</v>
      </c>
      <c r="E280">
        <f ca="1">RAND()</f>
        <v>0.18855180170468666</v>
      </c>
      <c r="F280">
        <f ca="1">RAND()</f>
        <v>0.17595384263196845</v>
      </c>
      <c r="G280">
        <f ca="1">RAND()</f>
        <v>0.68088774556917098</v>
      </c>
      <c r="H280">
        <f ca="1">RAND()</f>
        <v>0.6717974380200491</v>
      </c>
      <c r="I280">
        <f ca="1">RAND()</f>
        <v>0.60273008946280038</v>
      </c>
      <c r="M280" t="str">
        <f ca="1">IF(LEN(J280)&lt;&gt;0,J280,VLOOKUP(D280+$B280,$BJ:$BK,MATCH($BK$1,$BJ$1:$BK$1,0),1))</f>
        <v>안 지정 캐릭터 PP 영웅등급</v>
      </c>
      <c r="N280">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18855</v>
      </c>
      <c r="O280">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5</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GO</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1500</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U280" t="s">
        <v>91</v>
      </c>
      <c r="V280">
        <v>52405</v>
      </c>
      <c r="W280">
        <v>12</v>
      </c>
      <c r="X280" t="s">
        <v>125</v>
      </c>
      <c r="Z280">
        <v>1200</v>
      </c>
      <c r="AA280" t="str">
        <f ca="1">IF(ISBLANK(AB280),"",
VLOOKUP(AB280,OFFSET(INDIRECT("$A:$B"),0,MATCH(AB$1&amp;"_Verify",INDIRECT("$1:$1"),0)-1),2,0)
)</f>
        <v>uph</v>
      </c>
      <c r="AB280" t="s">
        <v>91</v>
      </c>
      <c r="AC280">
        <v>52405</v>
      </c>
      <c r="AD280">
        <v>9</v>
      </c>
      <c r="AE280" t="s">
        <v>125</v>
      </c>
      <c r="AG280">
        <v>2700</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
      </c>
      <c r="AL280">
        <v>1</v>
      </c>
      <c r="AM280" t="str">
        <f ca="1">IF(ROW()=2,AN280,OFFSET(AM280,-1,0)&amp;IF(LEN(AN280)=0,"",","&amp;AN280))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{"dy":24,"sl":2,"tp":"uph","vl":"52405","cn":9,"pt":"GO","pr":2700}</v>
      </c>
    </row>
    <row r="281" spans="1:40">
      <c r="A281">
        <v>24</v>
      </c>
      <c r="B281">
        <v>3</v>
      </c>
      <c r="C281">
        <f>IF(B281&lt;=9,0,
IF(B281=10,1,2))</f>
        <v>0</v>
      </c>
      <c r="D281">
        <f ca="1">RAND()</f>
        <v>0.11362277342959703</v>
      </c>
      <c r="E281">
        <f ca="1">RAND()</f>
        <v>0.40068190392034864</v>
      </c>
      <c r="F281">
        <f ca="1">RAND()</f>
        <v>0.91036931203803328</v>
      </c>
      <c r="G281">
        <f ca="1">RAND()</f>
        <v>6.9157793046822569E-2</v>
      </c>
      <c r="H281">
        <f ca="1">RAND()</f>
        <v>0.51903088637234573</v>
      </c>
      <c r="I281">
        <f ca="1">RAND()</f>
        <v>0.74005827896571774</v>
      </c>
      <c r="M281" t="str">
        <f ca="1">IF(LEN(J281)&lt;&gt;0,J281,VLOOKUP(D281+$B281,$BJ:$BK,MATCH($BK$1,$BJ$1:$BK$1,0),1))</f>
        <v>안 지정 캐릭터 PP 영웅등급</v>
      </c>
      <c r="N281">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40068</v>
      </c>
      <c r="O281">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7</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GO</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2100</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U281" t="s">
        <v>92</v>
      </c>
      <c r="V281">
        <v>11471</v>
      </c>
      <c r="W281">
        <v>9</v>
      </c>
      <c r="X281" t="s">
        <v>125</v>
      </c>
      <c r="Z281">
        <v>900</v>
      </c>
      <c r="AA281" t="str">
        <f ca="1">IF(ISBLANK(AB281),"",
VLOOKUP(AB281,OFFSET(INDIRECT("$A:$B"),0,MATCH(AB$1&amp;"_Verify",INDIRECT("$1:$1"),0)-1),2,0)
)</f>
        <v>fe</v>
      </c>
      <c r="AB281" t="s">
        <v>82</v>
      </c>
      <c r="AC281" t="s">
        <v>259</v>
      </c>
      <c r="AD281">
        <v>1</v>
      </c>
      <c r="AE281" t="s">
        <v>125</v>
      </c>
      <c r="AG281">
        <v>7600</v>
      </c>
      <c r="AH281" t="str">
        <f ca="1">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 ca="1">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태양과 달과 별</v>
      </c>
      <c r="AL281">
        <v>1</v>
      </c>
      <c r="AM281" t="str">
        <f ca="1">IF(ROW()=2,AN281,OFFSET(AM281,-1,0)&amp;IF(LEN(AN281)=0,"",","&amp;AN281))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{"dy":24,"sl":3,"tp":"fe","vl":"Equip3302","cn":1,"pt":"GO","pr":7600}</v>
      </c>
    </row>
    <row r="282" spans="1:40">
      <c r="A282">
        <v>24</v>
      </c>
      <c r="B282">
        <v>4</v>
      </c>
      <c r="C282">
        <f>IF(B282&lt;=9,0,
IF(B282=10,1,2))</f>
        <v>0</v>
      </c>
      <c r="D282">
        <f ca="1">RAND()</f>
        <v>0.21810358621825277</v>
      </c>
      <c r="E282">
        <f ca="1">RAND()</f>
        <v>0.16127873446726226</v>
      </c>
      <c r="F282">
        <f ca="1">RAND()</f>
        <v>0.7835003937192907</v>
      </c>
      <c r="G282">
        <f ca="1">RAND()</f>
        <v>0.45237904543364582</v>
      </c>
      <c r="H282">
        <f ca="1">RAND()</f>
        <v>0.7712442564483164</v>
      </c>
      <c r="I282">
        <f ca="1">RAND()</f>
        <v>0.11425307734043411</v>
      </c>
      <c r="M282" t="str">
        <f ca="1">IF(LEN(J282)&lt;&gt;0,J282,VLOOKUP(D282+$B282,$BJ:$BK,MATCH($BK$1,$BJ$1:$BK$1,0),1))</f>
        <v>안 지정 캐릭터 PP 일반등급</v>
      </c>
      <c r="N282">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16127</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4</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1200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92</v>
      </c>
      <c r="V282">
        <v>95704</v>
      </c>
      <c r="W282">
        <v>14</v>
      </c>
      <c r="X282" t="s">
        <v>125</v>
      </c>
      <c r="Z282">
        <v>1400</v>
      </c>
      <c r="AA282" t="str">
        <f ca="1">IF(ISBLANK(AB282),"",
VLOOKUP(AB282,OFFSET(INDIRECT("$A:$B"),0,MATCH(AB$1&amp;"_Verify",INDIRECT("$1:$1"),0)-1),2,0)
)</f>
        <v>fe</v>
      </c>
      <c r="AB282" t="s">
        <v>82</v>
      </c>
      <c r="AC282" t="s">
        <v>391</v>
      </c>
      <c r="AD282">
        <v>1</v>
      </c>
      <c r="AE282" t="s">
        <v>125</v>
      </c>
      <c r="AG282">
        <v>700</v>
      </c>
      <c r="AH282" t="str">
        <f ca="1">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 ca="1">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떠오르는 태양</v>
      </c>
      <c r="AL282">
        <v>1</v>
      </c>
      <c r="AM282" t="str">
        <f ca="1">IF(ROW()=2,AN282,OFFSET(AM282,-1,0)&amp;IF(LEN(AN282)=0,"",","&amp;AN282))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{"dy":24,"sl":4,"tp":"fe","vl":"Equip3002","cn":1,"pt":"GO","pr":700}</v>
      </c>
    </row>
    <row r="283" spans="1:40">
      <c r="A283">
        <v>24</v>
      </c>
      <c r="B283">
        <v>5</v>
      </c>
      <c r="C283">
        <f>IF(B283&lt;=9,0,
IF(B283=10,1,2))</f>
        <v>0</v>
      </c>
      <c r="D283">
        <f ca="1">RAND()</f>
        <v>0.97472816431357878</v>
      </c>
      <c r="E283">
        <f ca="1">RAND()</f>
        <v>0.24877491541618391</v>
      </c>
      <c r="F283">
        <f ca="1">RAND()</f>
        <v>1.2782683157011254E-2</v>
      </c>
      <c r="G283">
        <f ca="1">RAND()</f>
        <v>0.19512431817641041</v>
      </c>
      <c r="H283">
        <f ca="1">RAND()</f>
        <v>0.53580367088103209</v>
      </c>
      <c r="I283">
        <f ca="1">RAND()</f>
        <v>0.65208753551708087</v>
      </c>
      <c r="M283" t="str">
        <f ca="1">IF(LEN(J283)&lt;&gt;0,J283,VLOOKUP(D283+$B283,$BJ:$BK,MATCH($BK$1,$BJ$1:$BK$1,0),1))</f>
        <v>안 지정 캐릭터 PP 일반등급</v>
      </c>
      <c r="N283">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24877</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5</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1500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91</v>
      </c>
      <c r="V283">
        <v>15462</v>
      </c>
      <c r="W283">
        <v>9</v>
      </c>
      <c r="X283" t="s">
        <v>125</v>
      </c>
      <c r="Z283">
        <v>900</v>
      </c>
      <c r="AA283" t="str">
        <f ca="1">IF(ISBLANK(AB283),"",
VLOOKUP(AB283,OFFSET(INDIRECT("$A:$B"),0,MATCH(AB$1&amp;"_Verify",INDIRECT("$1:$1"),0)-1),2,0)
)</f>
        <v>fe</v>
      </c>
      <c r="AB283" t="s">
        <v>82</v>
      </c>
      <c r="AC283" t="s">
        <v>447</v>
      </c>
      <c r="AD283">
        <v>1</v>
      </c>
      <c r="AE283" t="s">
        <v>125</v>
      </c>
      <c r="AG283">
        <v>1100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몬스터 세포</v>
      </c>
      <c r="AL283">
        <v>1</v>
      </c>
      <c r="AM283" t="str">
        <f ca="1">IF(ROW()=2,AN283,OFFSET(AM283,-1,0)&amp;IF(LEN(AN283)=0,"",","&amp;AN283))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{"dy":24,"sl":5,"tp":"fe","vl":"Equip2102","cn":1,"pt":"GO","pr":1100}</v>
      </c>
    </row>
    <row r="284" spans="1:40">
      <c r="A284">
        <v>24</v>
      </c>
      <c r="B284">
        <v>6</v>
      </c>
      <c r="C284">
        <f>IF(B284&lt;=9,0,
IF(B284=10,1,2))</f>
        <v>0</v>
      </c>
      <c r="D284">
        <f ca="1">RAND()</f>
        <v>0.10937197339703819</v>
      </c>
      <c r="E284">
        <f ca="1">RAND()</f>
        <v>0.80701769245361477</v>
      </c>
      <c r="F284">
        <f ca="1">RAND()</f>
        <v>0.42712116706569203</v>
      </c>
      <c r="G284">
        <f ca="1">RAND()</f>
        <v>0.71085974225597692</v>
      </c>
      <c r="H284">
        <f ca="1">RAND()</f>
        <v>0.3595386964056394</v>
      </c>
      <c r="I284">
        <f ca="1">RAND()</f>
        <v>0.60466089281404245</v>
      </c>
      <c r="M284" t="str">
        <f ca="1">IF(LEN(J284)&lt;&gt;0,J284,VLOOKUP(D284+$B284,$BJ:$BK,MATCH($BK$1,$BJ$1:$BK$1,0),1))</f>
        <v>지정 장비</v>
      </c>
      <c r="N284" t="str">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Equip7102</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1</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3600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82</v>
      </c>
      <c r="V284" t="s">
        <v>185</v>
      </c>
      <c r="W284">
        <v>1</v>
      </c>
      <c r="X284" t="s">
        <v>125</v>
      </c>
      <c r="Z284">
        <v>74400</v>
      </c>
      <c r="AA284" t="str">
        <f ca="1">IF(ISBLANK(AB284),"",
VLOOKUP(AB284,OFFSET(INDIRECT("$A:$B"),0,MATCH(AB$1&amp;"_Verify",INDIRECT("$1:$1"),0)-1),2,0)
)</f>
        <v>uph</v>
      </c>
      <c r="AB284" t="s">
        <v>91</v>
      </c>
      <c r="AC284">
        <v>15462</v>
      </c>
      <c r="AD284">
        <v>10</v>
      </c>
      <c r="AE284" t="s">
        <v>125</v>
      </c>
      <c r="AG284">
        <v>3000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{"dy":24,"sl":6,"tp":"uph","vl":"15462","cn":10,"pt":"GO","pr":3000}</v>
      </c>
    </row>
    <row r="285" spans="1:40">
      <c r="A285">
        <v>24</v>
      </c>
      <c r="B285">
        <v>7</v>
      </c>
      <c r="C285">
        <f>IF(B285&lt;=9,0,
IF(B285=10,1,2))</f>
        <v>0</v>
      </c>
      <c r="D285">
        <f ca="1">RAND()</f>
        <v>0.70014924784102095</v>
      </c>
      <c r="E285">
        <f ca="1">RAND()</f>
        <v>0.34648646974176667</v>
      </c>
      <c r="F285">
        <f ca="1">RAND()</f>
        <v>0.18939822212660617</v>
      </c>
      <c r="G285">
        <f ca="1">RAND()</f>
        <v>0.8868005031140731</v>
      </c>
      <c r="H285">
        <f ca="1">RAND()</f>
        <v>0.32290242982747541</v>
      </c>
      <c r="I285">
        <f ca="1">RAND()</f>
        <v>3.5931553577713937E-2</v>
      </c>
      <c r="M285" t="str">
        <f ca="1">IF(LEN(J285)&lt;&gt;0,J285,VLOOKUP(D285+$B285,$BJ:$BK,MATCH($BK$1,$BJ$1:$BK$1,0),1))</f>
        <v>지정 장비</v>
      </c>
      <c r="N285" t="str">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Equip4001</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600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82</v>
      </c>
      <c r="V285" t="s">
        <v>250</v>
      </c>
      <c r="W285">
        <v>1</v>
      </c>
      <c r="X285" t="s">
        <v>125</v>
      </c>
      <c r="Z285">
        <v>700</v>
      </c>
      <c r="AA285" t="str">
        <f ca="1">IF(ISBLANK(AB285),"",
VLOOKUP(AB285,OFFSET(INDIRECT("$A:$B"),0,MATCH(AB$1&amp;"_Verify",INDIRECT("$1:$1"),0)-1),2,0)
)</f>
        <v>fe</v>
      </c>
      <c r="AB285" t="s">
        <v>82</v>
      </c>
      <c r="AC285" t="s">
        <v>377</v>
      </c>
      <c r="AD285">
        <v>1</v>
      </c>
      <c r="AE285" t="s">
        <v>125</v>
      </c>
      <c r="AG285">
        <v>3100</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버블 블래스터</v>
      </c>
      <c r="AL285">
        <v>1</v>
      </c>
      <c r="AM285" t="str">
        <f ca="1">IF(ROW()=2,AN285,OFFSET(AM285,-1,0)&amp;IF(LEN(AN285)=0,"",","&amp;AN285))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{"dy":24,"sl":7,"tp":"fe","vl":"Equip6102","cn":1,"pt":"GO","pr":3100}</v>
      </c>
    </row>
    <row r="286" spans="1:40">
      <c r="A286">
        <v>24</v>
      </c>
      <c r="B286">
        <v>8</v>
      </c>
      <c r="C286">
        <f>IF(B286&lt;=9,0,
IF(B286=10,1,2))</f>
        <v>0</v>
      </c>
      <c r="D286">
        <f ca="1">RAND()</f>
        <v>4.7313788792768485E-2</v>
      </c>
      <c r="E286">
        <f ca="1">RAND()</f>
        <v>0.33199231359855774</v>
      </c>
      <c r="F286">
        <f ca="1">RAND()</f>
        <v>0.33914396308758732</v>
      </c>
      <c r="G286">
        <f ca="1">RAND()</f>
        <v>0.67348094751727705</v>
      </c>
      <c r="H286">
        <f ca="1">RAND()</f>
        <v>0.90946595988773415</v>
      </c>
      <c r="I286">
        <f ca="1">RAND()</f>
        <v>0.21831906065030537</v>
      </c>
      <c r="M286" t="str">
        <f ca="1">IF(LEN(J286)&lt;&gt;0,J286,VLOOKUP(D286+$B286,$BJ:$BK,MATCH($BK$1,$BJ$1:$BK$1,0),1))</f>
        <v>삭제</v>
      </c>
      <c r="N286" t="str">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삭제</v>
      </c>
      <c r="O286" t="str">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삭제</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삭제</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t="str">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삭제</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AA286" t="str">
        <f ca="1">IF(ISBLANK(AB286),"",
VLOOKUP(AB286,OFFSET(INDIRECT("$A:$B"),0,MATCH(AB$1&amp;"_Verify",INDIRECT("$1:$1"),0)-1),2,0)
)</f>
        <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{"dy":24,"sl":8}</v>
      </c>
    </row>
    <row r="287" spans="1:40">
      <c r="A287">
        <v>24</v>
      </c>
      <c r="B287">
        <v>9</v>
      </c>
      <c r="C287">
        <f>IF(B287&lt;=9,0,
IF(B287=10,1,2))</f>
        <v>0</v>
      </c>
      <c r="D287">
        <f ca="1">RAND()</f>
        <v>2.0454028653730028E-2</v>
      </c>
      <c r="E287">
        <f ca="1">RAND()</f>
        <v>0.63091803806317337</v>
      </c>
      <c r="F287">
        <f ca="1">RAND()</f>
        <v>0.78502395037459372</v>
      </c>
      <c r="G287">
        <f ca="1">RAND()</f>
        <v>0.14669585639821703</v>
      </c>
      <c r="H287">
        <f ca="1">RAND()</f>
        <v>4.0853729694914298E-2</v>
      </c>
      <c r="I287">
        <f ca="1">RAND()</f>
        <v>0.18749808489476671</v>
      </c>
      <c r="M287" t="str">
        <f ca="1">IF(LEN(J287)&lt;&gt;0,J287,VLOOKUP(D287+$B287,$BJ:$BK,MATCH($BK$1,$BJ$1:$BK$1,0),1))</f>
        <v>삭제</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삭제</v>
      </c>
      <c r="O287" t="str">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삭제</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삭제</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t="str">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삭제</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AA287" t="str">
        <f ca="1">IF(ISBLANK(AB287),"",
VLOOKUP(AB287,OFFSET(INDIRECT("$A:$B"),0,MATCH(AB$1&amp;"_Verify",INDIRECT("$1:$1"),0)-1),2,0)
)</f>
        <v/>
      </c>
      <c r="AH287" t="str">
        <f>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
      </c>
      <c r="AL287">
        <v>1</v>
      </c>
      <c r="AM287" t="str">
        <f ca="1">IF(ROW()=2,AN287,OFFSET(AM287,-1,0)&amp;IF(LEN(AN287)=0,"",","&amp;AN287))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{"dy":24,"sl":9}</v>
      </c>
    </row>
    <row r="288" spans="1:40">
      <c r="A288">
        <v>24</v>
      </c>
      <c r="B288">
        <v>10</v>
      </c>
      <c r="C288">
        <f>IF(B288&lt;=9,0,
IF(B288=10,1,2))</f>
        <v>1</v>
      </c>
      <c r="D288">
        <f ca="1">RAND()</f>
        <v>0.62862652400810382</v>
      </c>
      <c r="E288">
        <f ca="1">RAND()</f>
        <v>0.24124907049356537</v>
      </c>
      <c r="F288">
        <f ca="1">RAND()</f>
        <v>4.0818216033421395E-3</v>
      </c>
      <c r="G288">
        <f ca="1">RAND()</f>
        <v>0.65231622495671981</v>
      </c>
      <c r="H288">
        <f ca="1">RAND()</f>
        <v>0.16718729212252692</v>
      </c>
      <c r="I288">
        <f ca="1">RAND()</f>
        <v>0.20577149252182514</v>
      </c>
      <c r="M288" t="str">
        <f ca="1">IF(LEN(J288)&lt;&gt;0,J288,VLOOKUP(D288+$B288,$BJ:$BK,MATCH($BK$1,$BJ$1:$BK$1,0),1))</f>
        <v>삭제</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삭제</v>
      </c>
      <c r="O288" t="str">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삭제</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삭제</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t="str">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삭제</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AA288" t="str">
        <f ca="1">IF(ISBLANK(AB288),"",
VLOOKUP(AB288,OFFSET(INDIRECT("$A:$B"),0,MATCH(AB$1&amp;"_Verify",INDIRECT("$1:$1"),0)-1),2,0)
)</f>
        <v/>
      </c>
      <c r="AH288" t="str">
        <f>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
      </c>
      <c r="AL288">
        <v>1</v>
      </c>
      <c r="AM288" t="str">
        <f ca="1">IF(ROW()=2,AN288,OFFSET(AM288,-1,0)&amp;IF(LEN(AN288)=0,"",","&amp;AN288))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{"dy":24,"sl":10}</v>
      </c>
    </row>
    <row r="289" spans="1:40">
      <c r="A289">
        <v>24</v>
      </c>
      <c r="B289">
        <v>11</v>
      </c>
      <c r="C289">
        <f>IF(B289&lt;=9,0,
IF(B289=10,1,2))</f>
        <v>2</v>
      </c>
      <c r="D289">
        <f ca="1">RAND()</f>
        <v>0.37108103321700991</v>
      </c>
      <c r="E289">
        <f ca="1">RAND()</f>
        <v>0.64295229792275743</v>
      </c>
      <c r="F289">
        <f ca="1">RAND()</f>
        <v>0.52446925404303824</v>
      </c>
      <c r="G289">
        <f ca="1">RAND()</f>
        <v>0.2753125003532364</v>
      </c>
      <c r="H289">
        <f ca="1">RAND()</f>
        <v>0.78471405587959142</v>
      </c>
      <c r="I289">
        <f ca="1">RAND()</f>
        <v>0.65491213122969505</v>
      </c>
      <c r="M289" t="str">
        <f ca="1">IF(LEN(J289)&lt;&gt;0,J289,VLOOKUP(D289+$B289,$BJ:$BK,MATCH($BK$1,$BJ$1:$BK$1,0),1))</f>
        <v>삭제</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삭제</v>
      </c>
      <c r="O289" t="str">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삭제</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삭제</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t="str">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삭제</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AA289" t="str">
        <f ca="1">IF(ISBLANK(AB289),"",
VLOOKUP(AB289,OFFSET(INDIRECT("$A:$B"),0,MATCH(AB$1&amp;"_Verify",INDIRECT("$1:$1"),0)-1),2,0)
)</f>
        <v/>
      </c>
      <c r="AH289" t="str">
        <f>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
      </c>
      <c r="AL289">
        <v>1</v>
      </c>
      <c r="AM289" t="str">
        <f ca="1">IF(ROW()=2,AN289,OFFSET(AM289,-1,0)&amp;IF(LEN(AN289)=0,"",","&amp;AN289))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{"dy":24,"sl":11}</v>
      </c>
    </row>
    <row r="290" spans="1:40">
      <c r="A290">
        <v>25</v>
      </c>
      <c r="B290">
        <v>0</v>
      </c>
      <c r="C290">
        <f>IF(B290&lt;=9,0,
IF(B290=10,1,2))</f>
        <v>0</v>
      </c>
      <c r="D290">
        <f ca="1">RAND()</f>
        <v>0.78949435188946315</v>
      </c>
      <c r="E290">
        <f ca="1">RAND()</f>
        <v>0.90801300129969797</v>
      </c>
      <c r="F290">
        <f ca="1">RAND()</f>
        <v>3.3875428902213955E-2</v>
      </c>
      <c r="G290">
        <f ca="1">RAND()</f>
        <v>0.94066794881331151</v>
      </c>
      <c r="H290">
        <f ca="1">RAND()</f>
        <v>0.25757327682519116</v>
      </c>
      <c r="I290">
        <f ca="1">RAND()</f>
        <v>0.45919019109147463</v>
      </c>
      <c r="M290" t="str">
        <f ca="1">IF(LEN(J290)&lt;&gt;0,J290,VLOOKUP(D290+$B290,$BJ:$BK,MATCH($BK$1,$BJ$1:$BK$1,0),1))</f>
        <v>지정 장비</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Equip8002</v>
      </c>
      <c r="O290">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1</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GO</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5000</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U290" t="s">
        <v>82</v>
      </c>
      <c r="V290" t="s">
        <v>238</v>
      </c>
      <c r="W290">
        <v>1</v>
      </c>
      <c r="X290" t="s">
        <v>125</v>
      </c>
      <c r="Z290">
        <v>800</v>
      </c>
      <c r="AA290" t="str">
        <f ca="1">IF(ISBLANK(AB290),"",
VLOOKUP(AB290,OFFSET(INDIRECT("$A:$B"),0,MATCH(AB$1&amp;"_Verify",INDIRECT("$1:$1"),0)-1),2,0)
)</f>
        <v>fe</v>
      </c>
      <c r="AB290" t="s">
        <v>82</v>
      </c>
      <c r="AC290" t="s">
        <v>393</v>
      </c>
      <c r="AD290">
        <v>1</v>
      </c>
      <c r="AE290" t="s">
        <v>125</v>
      </c>
      <c r="AG290">
        <v>800</v>
      </c>
      <c r="AH290" t="str">
        <f ca="1">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 ca="1">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숨겨온 원한</v>
      </c>
      <c r="AL290">
        <v>1</v>
      </c>
      <c r="AM290" t="str">
        <f ca="1">IF(ROW()=2,AN290,OFFSET(AM290,-1,0)&amp;IF(LEN(AN290)=0,"",","&amp;AN290))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{"dy":25,"sl":0,"tp":"fe","vl":"Equip1002","cn":1,"pt":"GO","pr":800}</v>
      </c>
    </row>
    <row r="291" spans="1:40">
      <c r="A291">
        <v>25</v>
      </c>
      <c r="B291">
        <v>1</v>
      </c>
      <c r="C291">
        <f>IF(B291&lt;=9,0,
IF(B291=10,1,2))</f>
        <v>0</v>
      </c>
      <c r="D291">
        <f ca="1">RAND()</f>
        <v>0.22669937339623725</v>
      </c>
      <c r="E291">
        <f ca="1">RAND()</f>
        <v>6.0024622396696481E-2</v>
      </c>
      <c r="F291">
        <f ca="1">RAND()</f>
        <v>0.87652428445715436</v>
      </c>
      <c r="G291">
        <f ca="1">RAND()</f>
        <v>0.77108170172784019</v>
      </c>
      <c r="H291">
        <f ca="1">RAND()</f>
        <v>0.253653554910796</v>
      </c>
      <c r="I291">
        <f ca="1">RAND()</f>
        <v>7.7244877721862615E-3</v>
      </c>
      <c r="J291" t="s">
        <v>82</v>
      </c>
      <c r="K291" t="s">
        <v>446</v>
      </c>
      <c r="M291" t="str">
        <f>IF(LEN(J291)&lt;&gt;0,J291,VLOOKUP(D291+$B291,$BJ:$BK,MATCH($BK$1,$BJ$1:$BK$1,0),1))</f>
        <v>지정 장비</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Equip0403</v>
      </c>
      <c r="O291">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1</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DI</v>
      </c>
      <c r="Q291">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31</v>
      </c>
      <c r="R291">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16</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전설</v>
      </c>
      <c r="U291" t="s">
        <v>82</v>
      </c>
      <c r="V291" t="s">
        <v>292</v>
      </c>
      <c r="W291">
        <v>1</v>
      </c>
      <c r="X291" t="s">
        <v>125</v>
      </c>
      <c r="Z291">
        <v>1500</v>
      </c>
      <c r="AA291" t="str">
        <f ca="1">IF(ISBLANK(AB291),"",
VLOOKUP(AB291,OFFSET(INDIRECT("$A:$B"),0,MATCH(AB$1&amp;"_Verify",INDIRECT("$1:$1"),0)-1),2,0)
)</f>
        <v>fe</v>
      </c>
      <c r="AB291" t="s">
        <v>82</v>
      </c>
      <c r="AC291" t="s">
        <v>466</v>
      </c>
      <c r="AD291">
        <v>1</v>
      </c>
      <c r="AE291" t="s">
        <v>125</v>
      </c>
      <c r="AG291">
        <v>2500</v>
      </c>
      <c r="AH291" t="str">
        <f ca="1">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 ca="1">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작은 별 완드</v>
      </c>
      <c r="AL291">
        <v>1</v>
      </c>
      <c r="AM291" t="str">
        <f ca="1">IF(ROW()=2,AN291,OFFSET(AM291,-1,0)&amp;IF(LEN(AN291)=0,"",","&amp;AN291))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{"dy":25,"sl":1,"tp":"fe","vl":"Equip3202","cn":1,"pt":"GO","pr":2500}</v>
      </c>
    </row>
    <row r="292" spans="1:40">
      <c r="A292">
        <v>25</v>
      </c>
      <c r="B292">
        <v>2</v>
      </c>
      <c r="C292">
        <f>IF(B292&lt;=9,0,
IF(B292=10,1,2))</f>
        <v>0</v>
      </c>
      <c r="D292">
        <f ca="1">RAND()</f>
        <v>0.84405238547912609</v>
      </c>
      <c r="E292">
        <f ca="1">RAND()</f>
        <v>0.9277916165386344</v>
      </c>
      <c r="F292">
        <f ca="1">RAND()</f>
        <v>0.48053532295107149</v>
      </c>
      <c r="G292">
        <f ca="1">RAND()</f>
        <v>2.6379087296683368E-2</v>
      </c>
      <c r="H292">
        <f ca="1">RAND()</f>
        <v>0.33131215454772067</v>
      </c>
      <c r="I292">
        <f ca="1">RAND()</f>
        <v>0.29883127778152296</v>
      </c>
      <c r="M292" t="str">
        <f ca="1">IF(LEN(J292)&lt;&gt;0,J292,VLOOKUP(D292+$B292,$BJ:$BK,MATCH($BK$1,$BJ$1:$BK$1,0),1))</f>
        <v>안 지정 캐릭터 PP 영웅등급</v>
      </c>
      <c r="N292">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92779</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14</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4200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91</v>
      </c>
      <c r="V292">
        <v>84832</v>
      </c>
      <c r="W292">
        <v>14</v>
      </c>
      <c r="X292" t="s">
        <v>125</v>
      </c>
      <c r="Z292">
        <v>1400</v>
      </c>
      <c r="AA292" t="str">
        <f ca="1">IF(ISBLANK(AB292),"",
VLOOKUP(AB292,OFFSET(INDIRECT("$A:$B"),0,MATCH(AB$1&amp;"_Verify",INDIRECT("$1:$1"),0)-1),2,0)
)</f>
        <v>fe</v>
      </c>
      <c r="AB292" t="s">
        <v>82</v>
      </c>
      <c r="AC292" t="s">
        <v>432</v>
      </c>
      <c r="AD292">
        <v>1</v>
      </c>
      <c r="AE292" t="s">
        <v>125</v>
      </c>
      <c r="AG292">
        <v>1200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노장의 친구</v>
      </c>
      <c r="AL292">
        <v>1</v>
      </c>
      <c r="AM292" t="str">
        <f ca="1">IF(ROW()=2,AN292,OFFSET(AM292,-1,0)&amp;IF(LEN(AN292)=0,"",","&amp;AN292))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{"dy":25,"sl":2,"tp":"fe","vl":"Equip5101","cn":1,"pt":"GO","pr":1200}</v>
      </c>
    </row>
    <row r="293" spans="1:40">
      <c r="A293">
        <v>25</v>
      </c>
      <c r="B293">
        <v>3</v>
      </c>
      <c r="C293">
        <f>IF(B293&lt;=9,0,
IF(B293=10,1,2))</f>
        <v>0</v>
      </c>
      <c r="D293">
        <f ca="1">RAND()</f>
        <v>0.61014521830430923</v>
      </c>
      <c r="E293">
        <f ca="1">RAND()</f>
        <v>0.33562717259400676</v>
      </c>
      <c r="F293">
        <f ca="1">RAND()</f>
        <v>0.80532353178765848</v>
      </c>
      <c r="G293">
        <f ca="1">RAND()</f>
        <v>0.63187745204446288</v>
      </c>
      <c r="H293">
        <f ca="1">RAND()</f>
        <v>0.52675757529347544</v>
      </c>
      <c r="I293">
        <f ca="1">RAND()</f>
        <v>0.28357401664171966</v>
      </c>
      <c r="M293" t="str">
        <f ca="1">IF(LEN(J293)&lt;&gt;0,J293,VLOOKUP(D293+$B293,$BJ:$BK,MATCH($BK$1,$BJ$1:$BK$1,0),1))</f>
        <v>안 지정 캐릭터 PP 일반등급</v>
      </c>
      <c r="N293">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33562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7</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2100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92</v>
      </c>
      <c r="V293">
        <v>94548</v>
      </c>
      <c r="W293">
        <v>14</v>
      </c>
      <c r="X293" t="s">
        <v>125</v>
      </c>
      <c r="Z293">
        <v>1400</v>
      </c>
      <c r="AA293" t="str">
        <f ca="1">IF(ISBLANK(AB293),"",
VLOOKUP(AB293,OFFSET(INDIRECT("$A:$B"),0,MATCH(AB$1&amp;"_Verify",INDIRECT("$1:$1"),0)-1),2,0)
)</f>
        <v>uph</v>
      </c>
      <c r="AB293" t="s">
        <v>91</v>
      </c>
      <c r="AC293">
        <v>64832</v>
      </c>
      <c r="AD293">
        <v>7</v>
      </c>
      <c r="AE293" t="s">
        <v>125</v>
      </c>
      <c r="AG293">
        <v>2100</v>
      </c>
      <c r="AH293" t="str">
        <f>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
      </c>
      <c r="AL293">
        <v>1</v>
      </c>
      <c r="AM293" t="str">
        <f ca="1">IF(ROW()=2,AN293,OFFSET(AM293,-1,0)&amp;IF(LEN(AN293)=0,"",","&amp;AN293))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{"dy":25,"sl":3,"tp":"uph","vl":"64832","cn":7,"pt":"GO","pr":2100}</v>
      </c>
    </row>
    <row r="294" spans="1:40">
      <c r="A294">
        <v>25</v>
      </c>
      <c r="B294">
        <v>4</v>
      </c>
      <c r="C294">
        <f>IF(B294&lt;=9,0,
IF(B294=10,1,2))</f>
        <v>0</v>
      </c>
      <c r="D294">
        <f ca="1">RAND()</f>
        <v>0.44061850908530709</v>
      </c>
      <c r="E294">
        <f ca="1">RAND()</f>
        <v>0.31732494182799986</v>
      </c>
      <c r="F294">
        <f ca="1">RAND()</f>
        <v>0.60442450155392335</v>
      </c>
      <c r="G294">
        <f ca="1">RAND()</f>
        <v>9.8245362060773278E-2</v>
      </c>
      <c r="H294">
        <f ca="1">RAND()</f>
        <v>0.28010035376600895</v>
      </c>
      <c r="I294">
        <f ca="1">RAND()</f>
        <v>0.10775055173426662</v>
      </c>
      <c r="M294" t="str">
        <f ca="1">IF(LEN(J294)&lt;&gt;0,J294,VLOOKUP(D294+$B294,$BJ:$BK,MATCH($BK$1,$BJ$1:$BK$1,0),1))</f>
        <v>안 지정 캐릭터 PP 일반등급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31732</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6</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1800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92</v>
      </c>
      <c r="V294">
        <v>14628</v>
      </c>
      <c r="W294">
        <v>9</v>
      </c>
      <c r="X294" t="s">
        <v>125</v>
      </c>
      <c r="Z294">
        <v>900</v>
      </c>
      <c r="AA294" t="str">
        <f ca="1">IF(ISBLANK(AB294),"",
VLOOKUP(AB294,OFFSET(INDIRECT("$A:$B"),0,MATCH(AB$1&amp;"_Verify",INDIRECT("$1:$1"),0)-1),2,0)
)</f>
        <v>upn</v>
      </c>
      <c r="AB294" t="s">
        <v>92</v>
      </c>
      <c r="AC294">
        <v>94548</v>
      </c>
      <c r="AD294">
        <v>13</v>
      </c>
      <c r="AE294" t="s">
        <v>68</v>
      </c>
      <c r="AG294">
        <v>3900</v>
      </c>
      <c r="AH294" t="str">
        <f>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
      </c>
      <c r="AL294">
        <v>1</v>
      </c>
      <c r="AM294" t="str">
        <f ca="1">IF(ROW()=2,AN294,OFFSET(AM294,-1,0)&amp;IF(LEN(AN294)=0,"",","&amp;AN294))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{"dy":25,"sl":4,"tp":"upn","vl":"94548","cn":13,"pt":"GO","pr":3900}</v>
      </c>
    </row>
    <row r="295" spans="1:40">
      <c r="A295">
        <v>25</v>
      </c>
      <c r="B295">
        <v>5</v>
      </c>
      <c r="C295">
        <f>IF(B295&lt;=9,0,
IF(B295=10,1,2))</f>
        <v>0</v>
      </c>
      <c r="D295">
        <f ca="1">RAND()</f>
        <v>0.62095688539496341</v>
      </c>
      <c r="E295">
        <f ca="1">RAND()</f>
        <v>0.31529314597868796</v>
      </c>
      <c r="F295">
        <f ca="1">RAND()</f>
        <v>0.55700231640446163</v>
      </c>
      <c r="G295">
        <f ca="1">RAND()</f>
        <v>0.46619353179379919</v>
      </c>
      <c r="H295">
        <f ca="1">RAND()</f>
        <v>0.12626905643051078</v>
      </c>
      <c r="I295">
        <f ca="1">RAND()</f>
        <v>0.6465250046291573</v>
      </c>
      <c r="M295" t="str">
        <f ca="1">IF(LEN(J295)&lt;&gt;0,J295,VLOOKUP(D295+$B295,$BJ:$BK,MATCH($BK$1,$BJ$1:$BK$1,0),1))</f>
        <v>안 지정 캐릭터 PP 영웅등급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31529</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6</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1800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91</v>
      </c>
      <c r="V295">
        <v>31175</v>
      </c>
      <c r="W295">
        <v>10</v>
      </c>
      <c r="X295" t="s">
        <v>125</v>
      </c>
      <c r="Z295">
        <v>1000</v>
      </c>
      <c r="AA295" t="str">
        <f ca="1">IF(ISBLANK(AB295),"",
VLOOKUP(AB295,OFFSET(INDIRECT("$A:$B"),0,MATCH(AB$1&amp;"_Verify",INDIRECT("$1:$1"),0)-1),2,0)
)</f>
        <v>fe</v>
      </c>
      <c r="AB295" t="s">
        <v>82</v>
      </c>
      <c r="AC295" t="s">
        <v>448</v>
      </c>
      <c r="AD295">
        <v>1</v>
      </c>
      <c r="AE295" t="s">
        <v>125</v>
      </c>
      <c r="AG295">
        <v>3600</v>
      </c>
      <c r="AH295" t="str">
        <f ca="1">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 ca="1">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용력의 방패</v>
      </c>
      <c r="AL295">
        <v>1</v>
      </c>
      <c r="AM295" t="str">
        <f ca="1">IF(ROW()=2,AN295,OFFSET(AM295,-1,0)&amp;IF(LEN(AN295)=0,"",","&amp;AN295))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{"dy":25,"sl":5,"tp":"fe","vl":"Equip7101","cn":1,"pt":"GO","pr":3600}</v>
      </c>
    </row>
    <row r="296" spans="1:40">
      <c r="A296">
        <v>25</v>
      </c>
      <c r="B296">
        <v>6</v>
      </c>
      <c r="C296">
        <f>IF(B296&lt;=9,0,
IF(B296=10,1,2))</f>
        <v>0</v>
      </c>
      <c r="D296">
        <f ca="1">RAND()</f>
        <v>0.13484823708652205</v>
      </c>
      <c r="E296">
        <f ca="1">RAND()</f>
        <v>0.71163428991729749</v>
      </c>
      <c r="F296">
        <f ca="1">RAND()</f>
        <v>0.28298424671152989</v>
      </c>
      <c r="G296">
        <f ca="1">RAND()</f>
        <v>0.57164301491947522</v>
      </c>
      <c r="H296">
        <f ca="1">RAND()</f>
        <v>0.62349337089207557</v>
      </c>
      <c r="I296">
        <f ca="1">RAND()</f>
        <v>0.9142049979143102</v>
      </c>
      <c r="M296" t="str">
        <f ca="1">IF(LEN(J296)&lt;&gt;0,J296,VLOOKUP(D296+$B296,$BJ:$BK,MATCH($BK$1,$BJ$1:$BK$1,0),1))</f>
        <v>지정 장비</v>
      </c>
      <c r="N296" t="str">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Equip7001</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1</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2300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82</v>
      </c>
      <c r="V296" t="s">
        <v>183</v>
      </c>
      <c r="W296">
        <v>1</v>
      </c>
      <c r="X296" t="s">
        <v>125</v>
      </c>
      <c r="Z296">
        <v>3600</v>
      </c>
      <c r="AA296" t="str">
        <f ca="1">IF(ISBLANK(AB296),"",
VLOOKUP(AB296,OFFSET(INDIRECT("$A:$B"),0,MATCH(AB$1&amp;"_Verify",INDIRECT("$1:$1"),0)-1),2,0)
)</f>
        <v>upn</v>
      </c>
      <c r="AB296" t="s">
        <v>92</v>
      </c>
      <c r="AC296">
        <v>14628</v>
      </c>
      <c r="AD296">
        <v>6</v>
      </c>
      <c r="AE296" t="s">
        <v>125</v>
      </c>
      <c r="AG296">
        <v>1800</v>
      </c>
      <c r="AH296" t="str">
        <f>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
      </c>
      <c r="AJ296" t="str">
        <f>IF(ISBLANK($AB296),"",
IF(AND($B296&gt;=VLOOKUP($AB296,$AP:$AS,3,0),$B296&lt;=VLOOKUP($AB296,$AP:$AS,4,0)),"","슬롯타입이상"))</f>
        <v/>
      </c>
      <c r="AK296" t="str">
        <f>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
      </c>
      <c r="AL296">
        <v>1</v>
      </c>
      <c r="AM296" t="str">
        <f ca="1">IF(ROW()=2,AN296,OFFSET(AM296,-1,0)&amp;IF(LEN(AN296)=0,"",","&amp;AN296))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v>
      </c>
      <c r="AN296" t="str">
        <f ca="1">IF(AL296&lt;&gt;1,"",
"{"""&amp;A$1&amp;""":"&amp;A296
&amp;","""&amp;B$1&amp;""":"&amp;B296
&amp;IF(LEN(AA296)=0,"",","""&amp;AA$1&amp;""":"""&amp;AA296&amp;"""")
&amp;IF(LEN(AC296)=0,"",","""&amp;AC$1&amp;""":"""&amp;AC296&amp;"""")
&amp;IF(LEN(AD296)=0,"",","""&amp;AD$1&amp;""":"&amp;AD296)
&amp;IF(LEN(AE296)=0,"",","""&amp;AE$1&amp;""":"""&amp;AE296&amp;"""")
&amp;IF(LEN(AF296)=0,"",","""&amp;AF$1&amp;""":"&amp;AF296)
&amp;IF(LEN(AG296)=0,"",","""&amp;AG$1&amp;""":"&amp;AG296)&amp;"}")</f>
        <v>{"dy":25,"sl":6,"tp":"upn","vl":"14628","cn":6,"pt":"GO","pr":1800}</v>
      </c>
    </row>
    <row r="297" spans="1:40">
      <c r="A297">
        <v>25</v>
      </c>
      <c r="B297">
        <v>7</v>
      </c>
      <c r="C297">
        <f>IF(B297&lt;=9,0,
IF(B297=10,1,2))</f>
        <v>0</v>
      </c>
      <c r="D297">
        <f ca="1">RAND()</f>
        <v>0.52917328392374274</v>
      </c>
      <c r="E297">
        <f ca="1">RAND()</f>
        <v>0.19853787631007291</v>
      </c>
      <c r="F297">
        <f ca="1">RAND()</f>
        <v>0.70599793983023829</v>
      </c>
      <c r="G297">
        <f ca="1">RAND()</f>
        <v>0.80968983733133737</v>
      </c>
      <c r="H297">
        <f ca="1">RAND()</f>
        <v>0.80769873509440782</v>
      </c>
      <c r="I297">
        <f ca="1">RAND()</f>
        <v>0.75938455227497415</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Equip2101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1400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82</v>
      </c>
      <c r="V297" t="s">
        <v>292</v>
      </c>
      <c r="W297">
        <v>1</v>
      </c>
      <c r="X297" t="s">
        <v>125</v>
      </c>
      <c r="Z297">
        <v>1200</v>
      </c>
      <c r="AA297" t="str">
        <f ca="1">IF(ISBLANK(AB297),"",
VLOOKUP(AB297,OFFSET(INDIRECT("$A:$B"),0,MATCH(AB$1&amp;"_Verify",INDIRECT("$1:$1"),0)-1),2,0)
)</f>
        <v>uph</v>
      </c>
      <c r="AB297" t="s">
        <v>91</v>
      </c>
      <c r="AC297">
        <v>31175</v>
      </c>
      <c r="AD297">
        <v>11</v>
      </c>
      <c r="AE297" t="s">
        <v>68</v>
      </c>
      <c r="AG297">
        <v>3300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{"dy":25,"sl":7,"tp":"uph","vl":"31175","cn":11,"pt":"GO","pr":3300}</v>
      </c>
    </row>
    <row r="298" spans="1:40">
      <c r="A298">
        <v>25</v>
      </c>
      <c r="B298">
        <v>8</v>
      </c>
      <c r="C298">
        <f>IF(B298&lt;=9,0,
IF(B298=10,1,2))</f>
        <v>0</v>
      </c>
      <c r="D298">
        <f ca="1">RAND()</f>
        <v>0.91914703113606788</v>
      </c>
      <c r="E298">
        <f ca="1">RAND()</f>
        <v>0.51099370626253027</v>
      </c>
      <c r="F298">
        <f ca="1">RAND()</f>
        <v>0.93940364785399799</v>
      </c>
      <c r="G298">
        <f ca="1">RAND()</f>
        <v>2.7894411634710847E-2</v>
      </c>
      <c r="H298">
        <f ca="1">RAND()</f>
        <v>0.73863330028944718</v>
      </c>
      <c r="I298">
        <f ca="1">RAND()</f>
        <v>0.12200483863573397</v>
      </c>
      <c r="M298" t="str">
        <f ca="1">IF(LEN(J298)&lt;&gt;0,J298,VLOOKUP(D298+$B298,$BJ:$BK,MATCH($BK$1,$BJ$1:$BK$1,0),1))</f>
        <v>삭제</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삭제</v>
      </c>
      <c r="O298" t="str">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삭제</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삭제</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t="str">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삭제</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AA298" t="str">
        <f ca="1">IF(ISBLANK(AB298),"",
VLOOKUP(AB298,OFFSET(INDIRECT("$A:$B"),0,MATCH(AB$1&amp;"_Verify",INDIRECT("$1:$1"),0)-1),2,0)
)</f>
        <v/>
      </c>
      <c r="AH298" t="str">
        <f>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
      </c>
      <c r="AL298">
        <v>1</v>
      </c>
      <c r="AM298" t="str">
        <f ca="1">IF(ROW()=2,AN298,OFFSET(AM298,-1,0)&amp;IF(LEN(AN298)=0,"",","&amp;AN298))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v>
      </c>
      <c r="AN298" t="str">
        <f ca="1">IF(AL298&lt;&gt;1,"",
"{"""&amp;A$1&amp;""":"&amp;A298
&amp;","""&amp;B$1&amp;""":"&amp;B298
&amp;IF(LEN(AA298)=0,"",","""&amp;AA$1&amp;""":"""&amp;AA298&amp;"""")
&amp;IF(LEN(AC298)=0,"",","""&amp;AC$1&amp;""":"""&amp;AC298&amp;"""")
&amp;IF(LEN(AD298)=0,"",","""&amp;AD$1&amp;""":"&amp;AD298)
&amp;IF(LEN(AE298)=0,"",","""&amp;AE$1&amp;""":"""&amp;AE298&amp;"""")
&amp;IF(LEN(AF298)=0,"",","""&amp;AF$1&amp;""":"&amp;AF298)
&amp;IF(LEN(AG298)=0,"",","""&amp;AG$1&amp;""":"&amp;AG298)&amp;"}")</f>
        <v>{"dy":25,"sl":8}</v>
      </c>
    </row>
    <row r="299" spans="1:40">
      <c r="A299">
        <v>25</v>
      </c>
      <c r="B299">
        <v>9</v>
      </c>
      <c r="C299">
        <f>IF(B299&lt;=9,0,
IF(B299=10,1,2))</f>
        <v>0</v>
      </c>
      <c r="D299">
        <f ca="1">RAND()</f>
        <v>0.26997854487824069</v>
      </c>
      <c r="E299">
        <f ca="1">RAND()</f>
        <v>0.28635565511421956</v>
      </c>
      <c r="F299">
        <f ca="1">RAND()</f>
        <v>0.25793033398998877</v>
      </c>
      <c r="G299">
        <f ca="1">RAND()</f>
        <v>4.4866523334430308E-2</v>
      </c>
      <c r="H299">
        <f ca="1">RAND()</f>
        <v>0.35513187126336332</v>
      </c>
      <c r="I299">
        <f ca="1">RAND()</f>
        <v>8.7479301768703555E-2</v>
      </c>
      <c r="M299" t="str">
        <f ca="1">IF(LEN(J299)&lt;&gt;0,J299,VLOOKUP(D299+$B299,$BJ:$BK,MATCH($BK$1,$BJ$1:$BK$1,0),1))</f>
        <v>삭제</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삭제</v>
      </c>
      <c r="O299" t="str">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삭제</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삭제</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t="str">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삭제</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AA299" t="str">
        <f ca="1">IF(ISBLANK(AB299),"",
VLOOKUP(AB299,OFFSET(INDIRECT("$A:$B"),0,MATCH(AB$1&amp;"_Verify",INDIRECT("$1:$1"),0)-1),2,0)
)</f>
        <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v>
      </c>
      <c r="AN299" t="str">
        <f ca="1">IF(AL299&lt;&gt;1,"",
"{"""&amp;A$1&amp;""":"&amp;A299
&amp;","""&amp;B$1&amp;""":"&amp;B299
&amp;IF(LEN(AA299)=0,"",","""&amp;AA$1&amp;""":"""&amp;AA299&amp;"""")
&amp;IF(LEN(AC299)=0,"",","""&amp;AC$1&amp;""":"""&amp;AC299&amp;"""")
&amp;IF(LEN(AD299)=0,"",","""&amp;AD$1&amp;""":"&amp;AD299)
&amp;IF(LEN(AE299)=0,"",","""&amp;AE$1&amp;""":"""&amp;AE299&amp;"""")
&amp;IF(LEN(AF299)=0,"",","""&amp;AF$1&amp;""":"&amp;AF299)
&amp;IF(LEN(AG299)=0,"",","""&amp;AG$1&amp;""":"&amp;AG299)&amp;"}")</f>
        <v>{"dy":25,"sl":9}</v>
      </c>
    </row>
    <row r="300" spans="1:40">
      <c r="A300">
        <v>25</v>
      </c>
      <c r="B300">
        <v>10</v>
      </c>
      <c r="C300">
        <f>IF(B300&lt;=9,0,
IF(B300=10,1,2))</f>
        <v>1</v>
      </c>
      <c r="D300">
        <f ca="1">RAND()</f>
        <v>0.6855778632434083</v>
      </c>
      <c r="E300">
        <f ca="1">RAND()</f>
        <v>0.86909880820217189</v>
      </c>
      <c r="F300">
        <f ca="1">RAND()</f>
        <v>0.22281006298423711</v>
      </c>
      <c r="G300">
        <f ca="1">RAND()</f>
        <v>0.34558641720006145</v>
      </c>
      <c r="H300">
        <f ca="1">RAND()</f>
        <v>9.951310068563457E-2</v>
      </c>
      <c r="I300">
        <f ca="1">RAND()</f>
        <v>5.6582653423184248E-2</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fl2</v>
      </c>
      <c r="AB300" t="s">
        <v>88</v>
      </c>
      <c r="AC300" t="s">
        <v>474</v>
      </c>
      <c r="AD300">
        <v>1</v>
      </c>
      <c r="AE300" t="s">
        <v>129</v>
      </c>
      <c r="AF300">
        <v>190</v>
      </c>
      <c r="AG300">
        <v>99</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원더</v>
      </c>
      <c r="AL300">
        <v>1</v>
      </c>
      <c r="AM300" t="str">
        <f ca="1">IF(ROW()=2,AN300,OFFSET(AM300,-1,0)&amp;IF(LEN(AN300)=0,"",","&amp;AN300))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v>
      </c>
      <c r="AN300" t="str">
        <f ca="1">IF(AL300&lt;&gt;1,"",
"{"""&amp;A$1&amp;""":"&amp;A300
&amp;","""&amp;B$1&amp;""":"&amp;B300
&amp;IF(LEN(AA300)=0,"",","""&amp;AA$1&amp;""":"""&amp;AA300&amp;"""")
&amp;IF(LEN(AC300)=0,"",","""&amp;AC$1&amp;""":"""&amp;AC300&amp;"""")
&amp;IF(LEN(AD300)=0,"",","""&amp;AD$1&amp;""":"&amp;AD300)
&amp;IF(LEN(AE300)=0,"",","""&amp;AE$1&amp;""":"""&amp;AE300&amp;"""")
&amp;IF(LEN(AF300)=0,"",","""&amp;AF$1&amp;""":"&amp;AF300)
&amp;IF(LEN(AG300)=0,"",","""&amp;AG$1&amp;""":"&amp;AG300)&amp;"}")</f>
        <v>{"dy":25,"sl":10,"tp":"fl2","vl":"Actor2128","cn":1,"pt":"DI","pp":190,"pr":99}</v>
      </c>
    </row>
    <row r="301" spans="1:40">
      <c r="A301">
        <v>25</v>
      </c>
      <c r="B301">
        <v>11</v>
      </c>
      <c r="C301">
        <f>IF(B301&lt;=9,0,
IF(B301=10,1,2))</f>
        <v>2</v>
      </c>
      <c r="D301">
        <f ca="1">RAND()</f>
        <v>0.76244692632123234</v>
      </c>
      <c r="E301">
        <f ca="1">RAND()</f>
        <v>0.89324073320519337</v>
      </c>
      <c r="F301">
        <f ca="1">RAND()</f>
        <v>0.41574746061043477</v>
      </c>
      <c r="G301">
        <f ca="1">RAND()</f>
        <v>0.49854167930416704</v>
      </c>
      <c r="H301">
        <f ca="1">RAND()</f>
        <v>0.36136028695723621</v>
      </c>
      <c r="I301">
        <f ca="1">RAND()</f>
        <v>0.97776476601062789</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fl3</v>
      </c>
      <c r="AB301" t="s">
        <v>89</v>
      </c>
      <c r="AC301" t="s">
        <v>474</v>
      </c>
      <c r="AD301">
        <v>1</v>
      </c>
      <c r="AE301" t="s">
        <v>129</v>
      </c>
      <c r="AF301">
        <v>250</v>
      </c>
      <c r="AG301">
        <v>139</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원더</v>
      </c>
      <c r="AL301">
        <v>1</v>
      </c>
      <c r="AM301" t="str">
        <f ca="1">IF(ROW()=2,AN301,OFFSET(AM301,-1,0)&amp;IF(LEN(AN301)=0,"",","&amp;AN301))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{"dy":25,"sl":11,"tp":"fl3","vl":"Actor2128","cn":1,"pt":"DI","pp":250,"pr":139}</v>
      </c>
    </row>
    <row r="302" spans="1:40">
      <c r="A302">
        <v>26</v>
      </c>
      <c r="B302">
        <v>0</v>
      </c>
      <c r="C302">
        <f>IF(B302&lt;=9,0,
IF(B302=10,1,2))</f>
        <v>0</v>
      </c>
      <c r="D302">
        <f ca="1">RAND()</f>
        <v>0.18086932918324627</v>
      </c>
      <c r="E302">
        <f ca="1">RAND()</f>
        <v>0.58421791075719709</v>
      </c>
      <c r="F302">
        <f ca="1">RAND()</f>
        <v>0.7235445504377731</v>
      </c>
      <c r="G302">
        <f ca="1">RAND()</f>
        <v>0.97082826353948981</v>
      </c>
      <c r="H302">
        <f ca="1">RAND()</f>
        <v>0.33499205478964655</v>
      </c>
      <c r="I302">
        <f ca="1">RAND()</f>
        <v>0.2240346949748061</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Equip5002</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600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191</v>
      </c>
      <c r="W302">
        <v>1</v>
      </c>
      <c r="X302" t="s">
        <v>125</v>
      </c>
      <c r="Z302">
        <v>1900</v>
      </c>
      <c r="AA302" t="str">
        <f ca="1">IF(ISBLANK(AB302),"",
VLOOKUP(AB302,OFFSET(INDIRECT("$A:$B"),0,MATCH(AB$1&amp;"_Verify",INDIRECT("$1:$1"),0)-1),2,0)
)</f>
        <v>fe</v>
      </c>
      <c r="AB302" t="s">
        <v>82</v>
      </c>
      <c r="AC302" t="s">
        <v>483</v>
      </c>
      <c r="AD302">
        <v>1</v>
      </c>
      <c r="AE302" t="s">
        <v>125</v>
      </c>
      <c r="AG302">
        <v>3100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은빛 유산</v>
      </c>
      <c r="AL302">
        <v>1</v>
      </c>
      <c r="AM302" t="str">
        <f ca="1">IF(ROW()=2,AN302,OFFSET(AM302,-1,0)&amp;IF(LEN(AN302)=0,"",","&amp;AN302))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{"dy":26,"sl":0,"tp":"fe","vl":"Equip0202","cn":1,"pt":"GO","pr":3100}</v>
      </c>
    </row>
    <row r="303" spans="1:40">
      <c r="A303">
        <v>26</v>
      </c>
      <c r="B303">
        <v>1</v>
      </c>
      <c r="C303">
        <f>IF(B303&lt;=9,0,
IF(B303=10,1,2))</f>
        <v>0</v>
      </c>
      <c r="D303">
        <f ca="1">RAND()</f>
        <v>0.20703584921508533</v>
      </c>
      <c r="E303">
        <f ca="1">RAND()</f>
        <v>0.96813315240651177</v>
      </c>
      <c r="F303">
        <f ca="1">RAND()</f>
        <v>0.75545430856761653</v>
      </c>
      <c r="G303">
        <f ca="1">RAND()</f>
        <v>0.20347735839048475</v>
      </c>
      <c r="H303">
        <f ca="1">RAND()</f>
        <v>0.90590815855874673</v>
      </c>
      <c r="I303">
        <f ca="1">RAND()</f>
        <v>0.36457978505593447</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Equip8202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39</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183</v>
      </c>
      <c r="W303">
        <v>1</v>
      </c>
      <c r="X303" t="s">
        <v>125</v>
      </c>
      <c r="Z303">
        <v>3800</v>
      </c>
      <c r="AA303" t="str">
        <f ca="1">IF(ISBLANK(AB303),"",
VLOOKUP(AB303,OFFSET(INDIRECT("$A:$B"),0,MATCH(AB$1&amp;"_Verify",INDIRECT("$1:$1"),0)-1),2,0)
)</f>
        <v>upn</v>
      </c>
      <c r="AB303" t="s">
        <v>92</v>
      </c>
      <c r="AC303">
        <v>45727</v>
      </c>
      <c r="AD303">
        <v>5</v>
      </c>
      <c r="AE303" t="s">
        <v>125</v>
      </c>
      <c r="AG303">
        <v>1500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{"dy":26,"sl":1,"tp":"upn","vl":"45727","cn":5,"pt":"GO","pr":1500}</v>
      </c>
    </row>
    <row r="304" spans="1:40">
      <c r="A304">
        <v>26</v>
      </c>
      <c r="B304">
        <v>2</v>
      </c>
      <c r="C304">
        <f>IF(B304&lt;=9,0,
IF(B304=10,1,2))</f>
        <v>0</v>
      </c>
      <c r="D304">
        <f ca="1">RAND()</f>
        <v>0.49692880721369914</v>
      </c>
      <c r="E304">
        <f ca="1">RAND()</f>
        <v>0.81201191439580478</v>
      </c>
      <c r="F304">
        <f ca="1">RAND()</f>
        <v>0.93946417852886466</v>
      </c>
      <c r="G304">
        <f ca="1">RAND()</f>
        <v>0.49544536831354025</v>
      </c>
      <c r="H304">
        <f ca="1">RAND()</f>
        <v>0.26036978562205704</v>
      </c>
      <c r="I304">
        <f ca="1">RAND()</f>
        <v>0.9556789761633977</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81201</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12</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3600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56908</v>
      </c>
      <c r="W304">
        <v>12</v>
      </c>
      <c r="X304" t="s">
        <v>125</v>
      </c>
      <c r="Z304">
        <v>1200</v>
      </c>
      <c r="AA304" t="str">
        <f ca="1">IF(ISBLANK(AB304),"",
VLOOKUP(AB304,OFFSET(INDIRECT("$A:$B"),0,MATCH(AB$1&amp;"_Verify",INDIRECT("$1:$1"),0)-1),2,0)
)</f>
        <v>upn</v>
      </c>
      <c r="AB304" t="s">
        <v>92</v>
      </c>
      <c r="AC304">
        <v>56908</v>
      </c>
      <c r="AD304">
        <v>10</v>
      </c>
      <c r="AE304" t="s">
        <v>125</v>
      </c>
      <c r="AG304">
        <v>3000</v>
      </c>
      <c r="AH304" t="str">
        <f>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
      </c>
      <c r="AL304">
        <v>1</v>
      </c>
      <c r="AM304" t="str">
        <f ca="1">IF(ROW()=2,AN304,OFFSET(AM304,-1,0)&amp;IF(LEN(AN304)=0,"",","&amp;AN304))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{"dy":26,"sl":2,"tp":"upn","vl":"56908","cn":10,"pt":"GO","pr":3000}</v>
      </c>
    </row>
    <row r="305" spans="1:40">
      <c r="A305">
        <v>26</v>
      </c>
      <c r="B305">
        <v>3</v>
      </c>
      <c r="C305">
        <f>IF(B305&lt;=9,0,
IF(B305=10,1,2))</f>
        <v>0</v>
      </c>
      <c r="D305">
        <f ca="1">RAND()</f>
        <v>0.8695832851636538</v>
      </c>
      <c r="E305">
        <f ca="1">RAND()</f>
        <v>0.52713400441317282</v>
      </c>
      <c r="F305">
        <f ca="1">RAND()</f>
        <v>0.41711977714437154</v>
      </c>
      <c r="G305">
        <f ca="1">RAND()</f>
        <v>0.23183587492688695</v>
      </c>
      <c r="H305">
        <f ca="1">RAND()</f>
        <v>3.3706222084137538E-2</v>
      </c>
      <c r="I305">
        <f ca="1">RAND()</f>
        <v>0.16058877236762437</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52713</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9</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2700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5727</v>
      </c>
      <c r="W305">
        <v>9</v>
      </c>
      <c r="X305" t="s">
        <v>125</v>
      </c>
      <c r="Z305">
        <v>900</v>
      </c>
      <c r="AA305" t="str">
        <f ca="1">IF(ISBLANK(AB305),"",
VLOOKUP(AB305,OFFSET(INDIRECT("$A:$B"),0,MATCH(AB$1&amp;"_Verify",INDIRECT("$1:$1"),0)-1),2,0)
)</f>
        <v>fe</v>
      </c>
      <c r="AB305" t="s">
        <v>82</v>
      </c>
      <c r="AC305" t="s">
        <v>397</v>
      </c>
      <c r="AD305">
        <v>1</v>
      </c>
      <c r="AE305" t="s">
        <v>125</v>
      </c>
      <c r="AG305">
        <v>900</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용사의 단검</v>
      </c>
      <c r="AL305">
        <v>1</v>
      </c>
      <c r="AM305" t="str">
        <f ca="1">IF(ROW()=2,AN305,OFFSET(AM305,-1,0)&amp;IF(LEN(AN305)=0,"",","&amp;AN305))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v>
      </c>
      <c r="AN305" t="str">
        <f ca="1">IF(AL305&lt;&gt;1,"",
"{"""&amp;A$1&amp;""":"&amp;A305
&amp;","""&amp;B$1&amp;""":"&amp;B305
&amp;IF(LEN(AA305)=0,"",","""&amp;AA$1&amp;""":"""&amp;AA305&amp;"""")
&amp;IF(LEN(AC305)=0,"",","""&amp;AC$1&amp;""":"""&amp;AC305&amp;"""")
&amp;IF(LEN(AD305)=0,"",","""&amp;AD$1&amp;""":"&amp;AD305)
&amp;IF(LEN(AE305)=0,"",","""&amp;AE$1&amp;""":"""&amp;AE305&amp;"""")
&amp;IF(LEN(AF305)=0,"",","""&amp;AF$1&amp;""":"&amp;AF305)
&amp;IF(LEN(AG305)=0,"",","""&amp;AG$1&amp;""":"&amp;AG305)&amp;"}")</f>
        <v>{"dy":26,"sl":3,"tp":"fe","vl":"Equip1001","cn":1,"pt":"GO","pr":900}</v>
      </c>
    </row>
    <row r="306" spans="1:40">
      <c r="A306">
        <v>26</v>
      </c>
      <c r="B306">
        <v>4</v>
      </c>
      <c r="C306">
        <f>IF(B306&lt;=9,0,
IF(B306=10,1,2))</f>
        <v>0</v>
      </c>
      <c r="D306">
        <f ca="1">RAND()</f>
        <v>7.7224588040562758E-2</v>
      </c>
      <c r="E306">
        <f ca="1">RAND()</f>
        <v>1.6329192019225891E-2</v>
      </c>
      <c r="F306">
        <f ca="1">RAND()</f>
        <v>0.36509304291679001</v>
      </c>
      <c r="G306">
        <f ca="1">RAND()</f>
        <v>0.16999175096177188</v>
      </c>
      <c r="H306">
        <f ca="1">RAND()</f>
        <v>8.9871558054445133E-3</v>
      </c>
      <c r="I306">
        <f ca="1">RAND()</f>
        <v>0.75923460152751876</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1632</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3</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900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4971</v>
      </c>
      <c r="W306">
        <v>9</v>
      </c>
      <c r="X306" t="s">
        <v>125</v>
      </c>
      <c r="Z306">
        <v>900</v>
      </c>
      <c r="AA306" t="str">
        <f ca="1">IF(ISBLANK(AB306),"",
VLOOKUP(AB306,OFFSET(INDIRECT("$A:$B"),0,MATCH(AB$1&amp;"_Verify",INDIRECT("$1:$1"),0)-1),2,0)
)</f>
        <v>fe</v>
      </c>
      <c r="AB306" t="s">
        <v>82</v>
      </c>
      <c r="AC306" t="s">
        <v>447</v>
      </c>
      <c r="AD306">
        <v>1</v>
      </c>
      <c r="AE306" t="s">
        <v>125</v>
      </c>
      <c r="AG306">
        <v>1200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몬스터 세포</v>
      </c>
      <c r="AL306">
        <v>1</v>
      </c>
      <c r="AM306" t="str">
        <f ca="1">IF(ROW()=2,AN306,OFFSET(AM306,-1,0)&amp;IF(LEN(AN306)=0,"",","&amp;AN306))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{"dy":26,"sl":4,"tp":"fe","vl":"Equip2102","cn":1,"pt":"GO","pr":1200}</v>
      </c>
    </row>
    <row r="307" spans="1:40">
      <c r="A307">
        <v>26</v>
      </c>
      <c r="B307">
        <v>5</v>
      </c>
      <c r="C307">
        <f>IF(B307&lt;=9,0,
IF(B307=10,1,2))</f>
        <v>0</v>
      </c>
      <c r="D307">
        <f ca="1">RAND()</f>
        <v>0.14000737965093835</v>
      </c>
      <c r="E307">
        <f ca="1">RAND()</f>
        <v>0.49424239793463787</v>
      </c>
      <c r="F307">
        <f ca="1">RAND()</f>
        <v>0.99140345695389975</v>
      </c>
      <c r="G307">
        <f ca="1">RAND()</f>
        <v>0.71189532221983653</v>
      </c>
      <c r="H307">
        <f ca="1">RAND()</f>
        <v>0.25418112237250567</v>
      </c>
      <c r="I307">
        <f ca="1">RAND()</f>
        <v>0.15835091333669005</v>
      </c>
      <c r="M307" t="str">
        <f ca="1">IF(LEN(J307)&lt;&gt;0,J307,VLOOKUP(D307+$B307,$BJ:$BK,MATCH($BK$1,$BJ$1:$BK$1,0),1))</f>
        <v>지정 장비</v>
      </c>
      <c r="N307" t="str">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Equip4102</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1000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92</v>
      </c>
      <c r="V307">
        <v>79985</v>
      </c>
      <c r="W307">
        <v>13</v>
      </c>
      <c r="X307" t="s">
        <v>125</v>
      </c>
      <c r="Z307">
        <v>1300</v>
      </c>
      <c r="AA307" t="str">
        <f ca="1">IF(ISBLANK(AB307),"",
VLOOKUP(AB307,OFFSET(INDIRECT("$A:$B"),0,MATCH(AB$1&amp;"_Verify",INDIRECT("$1:$1"),0)-1),2,0)
)</f>
        <v>fe</v>
      </c>
      <c r="AB307" t="s">
        <v>82</v>
      </c>
      <c r="AC307" t="s">
        <v>294</v>
      </c>
      <c r="AD307">
        <v>1</v>
      </c>
      <c r="AE307" t="s">
        <v>125</v>
      </c>
      <c r="AG307">
        <v>1900</v>
      </c>
      <c r="AH307" t="str">
        <f ca="1">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 ca="1">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템플러 쉴드</v>
      </c>
      <c r="AL307">
        <v>1</v>
      </c>
      <c r="AM307" t="str">
        <f ca="1">IF(ROW()=2,AN307,OFFSET(AM307,-1,0)&amp;IF(LEN(AN307)=0,"",","&amp;AN307))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{"dy":26,"sl":5,"tp":"fe","vl":"Equip7001","cn":1,"pt":"GO","pr":1900}</v>
      </c>
    </row>
    <row r="308" spans="1:40">
      <c r="A308">
        <v>26</v>
      </c>
      <c r="B308">
        <v>6</v>
      </c>
      <c r="C308">
        <f>IF(B308&lt;=9,0,
IF(B308=10,1,2))</f>
        <v>0</v>
      </c>
      <c r="D308">
        <f ca="1">RAND()</f>
        <v>0.12485758401153191</v>
      </c>
      <c r="E308">
        <f ca="1">RAND()</f>
        <v>0.67979085794693805</v>
      </c>
      <c r="F308">
        <f ca="1">RAND()</f>
        <v>0.19037105022306688</v>
      </c>
      <c r="G308">
        <f ca="1">RAND()</f>
        <v>0.69041676321138845</v>
      </c>
      <c r="H308">
        <f ca="1">RAND()</f>
        <v>0.18427516655210863</v>
      </c>
      <c r="I308">
        <f ca="1">RAND()</f>
        <v>8.3916416794871829E-2</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Equip6302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22000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257</v>
      </c>
      <c r="W308">
        <v>1</v>
      </c>
      <c r="X308" t="s">
        <v>125</v>
      </c>
      <c r="Z308">
        <v>3100</v>
      </c>
      <c r="AA308" t="str">
        <f ca="1">IF(ISBLANK(AB308),"",
VLOOKUP(AB308,OFFSET(INDIRECT("$A:$B"),0,MATCH(AB$1&amp;"_Verify",INDIRECT("$1:$1"),0)-1),2,0)
)</f>
        <v>uph</v>
      </c>
      <c r="AB308" t="s">
        <v>91</v>
      </c>
      <c r="AC308">
        <v>79985</v>
      </c>
      <c r="AD308">
        <v>12</v>
      </c>
      <c r="AE308" t="s">
        <v>125</v>
      </c>
      <c r="AG308">
        <v>3600</v>
      </c>
      <c r="AH308" t="str">
        <f>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
      </c>
      <c r="AL308">
        <v>1</v>
      </c>
      <c r="AM308" t="str">
        <f ca="1">IF(ROW()=2,AN308,OFFSET(AM308,-1,0)&amp;IF(LEN(AN308)=0,"",","&amp;AN308))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{"dy":26,"sl":6,"tp":"uph","vl":"79985","cn":12,"pt":"GO","pr":3600}</v>
      </c>
    </row>
    <row r="309" spans="1:40">
      <c r="A309">
        <v>26</v>
      </c>
      <c r="B309">
        <v>7</v>
      </c>
      <c r="C309">
        <f>IF(B309&lt;=9,0,
IF(B309=10,1,2))</f>
        <v>0</v>
      </c>
      <c r="D309">
        <f ca="1">RAND()</f>
        <v>0.39886126802003941</v>
      </c>
      <c r="E309">
        <f ca="1">RAND()</f>
        <v>0.65501995577189154</v>
      </c>
      <c r="F309">
        <f ca="1">RAND()</f>
        <v>0.10353394923910597</v>
      </c>
      <c r="G309">
        <f ca="1">RAND()</f>
        <v>7.5018784266505212E-2</v>
      </c>
      <c r="H309">
        <f ca="1">RAND()</f>
        <v>0.54591879770288509</v>
      </c>
      <c r="I309">
        <f ca="1">RAND()</f>
        <v>0.62277826693350402</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Equip7301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DI</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36</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240</v>
      </c>
      <c r="W309">
        <v>1</v>
      </c>
      <c r="X309" t="s">
        <v>125</v>
      </c>
      <c r="Z309">
        <v>1500</v>
      </c>
      <c r="AA309" t="str">
        <f ca="1">IF(ISBLANK(AB309),"",
VLOOKUP(AB309,OFFSET(INDIRECT("$A:$B"),0,MATCH(AB$1&amp;"_Verify",INDIRECT("$1:$1"),0)-1),2,0)
)</f>
        <v>fe</v>
      </c>
      <c r="AB309" t="s">
        <v>82</v>
      </c>
      <c r="AC309" t="s">
        <v>377</v>
      </c>
      <c r="AD309">
        <v>1</v>
      </c>
      <c r="AE309" t="s">
        <v>125</v>
      </c>
      <c r="AG309">
        <v>3800</v>
      </c>
      <c r="AH309" t="str">
        <f ca="1">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 ca="1">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버블 블래스터</v>
      </c>
      <c r="AL309">
        <v>1</v>
      </c>
      <c r="AM309" t="str">
        <f ca="1">IF(ROW()=2,AN309,OFFSET(AM309,-1,0)&amp;IF(LEN(AN309)=0,"",","&amp;AN309))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{"dy":26,"sl":7,"tp":"fe","vl":"Equip6102","cn":1,"pt":"GO","pr":3800}</v>
      </c>
    </row>
    <row r="310" spans="1:40">
      <c r="A310">
        <v>26</v>
      </c>
      <c r="B310">
        <v>8</v>
      </c>
      <c r="C310">
        <f>IF(B310&lt;=9,0,
IF(B310=10,1,2))</f>
        <v>0</v>
      </c>
      <c r="D310">
        <f ca="1">RAND()</f>
        <v>0.1713831717873745</v>
      </c>
      <c r="E310">
        <f ca="1">RAND()</f>
        <v>0.29599406241414561</v>
      </c>
      <c r="F310">
        <f ca="1">RAND()</f>
        <v>0.89300511681448425</v>
      </c>
      <c r="G310">
        <f ca="1">RAND()</f>
        <v>0.20024620824159645</v>
      </c>
      <c r="H310">
        <f ca="1">RAND()</f>
        <v>0.62568172177332781</v>
      </c>
      <c r="I310">
        <f ca="1">RAND()</f>
        <v>1.7640313400425156E-2</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fl5</v>
      </c>
      <c r="AB310" t="s">
        <v>426</v>
      </c>
      <c r="AC310" t="s">
        <v>496</v>
      </c>
      <c r="AD310">
        <v>1</v>
      </c>
      <c r="AE310" t="s">
        <v>129</v>
      </c>
      <c r="AF310">
        <v>90</v>
      </c>
      <c r="AG310">
        <v>59</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솔</v>
      </c>
      <c r="AL310">
        <v>1</v>
      </c>
      <c r="AM310" t="str">
        <f ca="1">IF(ROW()=2,AN310,OFFSET(AM310,-1,0)&amp;IF(LEN(AN310)=0,"",","&amp;AN310))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v>
      </c>
      <c r="AN310" t="str">
        <f ca="1">IF(AL310&lt;&gt;1,"",
"{"""&amp;A$1&amp;""":"&amp;A310
&amp;","""&amp;B$1&amp;""":"&amp;B310
&amp;IF(LEN(AA310)=0,"",","""&amp;AA$1&amp;""":"""&amp;AA310&amp;"""")
&amp;IF(LEN(AC310)=0,"",","""&amp;AC$1&amp;""":"""&amp;AC310&amp;"""")
&amp;IF(LEN(AD310)=0,"",","""&amp;AD$1&amp;""":"&amp;AD310)
&amp;IF(LEN(AE310)=0,"",","""&amp;AE$1&amp;""":"""&amp;AE310&amp;"""")
&amp;IF(LEN(AF310)=0,"",","""&amp;AF$1&amp;""":"&amp;AF310)
&amp;IF(LEN(AG310)=0,"",","""&amp;AG$1&amp;""":"&amp;AG310)&amp;"}")</f>
        <v>{"dy":26,"sl":8,"tp":"fl5","vl":"Actor2015","cn":1,"pt":"DI","pp":90,"pr":59}</v>
      </c>
    </row>
    <row r="311" spans="1:40">
      <c r="A311">
        <v>26</v>
      </c>
      <c r="B311">
        <v>9</v>
      </c>
      <c r="C311">
        <f>IF(B311&lt;=9,0,
IF(B311=10,1,2))</f>
        <v>0</v>
      </c>
      <c r="D311">
        <f ca="1">RAND()</f>
        <v>0.45881784904058043</v>
      </c>
      <c r="E311">
        <f ca="1">RAND()</f>
        <v>0.85540421265926581</v>
      </c>
      <c r="F311">
        <f ca="1">RAND()</f>
        <v>0.47803429321367907</v>
      </c>
      <c r="G311">
        <f ca="1">RAND()</f>
        <v>0.30384703194893992</v>
      </c>
      <c r="H311">
        <f ca="1">RAND()</f>
        <v>0.24322350563091133</v>
      </c>
      <c r="I311">
        <f ca="1">RAND()</f>
        <v>0.60915651581830677</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fl6</v>
      </c>
      <c r="AB311" t="s">
        <v>427</v>
      </c>
      <c r="AC311" t="s">
        <v>496</v>
      </c>
      <c r="AD311">
        <v>1</v>
      </c>
      <c r="AE311" t="s">
        <v>129</v>
      </c>
      <c r="AF311">
        <v>90</v>
      </c>
      <c r="AG311">
        <v>59</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솔</v>
      </c>
      <c r="AL311">
        <v>1</v>
      </c>
      <c r="AM311" t="str">
        <f ca="1">IF(ROW()=2,AN311,OFFSET(AM311,-1,0)&amp;IF(LEN(AN311)=0,"",","&amp;AN311))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{"dy":26,"sl":9,"tp":"fl6","vl":"Actor2015","cn":1,"pt":"DI","pp":90,"pr":59}</v>
      </c>
    </row>
    <row r="312" spans="1:40">
      <c r="A312">
        <v>26</v>
      </c>
      <c r="B312">
        <v>10</v>
      </c>
      <c r="C312">
        <f>IF(B312&lt;=9,0,
IF(B312=10,1,2))</f>
        <v>1</v>
      </c>
      <c r="D312">
        <f ca="1">RAND()</f>
        <v>0.96690018529891297</v>
      </c>
      <c r="E312">
        <f ca="1">RAND()</f>
        <v>0.93540381514179805</v>
      </c>
      <c r="F312">
        <f ca="1">RAND()</f>
        <v>0.65933593294964199</v>
      </c>
      <c r="G312">
        <f ca="1">RAND()</f>
        <v>0.9321373656292653</v>
      </c>
      <c r="H312">
        <f ca="1">RAND()</f>
        <v>4.4114217291135405E-2</v>
      </c>
      <c r="I312">
        <f ca="1">RAND()</f>
        <v>0.27771354119847658</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fl2</v>
      </c>
      <c r="AB312" t="s">
        <v>88</v>
      </c>
      <c r="AC312" t="s">
        <v>474</v>
      </c>
      <c r="AD312">
        <v>1</v>
      </c>
      <c r="AE312" t="s">
        <v>129</v>
      </c>
      <c r="AF312">
        <v>190</v>
      </c>
      <c r="AG312">
        <v>99</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원더</v>
      </c>
      <c r="AL312">
        <v>1</v>
      </c>
      <c r="AM312" t="str">
        <f ca="1">IF(ROW()=2,AN312,OFFSET(AM312,-1,0)&amp;IF(LEN(AN312)=0,"",","&amp;AN312))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v>
      </c>
      <c r="AN312" t="str">
        <f ca="1">IF(AL312&lt;&gt;1,"",
"{"""&amp;A$1&amp;""":"&amp;A312
&amp;","""&amp;B$1&amp;""":"&amp;B312
&amp;IF(LEN(AA312)=0,"",","""&amp;AA$1&amp;""":"""&amp;AA312&amp;"""")
&amp;IF(LEN(AC312)=0,"",","""&amp;AC$1&amp;""":"""&amp;AC312&amp;"""")
&amp;IF(LEN(AD312)=0,"",","""&amp;AD$1&amp;""":"&amp;AD312)
&amp;IF(LEN(AE312)=0,"",","""&amp;AE$1&amp;""":"""&amp;AE312&amp;"""")
&amp;IF(LEN(AF312)=0,"",","""&amp;AF$1&amp;""":"&amp;AF312)
&amp;IF(LEN(AG312)=0,"",","""&amp;AG$1&amp;""":"&amp;AG312)&amp;"}")</f>
        <v>{"dy":26,"sl":10,"tp":"fl2","vl":"Actor2128","cn":1,"pt":"DI","pp":190,"pr":99}</v>
      </c>
    </row>
    <row r="313" spans="1:40">
      <c r="A313">
        <v>26</v>
      </c>
      <c r="B313">
        <v>11</v>
      </c>
      <c r="C313">
        <f>IF(B313&lt;=9,0,
IF(B313=10,1,2))</f>
        <v>2</v>
      </c>
      <c r="D313">
        <f ca="1">RAND()</f>
        <v>0.39090529176886712</v>
      </c>
      <c r="E313">
        <f ca="1">RAND()</f>
        <v>0.869895567090334</v>
      </c>
      <c r="F313">
        <f ca="1">RAND()</f>
        <v>0.45972712286548423</v>
      </c>
      <c r="G313">
        <f ca="1">RAND()</f>
        <v>0.73437838793222143</v>
      </c>
      <c r="H313">
        <f ca="1">RAND()</f>
        <v>0.78228033880942127</v>
      </c>
      <c r="I313">
        <f ca="1">RAND()</f>
        <v>0.60541116437743769</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fl3</v>
      </c>
      <c r="AB313" t="s">
        <v>89</v>
      </c>
      <c r="AC313" t="s">
        <v>474</v>
      </c>
      <c r="AD313">
        <v>1</v>
      </c>
      <c r="AE313" t="s">
        <v>129</v>
      </c>
      <c r="AF313">
        <v>250</v>
      </c>
      <c r="AG313">
        <v>139</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원더</v>
      </c>
      <c r="AL313">
        <v>1</v>
      </c>
      <c r="AM313" t="str">
        <f ca="1">IF(ROW()=2,AN313,OFFSET(AM313,-1,0)&amp;IF(LEN(AN313)=0,"",","&amp;AN313))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{"dy":26,"sl":11,"tp":"fl3","vl":"Actor2128","cn":1,"pt":"DI","pp":250,"pr":139}</v>
      </c>
    </row>
    <row r="314" spans="1:40">
      <c r="A314">
        <v>27</v>
      </c>
      <c r="B314">
        <v>0</v>
      </c>
      <c r="C314">
        <f>IF(B314&lt;=9,0,
IF(B314=10,1,2))</f>
        <v>0</v>
      </c>
      <c r="D314">
        <f ca="1">RAND()</f>
        <v>0.47094730244959149</v>
      </c>
      <c r="E314">
        <f ca="1">RAND()</f>
        <v>0.48087827909298908</v>
      </c>
      <c r="F314">
        <f ca="1">RAND()</f>
        <v>0.47786741518637132</v>
      </c>
      <c r="G314">
        <f ca="1">RAND()</f>
        <v>0.23618654940445194</v>
      </c>
      <c r="H314">
        <f ca="1">RAND()</f>
        <v>0.23260029373476965</v>
      </c>
      <c r="I314">
        <f ca="1">RAND()</f>
        <v>0.46407145245925763</v>
      </c>
      <c r="M314" t="str">
        <f ca="1">IF(LEN(J314)&lt;&gt;0,J314,VLOOKUP(D314+$B314,$BJ:$BK,MATCH($BK$1,$BJ$1:$BK$1,0),1))</f>
        <v>지정 장비</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Equip4101</v>
      </c>
      <c r="O314">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1</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GO</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1200</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U314" t="s">
        <v>82</v>
      </c>
      <c r="V314" t="s">
        <v>178</v>
      </c>
      <c r="W314">
        <v>1</v>
      </c>
      <c r="X314" t="s">
        <v>125</v>
      </c>
      <c r="Z314">
        <v>1000</v>
      </c>
      <c r="AA314" t="str">
        <f ca="1">IF(ISBLANK(AB314),"",
VLOOKUP(AB314,OFFSET(INDIRECT("$A:$B"),0,MATCH(AB$1&amp;"_Verify",INDIRECT("$1:$1"),0)-1),2,0)
)</f>
        <v>fe</v>
      </c>
      <c r="AB314" t="s">
        <v>82</v>
      </c>
      <c r="AC314" t="s">
        <v>419</v>
      </c>
      <c r="AD314">
        <v>1</v>
      </c>
      <c r="AE314" t="s">
        <v>125</v>
      </c>
      <c r="AG314">
        <v>1400</v>
      </c>
      <c r="AH314" t="str">
        <f ca="1">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 ca="1">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결사대의 활</v>
      </c>
      <c r="AL314">
        <v>1</v>
      </c>
      <c r="AM314" t="str">
        <f ca="1">IF(ROW()=2,AN314,OFFSET(AM314,-1,0)&amp;IF(LEN(AN314)=0,"",","&amp;AN314))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v>
      </c>
      <c r="AN314" t="str">
        <f ca="1">IF(AL314&lt;&gt;1,"",
"{"""&amp;A$1&amp;""":"&amp;A314
&amp;","""&amp;B$1&amp;""":"&amp;B314
&amp;IF(LEN(AA314)=0,"",","""&amp;AA$1&amp;""":"""&amp;AA314&amp;"""")
&amp;IF(LEN(AC314)=0,"",","""&amp;AC$1&amp;""":"""&amp;AC314&amp;"""")
&amp;IF(LEN(AD314)=0,"",","""&amp;AD$1&amp;""":"&amp;AD314)
&amp;IF(LEN(AE314)=0,"",","""&amp;AE$1&amp;""":"""&amp;AE314&amp;"""")
&amp;IF(LEN(AF314)=0,"",","""&amp;AF$1&amp;""":"&amp;AF314)
&amp;IF(LEN(AG314)=0,"",","""&amp;AG$1&amp;""":"&amp;AG314)&amp;"}")</f>
        <v>{"dy":27,"sl":0,"tp":"fe","vl":"Equip2101","cn":1,"pt":"GO","pr":1400}</v>
      </c>
    </row>
    <row r="315" spans="1:40">
      <c r="A315">
        <v>27</v>
      </c>
      <c r="B315">
        <v>1</v>
      </c>
      <c r="C315">
        <f>IF(B315&lt;=9,0,
IF(B315=10,1,2))</f>
        <v>0</v>
      </c>
      <c r="D315">
        <f ca="1">RAND()</f>
        <v>0.15860931761498143</v>
      </c>
      <c r="E315">
        <f ca="1">RAND()</f>
        <v>9.70475425736671E-2</v>
      </c>
      <c r="F315">
        <f ca="1">RAND()</f>
        <v>0.985556457093274</v>
      </c>
      <c r="G315">
        <f ca="1">RAND()</f>
        <v>0.64387646580141489</v>
      </c>
      <c r="H315">
        <f ca="1">RAND()</f>
        <v>6.1704048718067006E-2</v>
      </c>
      <c r="I315">
        <f ca="1">RAND()</f>
        <v>0.6050560082931713</v>
      </c>
      <c r="M315" t="str">
        <f ca="1">IF(LEN(J315)&lt;&gt;0,J315,VLOOKUP(D315+$B315,$BJ:$BK,MATCH($BK$1,$BJ$1:$BK$1,0),1))</f>
        <v>지정 장비</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Equip0302</v>
      </c>
      <c r="O315">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1</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GO</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7600</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U315" t="s">
        <v>82</v>
      </c>
      <c r="V315" t="s">
        <v>276</v>
      </c>
      <c r="W315">
        <v>1</v>
      </c>
      <c r="X315" t="s">
        <v>125</v>
      </c>
      <c r="Z315">
        <v>1400</v>
      </c>
      <c r="AA315" t="str">
        <f ca="1">IF(ISBLANK(AB315),"",
VLOOKUP(AB315,OFFSET(INDIRECT("$A:$B"),0,MATCH(AB$1&amp;"_Verify",INDIRECT("$1:$1"),0)-1),2,0)
)</f>
        <v>upn</v>
      </c>
      <c r="AB315" t="s">
        <v>92</v>
      </c>
      <c r="AC315">
        <v>46336</v>
      </c>
      <c r="AD315">
        <v>11</v>
      </c>
      <c r="AE315" t="s">
        <v>125</v>
      </c>
      <c r="AG315">
        <v>3300</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{"dy":27,"sl":1,"tp":"upn","vl":"46336","cn":11,"pt":"GO","pr":3300}</v>
      </c>
    </row>
    <row r="316" spans="1:40">
      <c r="A316">
        <v>27</v>
      </c>
      <c r="B316">
        <v>2</v>
      </c>
      <c r="C316">
        <f>IF(B316&lt;=9,0,
IF(B316=10,1,2))</f>
        <v>0</v>
      </c>
      <c r="D316">
        <f ca="1">RAND()</f>
        <v>0.77034399788002572</v>
      </c>
      <c r="E316">
        <f ca="1">RAND()</f>
        <v>0.40436682704871152</v>
      </c>
      <c r="F316">
        <f ca="1">RAND()</f>
        <v>0.88296597768786278</v>
      </c>
      <c r="G316">
        <f ca="1">RAND()</f>
        <v>0.75266097050460135</v>
      </c>
      <c r="H316">
        <f ca="1">RAND()</f>
        <v>0.41708658315616565</v>
      </c>
      <c r="I316">
        <f ca="1">RAND()</f>
        <v>0.47699815016513958</v>
      </c>
      <c r="M316" t="str">
        <f ca="1">IF(LEN(J316)&lt;&gt;0,J316,VLOOKUP(D316+$B316,$BJ:$BK,MATCH($BK$1,$BJ$1:$BK$1,0),1))</f>
        <v>안 지정 캐릭터 PP 영웅등급</v>
      </c>
      <c r="N316">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40436</v>
      </c>
      <c r="O316">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7</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GO</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2100</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U316" t="s">
        <v>91</v>
      </c>
      <c r="V316">
        <v>15562</v>
      </c>
      <c r="W316">
        <v>9</v>
      </c>
      <c r="X316" t="s">
        <v>125</v>
      </c>
      <c r="Z316">
        <v>900</v>
      </c>
      <c r="AA316" t="str">
        <f ca="1">IF(ISBLANK(AB316),"",
VLOOKUP(AB316,OFFSET(INDIRECT("$A:$B"),0,MATCH(AB$1&amp;"_Verify",INDIRECT("$1:$1"),0)-1),2,0)
)</f>
        <v>fe</v>
      </c>
      <c r="AB316" t="s">
        <v>82</v>
      </c>
      <c r="AC316" t="s">
        <v>448</v>
      </c>
      <c r="AD316">
        <v>1</v>
      </c>
      <c r="AE316" t="s">
        <v>125</v>
      </c>
      <c r="AG316">
        <v>3200</v>
      </c>
      <c r="AH316" t="str">
        <f ca="1">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 ca="1">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용력의 방패</v>
      </c>
      <c r="AL316">
        <v>1</v>
      </c>
      <c r="AM316" t="str">
        <f ca="1">IF(ROW()=2,AN316,OFFSET(AM316,-1,0)&amp;IF(LEN(AN316)=0,"",","&amp;AN316))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{"dy":27,"sl":2,"tp":"fe","vl":"Equip7101","cn":1,"pt":"GO","pr":3200}</v>
      </c>
    </row>
    <row r="317" spans="1:40">
      <c r="A317">
        <v>27</v>
      </c>
      <c r="B317">
        <v>3</v>
      </c>
      <c r="C317">
        <f>IF(B317&lt;=9,0,
IF(B317=10,1,2))</f>
        <v>0</v>
      </c>
      <c r="D317">
        <f ca="1">RAND()</f>
        <v>0.63782586699912425</v>
      </c>
      <c r="E317">
        <f ca="1">RAND()</f>
        <v>0.10428895792743598</v>
      </c>
      <c r="F317">
        <f ca="1">RAND()</f>
        <v>0.28228059452932208</v>
      </c>
      <c r="G317">
        <f ca="1">RAND()</f>
        <v>0.57064972756053445</v>
      </c>
      <c r="H317">
        <f ca="1">RAND()</f>
        <v>0.60574824870075905</v>
      </c>
      <c r="I317">
        <f ca="1">RAND()</f>
        <v>0.20002788423137119</v>
      </c>
      <c r="M317" t="str">
        <f ca="1">IF(LEN(J317)&lt;&gt;0,J317,VLOOKUP(D317+$B317,$BJ:$BK,MATCH($BK$1,$BJ$1:$BK$1,0),1))</f>
        <v>안 지정 캐릭터 PP 일반등급</v>
      </c>
      <c r="N317">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10428</v>
      </c>
      <c r="O317">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4</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GO</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1200</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U317" t="s">
        <v>92</v>
      </c>
      <c r="V317">
        <v>43028</v>
      </c>
      <c r="W317">
        <v>11</v>
      </c>
      <c r="X317" t="s">
        <v>125</v>
      </c>
      <c r="Z317">
        <v>1100</v>
      </c>
      <c r="AA317" t="str">
        <f ca="1">IF(ISBLANK(AB317),"",
VLOOKUP(AB317,OFFSET(INDIRECT("$A:$B"),0,MATCH(AB$1&amp;"_Verify",INDIRECT("$1:$1"),0)-1),2,0)
)</f>
        <v>fe</v>
      </c>
      <c r="AB317" t="s">
        <v>82</v>
      </c>
      <c r="AC317" t="s">
        <v>454</v>
      </c>
      <c r="AD317">
        <v>1</v>
      </c>
      <c r="AE317" t="s">
        <v>98</v>
      </c>
      <c r="AF317">
        <v>209</v>
      </c>
      <c r="AG317">
        <v>119</v>
      </c>
      <c r="AH317" t="str">
        <f ca="1">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 ca="1">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해방된 장미</v>
      </c>
      <c r="AL317">
        <v>1</v>
      </c>
      <c r="AM317" t="str">
        <f ca="1">IF(ROW()=2,AN317,OFFSET(AM317,-1,0)&amp;IF(LEN(AN317)=0,"",","&amp;AN317))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{"dy":27,"sl":3,"tp":"fe","vl":"Equip5401","cn":1,"pt":"DI","pp":209,"pr":119}</v>
      </c>
    </row>
    <row r="318" spans="1:40">
      <c r="A318">
        <v>27</v>
      </c>
      <c r="B318">
        <v>4</v>
      </c>
      <c r="C318">
        <f>IF(B318&lt;=9,0,
IF(B318=10,1,2))</f>
        <v>0</v>
      </c>
      <c r="D318">
        <f ca="1">RAND()</f>
        <v>8.4042588490446546E-2</v>
      </c>
      <c r="E318">
        <f ca="1">RAND()</f>
        <v>0.16433150019115206</v>
      </c>
      <c r="F318">
        <f ca="1">RAND()</f>
        <v>0.29853493910331497</v>
      </c>
      <c r="G318">
        <f ca="1">RAND()</f>
        <v>0.5390938419994753</v>
      </c>
      <c r="H318">
        <f ca="1">RAND()</f>
        <v>0.29803465899675052</v>
      </c>
      <c r="I318">
        <f ca="1">RAND()</f>
        <v>0.53124972833034134</v>
      </c>
      <c r="M318" t="str">
        <f ca="1">IF(LEN(J318)&lt;&gt;0,J318,VLOOKUP(D318+$B318,$BJ:$BK,MATCH($BK$1,$BJ$1:$BK$1,0),1))</f>
        <v>안 지정 캐릭터 PP 일반등급</v>
      </c>
      <c r="N318">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16433</v>
      </c>
      <c r="O318">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4</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GO</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1200</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U318" t="s">
        <v>92</v>
      </c>
      <c r="V318">
        <v>19175</v>
      </c>
      <c r="W318">
        <v>10</v>
      </c>
      <c r="X318" t="s">
        <v>125</v>
      </c>
      <c r="Z318">
        <v>1000</v>
      </c>
      <c r="AA318" t="str">
        <f ca="1">IF(ISBLANK(AB318),"",
VLOOKUP(AB318,OFFSET(INDIRECT("$A:$B"),0,MATCH(AB$1&amp;"_Verify",INDIRECT("$1:$1"),0)-1),2,0)
)</f>
        <v>upn</v>
      </c>
      <c r="AB318" t="s">
        <v>92</v>
      </c>
      <c r="AC318">
        <v>58093</v>
      </c>
      <c r="AD318">
        <v>12</v>
      </c>
      <c r="AE318" t="s">
        <v>125</v>
      </c>
      <c r="AG318">
        <v>3600</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
      </c>
      <c r="AL318">
        <v>1</v>
      </c>
      <c r="AM318" t="str">
        <f ca="1">IF(ROW()=2,AN318,OFFSET(AM318,-1,0)&amp;IF(LEN(AN318)=0,"",","&amp;AN318))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v>
      </c>
      <c r="AN318" t="str">
        <f ca="1">IF(AL318&lt;&gt;1,"",
"{"""&amp;A$1&amp;""":"&amp;A318
&amp;","""&amp;B$1&amp;""":"&amp;B318
&amp;IF(LEN(AA318)=0,"",","""&amp;AA$1&amp;""":"""&amp;AA318&amp;"""")
&amp;IF(LEN(AC318)=0,"",","""&amp;AC$1&amp;""":"""&amp;AC318&amp;"""")
&amp;IF(LEN(AD318)=0,"",","""&amp;AD$1&amp;""":"&amp;AD318)
&amp;IF(LEN(AE318)=0,"",","""&amp;AE$1&amp;""":"""&amp;AE318&amp;"""")
&amp;IF(LEN(AF318)=0,"",","""&amp;AF$1&amp;""":"&amp;AF318)
&amp;IF(LEN(AG318)=0,"",","""&amp;AG$1&amp;""":"&amp;AG318)&amp;"}")</f>
        <v>{"dy":27,"sl":4,"tp":"upn","vl":"58093","cn":12,"pt":"GO","pr":3600}</v>
      </c>
    </row>
    <row r="319" spans="1:40">
      <c r="A319">
        <v>27</v>
      </c>
      <c r="B319">
        <v>5</v>
      </c>
      <c r="C319">
        <f>IF(B319&lt;=9,0,
IF(B319=10,1,2))</f>
        <v>0</v>
      </c>
      <c r="D319">
        <f ca="1">RAND()</f>
        <v>2.9824365868654779E-2</v>
      </c>
      <c r="E319">
        <f ca="1">RAND()</f>
        <v>0.5646177902170294</v>
      </c>
      <c r="F319">
        <f ca="1">RAND()</f>
        <v>0.71337279911346274</v>
      </c>
      <c r="G319">
        <f ca="1">RAND()</f>
        <v>0.94297007640350583</v>
      </c>
      <c r="H319">
        <f ca="1">RAND()</f>
        <v>0.48156841506458781</v>
      </c>
      <c r="I319">
        <f ca="1">RAND()</f>
        <v>0.83849746691267668</v>
      </c>
      <c r="M319" t="str">
        <f ca="1">IF(LEN(J319)&lt;&gt;0,J319,VLOOKUP(D319+$B319,$BJ:$BK,MATCH($BK$1,$BJ$1:$BK$1,0),1))</f>
        <v>지정 장비</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Equip5001</v>
      </c>
      <c r="O319">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1</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GO</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900</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U319" t="s">
        <v>91</v>
      </c>
      <c r="V319">
        <v>73986</v>
      </c>
      <c r="W319">
        <v>13</v>
      </c>
      <c r="X319" t="s">
        <v>125</v>
      </c>
      <c r="Z319">
        <v>1300</v>
      </c>
      <c r="AA319" t="str">
        <f ca="1">IF(ISBLANK(AB319),"",
VLOOKUP(AB319,OFFSET(INDIRECT("$A:$B"),0,MATCH(AB$1&amp;"_Verify",INDIRECT("$1:$1"),0)-1),2,0)
)</f>
        <v>fe</v>
      </c>
      <c r="AB319" t="s">
        <v>82</v>
      </c>
      <c r="AC319" t="s">
        <v>478</v>
      </c>
      <c r="AD319">
        <v>1</v>
      </c>
      <c r="AE319" t="s">
        <v>125</v>
      </c>
      <c r="AG319">
        <v>2200</v>
      </c>
      <c r="AH319" t="str">
        <f ca="1">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 ca="1">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까마귀 리볼버</v>
      </c>
      <c r="AL319">
        <v>1</v>
      </c>
      <c r="AM319" t="str">
        <f ca="1">IF(ROW()=2,AN319,OFFSET(AM319,-1,0)&amp;IF(LEN(AN319)=0,"",","&amp;AN319))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v>
      </c>
      <c r="AN319" t="str">
        <f ca="1">IF(AL319&lt;&gt;1,"",
"{"""&amp;A$1&amp;""":"&amp;A319
&amp;","""&amp;B$1&amp;""":"&amp;B319
&amp;IF(LEN(AA319)=0,"",","""&amp;AA$1&amp;""":"""&amp;AA319&amp;"""")
&amp;IF(LEN(AC319)=0,"",","""&amp;AC$1&amp;""":"""&amp;AC319&amp;"""")
&amp;IF(LEN(AD319)=0,"",","""&amp;AD$1&amp;""":"&amp;AD319)
&amp;IF(LEN(AE319)=0,"",","""&amp;AE$1&amp;""":"""&amp;AE319&amp;"""")
&amp;IF(LEN(AF319)=0,"",","""&amp;AF$1&amp;""":"&amp;AF319)
&amp;IF(LEN(AG319)=0,"",","""&amp;AG$1&amp;""":"&amp;AG319)&amp;"}")</f>
        <v>{"dy":27,"sl":5,"tp":"fe","vl":"Equip6001","cn":1,"pt":"GO","pr":2200}</v>
      </c>
    </row>
    <row r="320" spans="1:40">
      <c r="A320">
        <v>27</v>
      </c>
      <c r="B320">
        <v>6</v>
      </c>
      <c r="C320">
        <f>IF(B320&lt;=9,0,
IF(B320=10,1,2))</f>
        <v>0</v>
      </c>
      <c r="D320">
        <f ca="1">RAND()</f>
        <v>0.7353668286670938</v>
      </c>
      <c r="E320">
        <f ca="1">RAND()</f>
        <v>5.5380103492409294E-2</v>
      </c>
      <c r="F320">
        <f ca="1">RAND()</f>
        <v>0.29524152116633595</v>
      </c>
      <c r="G320">
        <f ca="1">RAND()</f>
        <v>0.69135335487285476</v>
      </c>
      <c r="H320">
        <f ca="1">RAND()</f>
        <v>0.32447117413103332</v>
      </c>
      <c r="I320">
        <f ca="1">RAND()</f>
        <v>0.61323284963731406</v>
      </c>
      <c r="M320" t="str">
        <f ca="1">IF(LEN(J320)&lt;&gt;0,J320,VLOOKUP(D320+$B320,$BJ:$BK,MATCH($BK$1,$BJ$1:$BK$1,0),1))</f>
        <v>지정 장비</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Equip0202</v>
      </c>
      <c r="O320">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1</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GO</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3100</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U320" t="s">
        <v>82</v>
      </c>
      <c r="V320" t="s">
        <v>243</v>
      </c>
      <c r="W320">
        <v>1</v>
      </c>
      <c r="X320" t="s">
        <v>125</v>
      </c>
      <c r="Z320">
        <v>600</v>
      </c>
      <c r="AA320" t="str">
        <f ca="1">IF(ISBLANK(AB320),"",
VLOOKUP(AB320,OFFSET(INDIRECT("$A:$B"),0,MATCH(AB$1&amp;"_Verify",INDIRECT("$1:$1"),0)-1),2,0)
)</f>
        <v>fe</v>
      </c>
      <c r="AB320" t="s">
        <v>82</v>
      </c>
      <c r="AC320" t="s">
        <v>435</v>
      </c>
      <c r="AD320">
        <v>1</v>
      </c>
      <c r="AE320" t="s">
        <v>125</v>
      </c>
      <c r="AG320">
        <v>29100</v>
      </c>
      <c r="AH320" t="str">
        <f ca="1">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 ca="1">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스톰 브링어</v>
      </c>
      <c r="AL320">
        <v>1</v>
      </c>
      <c r="AM320" t="str">
        <f ca="1">IF(ROW()=2,AN320,OFFSET(AM320,-1,0)&amp;IF(LEN(AN320)=0,"",","&amp;AN320))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{"dy":27,"sl":6,"tp":"fe","vl":"Equip8202","cn":1,"pt":"GO","pr":29100}</v>
      </c>
    </row>
    <row r="321" spans="1:40">
      <c r="A321">
        <v>27</v>
      </c>
      <c r="B321">
        <v>7</v>
      </c>
      <c r="C321">
        <f>IF(B321&lt;=9,0,
IF(B321=10,1,2))</f>
        <v>0</v>
      </c>
      <c r="D321">
        <f ca="1">RAND()</f>
        <v>0.84101898493064742</v>
      </c>
      <c r="E321">
        <f ca="1">RAND()</f>
        <v>0.88446724191870352</v>
      </c>
      <c r="F321">
        <f ca="1">RAND()</f>
        <v>0.51474765243020593</v>
      </c>
      <c r="G321">
        <f ca="1">RAND()</f>
        <v>0.73353652050497486</v>
      </c>
      <c r="H321">
        <f ca="1">RAND()</f>
        <v>0.99051140340344601</v>
      </c>
      <c r="I321">
        <f ca="1">RAND()</f>
        <v>0.33090975053093952</v>
      </c>
      <c r="M321" t="str">
        <f ca="1">IF(LEN(J321)&lt;&gt;0,J321,VLOOKUP(D321+$B321,$BJ:$BK,MATCH($BK$1,$BJ$1:$BK$1,0),1))</f>
        <v>지정 장비</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Equip8202</v>
      </c>
      <c r="O321">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1</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GO</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29200</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U321" t="s">
        <v>82</v>
      </c>
      <c r="V321" t="s">
        <v>198</v>
      </c>
      <c r="W321">
        <v>1</v>
      </c>
      <c r="X321" t="s">
        <v>125</v>
      </c>
      <c r="Z321">
        <v>74600</v>
      </c>
      <c r="AA321" t="str">
        <f ca="1">IF(ISBLANK(AB321),"",
VLOOKUP(AB321,OFFSET(INDIRECT("$A:$B"),0,MATCH(AB$1&amp;"_Verify",INDIRECT("$1:$1"),0)-1),2,0)
)</f>
        <v>uph</v>
      </c>
      <c r="AB321" t="s">
        <v>91</v>
      </c>
      <c r="AC321">
        <v>34952</v>
      </c>
      <c r="AD321">
        <v>11</v>
      </c>
      <c r="AE321" t="s">
        <v>402</v>
      </c>
      <c r="AG321">
        <v>3</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
      </c>
      <c r="AL321">
        <v>1</v>
      </c>
      <c r="AM321" t="str">
        <f ca="1">IF(ROW()=2,AN321,OFFSET(AM321,-1,0)&amp;IF(LEN(AN321)=0,"",","&amp;AN321))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v>
      </c>
      <c r="AN321" t="str">
        <f ca="1">IF(AL321&lt;&gt;1,"",
"{"""&amp;A$1&amp;""":"&amp;A321
&amp;","""&amp;B$1&amp;""":"&amp;B321
&amp;IF(LEN(AA321)=0,"",","""&amp;AA$1&amp;""":"""&amp;AA321&amp;"""")
&amp;IF(LEN(AC321)=0,"",","""&amp;AC$1&amp;""":"""&amp;AC321&amp;"""")
&amp;IF(LEN(AD321)=0,"",","""&amp;AD$1&amp;""":"&amp;AD321)
&amp;IF(LEN(AE321)=0,"",","""&amp;AE$1&amp;""":"""&amp;AE321&amp;"""")
&amp;IF(LEN(AF321)=0,"",","""&amp;AF$1&amp;""":"&amp;AF321)
&amp;IF(LEN(AG321)=0,"",","""&amp;AG$1&amp;""":"&amp;AG321)&amp;"}")</f>
        <v>{"dy":27,"sl":7,"tp":"uph","vl":"34952","cn":11,"pt":"DI","pr":3}</v>
      </c>
    </row>
    <row r="322" spans="1:40">
      <c r="A322">
        <v>27</v>
      </c>
      <c r="B322">
        <v>8</v>
      </c>
      <c r="C322">
        <f>IF(B322&lt;=9,0,
IF(B322=10,1,2))</f>
        <v>0</v>
      </c>
      <c r="D322">
        <f ca="1">RAND()</f>
        <v>0.369943487726619</v>
      </c>
      <c r="E322">
        <f ca="1">RAND()</f>
        <v>0.14231083634820008</v>
      </c>
      <c r="F322">
        <f ca="1">RAND()</f>
        <v>0.22225715174469007</v>
      </c>
      <c r="G322">
        <f ca="1">RAND()</f>
        <v>3.5354469347339101E-2</v>
      </c>
      <c r="H322">
        <f ca="1">RAND()</f>
        <v>0.96838034916346194</v>
      </c>
      <c r="I322">
        <f ca="1">RAND()</f>
        <v>1.2246578558670063E-3</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
      </c>
      <c r="AL322">
        <v>1</v>
      </c>
      <c r="AM322" t="str">
        <f ca="1">IF(ROW()=2,AN322,OFFSET(AM322,-1,0)&amp;IF(LEN(AN322)=0,"",","&amp;AN322))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v>
      </c>
      <c r="AN322" t="str">
        <f ca="1">IF(AL322&lt;&gt;1,"",
"{"""&amp;A$1&amp;""":"&amp;A322
&amp;","""&amp;B$1&amp;""":"&amp;B322
&amp;IF(LEN(AA322)=0,"",","""&amp;AA$1&amp;""":"""&amp;AA322&amp;"""")
&amp;IF(LEN(AC322)=0,"",","""&amp;AC$1&amp;""":"""&amp;AC322&amp;"""")
&amp;IF(LEN(AD322)=0,"",","""&amp;AD$1&amp;""":"&amp;AD322)
&amp;IF(LEN(AE322)=0,"",","""&amp;AE$1&amp;""":"""&amp;AE322&amp;"""")
&amp;IF(LEN(AF322)=0,"",","""&amp;AF$1&amp;""":"&amp;AF322)
&amp;IF(LEN(AG322)=0,"",","""&amp;AG$1&amp;""":"&amp;AG322)&amp;"}")</f>
        <v>{"dy":27,"sl":8}</v>
      </c>
    </row>
    <row r="323" spans="1:40">
      <c r="A323">
        <v>27</v>
      </c>
      <c r="B323">
        <v>9</v>
      </c>
      <c r="C323">
        <f>IF(B323&lt;=9,0,
IF(B323=10,1,2))</f>
        <v>0</v>
      </c>
      <c r="D323">
        <f ca="1">RAND()</f>
        <v>0.49667950247725468</v>
      </c>
      <c r="E323">
        <f ca="1">RAND()</f>
        <v>0.32767503944648335</v>
      </c>
      <c r="F323">
        <f ca="1">RAND()</f>
        <v>0.60586559344802338</v>
      </c>
      <c r="G323">
        <f ca="1">RAND()</f>
        <v>0.82484194675330402</v>
      </c>
      <c r="H323">
        <f ca="1">RAND()</f>
        <v>0.23037233348884512</v>
      </c>
      <c r="I323">
        <f ca="1">RAND()</f>
        <v>0.19441898494275556</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v>
      </c>
      <c r="AN323" t="str">
        <f ca="1">IF(AL323&lt;&gt;1,"",
"{"""&amp;A$1&amp;""":"&amp;A323
&amp;","""&amp;B$1&amp;""":"&amp;B323
&amp;IF(LEN(AA323)=0,"",","""&amp;AA$1&amp;""":"""&amp;AA323&amp;"""")
&amp;IF(LEN(AC323)=0,"",","""&amp;AC$1&amp;""":"""&amp;AC323&amp;"""")
&amp;IF(LEN(AD323)=0,"",","""&amp;AD$1&amp;""":"&amp;AD323)
&amp;IF(LEN(AE323)=0,"",","""&amp;AE$1&amp;""":"""&amp;AE323&amp;"""")
&amp;IF(LEN(AF323)=0,"",","""&amp;AF$1&amp;""":"&amp;AF323)
&amp;IF(LEN(AG323)=0,"",","""&amp;AG$1&amp;""":"&amp;AG323)&amp;"}")</f>
        <v>{"dy":27,"sl":9}</v>
      </c>
    </row>
    <row r="324" spans="1:40">
      <c r="A324">
        <v>27</v>
      </c>
      <c r="B324">
        <v>10</v>
      </c>
      <c r="C324">
        <f>IF(B324&lt;=9,0,
IF(B324=10,1,2))</f>
        <v>1</v>
      </c>
      <c r="D324">
        <f ca="1">RAND()</f>
        <v>0.11630326151462589</v>
      </c>
      <c r="E324">
        <f ca="1">RAND()</f>
        <v>0.94558809987451409</v>
      </c>
      <c r="F324">
        <f ca="1">RAND()</f>
        <v>0.73816613095394046</v>
      </c>
      <c r="G324">
        <f ca="1">RAND()</f>
        <v>0.47684185572697702</v>
      </c>
      <c r="H324">
        <f ca="1">RAND()</f>
        <v>0.17007301976393274</v>
      </c>
      <c r="I324">
        <f ca="1">RAND()</f>
        <v>0.31311617187708229</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
      </c>
      <c r="AL324">
        <v>1</v>
      </c>
      <c r="AM324" t="str">
        <f ca="1">IF(ROW()=2,AN324,OFFSET(AM324,-1,0)&amp;IF(LEN(AN324)=0,"",","&amp;AN324))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v>
      </c>
      <c r="AN324" t="str">
        <f ca="1">IF(AL324&lt;&gt;1,"",
"{"""&amp;A$1&amp;""":"&amp;A324
&amp;","""&amp;B$1&amp;""":"&amp;B324
&amp;IF(LEN(AA324)=0,"",","""&amp;AA$1&amp;""":"""&amp;AA324&amp;"""")
&amp;IF(LEN(AC324)=0,"",","""&amp;AC$1&amp;""":"""&amp;AC324&amp;"""")
&amp;IF(LEN(AD324)=0,"",","""&amp;AD$1&amp;""":"&amp;AD324)
&amp;IF(LEN(AE324)=0,"",","""&amp;AE$1&amp;""":"""&amp;AE324&amp;"""")
&amp;IF(LEN(AF324)=0,"",","""&amp;AF$1&amp;""":"&amp;AF324)
&amp;IF(LEN(AG324)=0,"",","""&amp;AG$1&amp;""":"&amp;AG324)&amp;"}")</f>
        <v>{"dy":27,"sl":10}</v>
      </c>
    </row>
    <row r="325" spans="1:40">
      <c r="A325">
        <v>27</v>
      </c>
      <c r="B325">
        <v>11</v>
      </c>
      <c r="C325">
        <f>IF(B325&lt;=9,0,
IF(B325=10,1,2))</f>
        <v>2</v>
      </c>
      <c r="D325">
        <f ca="1">RAND()</f>
        <v>0.5263751315907419</v>
      </c>
      <c r="E325">
        <f ca="1">RAND()</f>
        <v>0.75613534267460425</v>
      </c>
      <c r="F325">
        <f ca="1">RAND()</f>
        <v>9.084333106284459E-2</v>
      </c>
      <c r="G325">
        <f ca="1">RAND()</f>
        <v>0.95596306796754271</v>
      </c>
      <c r="H325">
        <f ca="1">RAND()</f>
        <v>1.8296025767678636E-2</v>
      </c>
      <c r="I325">
        <f ca="1">RAND()</f>
        <v>0.34931501368772844</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v>
      </c>
      <c r="AN325" t="str">
        <f ca="1">IF(AL325&lt;&gt;1,"",
"{"""&amp;A$1&amp;""":"&amp;A325
&amp;","""&amp;B$1&amp;""":"&amp;B325
&amp;IF(LEN(AA325)=0,"",","""&amp;AA$1&amp;""":"""&amp;AA325&amp;"""")
&amp;IF(LEN(AC325)=0,"",","""&amp;AC$1&amp;""":"""&amp;AC325&amp;"""")
&amp;IF(LEN(AD325)=0,"",","""&amp;AD$1&amp;""":"&amp;AD325)
&amp;IF(LEN(AE325)=0,"",","""&amp;AE$1&amp;""":"""&amp;AE325&amp;"""")
&amp;IF(LEN(AF325)=0,"",","""&amp;AF$1&amp;""":"&amp;AF325)
&amp;IF(LEN(AG325)=0,"",","""&amp;AG$1&amp;""":"&amp;AG325)&amp;"}")</f>
        <v>{"dy":27,"sl":11}</v>
      </c>
    </row>
    <row r="326" spans="1:40">
      <c r="A326">
        <v>28</v>
      </c>
      <c r="B326">
        <v>0</v>
      </c>
      <c r="C326">
        <f>IF(B326&lt;=9,0,
IF(B326=10,1,2))</f>
        <v>0</v>
      </c>
      <c r="D326">
        <f ca="1">RAND()</f>
        <v>0.53013334311748939</v>
      </c>
      <c r="E326">
        <f ca="1">RAND()</f>
        <v>0.10557122820741083</v>
      </c>
      <c r="F326">
        <f ca="1">RAND()</f>
        <v>0.21815509703695246</v>
      </c>
      <c r="G326">
        <f ca="1">RAND()</f>
        <v>0.803558342952016</v>
      </c>
      <c r="H326">
        <f ca="1">RAND()</f>
        <v>0.28198904148272153</v>
      </c>
      <c r="I326">
        <f ca="1">RAND()</f>
        <v>0.94928787125914416</v>
      </c>
      <c r="M326" t="str">
        <f ca="1">IF(LEN(J326)&lt;&gt;0,J326,VLOOKUP(D326+$B326,$BJ:$BK,MATCH($BK$1,$BJ$1:$BK$1,0),1))</f>
        <v>지정 장비</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Equip0302</v>
      </c>
      <c r="O326">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1</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GO</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8000</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U326" t="s">
        <v>82</v>
      </c>
      <c r="V326" t="s">
        <v>204</v>
      </c>
      <c r="W326">
        <v>1</v>
      </c>
      <c r="X326" t="s">
        <v>125</v>
      </c>
      <c r="Z326">
        <v>3200</v>
      </c>
      <c r="AA326" t="str">
        <f ca="1">IF(ISBLANK(AB326),"",
VLOOKUP(AB326,OFFSET(INDIRECT("$A:$B"),0,MATCH(AB$1&amp;"_Verify",INDIRECT("$1:$1"),0)-1),2,0)
)</f>
        <v>fe</v>
      </c>
      <c r="AB326" t="s">
        <v>82</v>
      </c>
      <c r="AC326" t="s">
        <v>452</v>
      </c>
      <c r="AD326">
        <v>1</v>
      </c>
      <c r="AE326" t="s">
        <v>125</v>
      </c>
      <c r="AG326">
        <v>1100</v>
      </c>
      <c r="AH326" t="str">
        <f ca="1">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 ca="1">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별의 계시</v>
      </c>
      <c r="AL326">
        <v>1</v>
      </c>
      <c r="AM326" t="str">
        <f ca="1">IF(ROW()=2,AN326,OFFSET(AM326,-1,0)&amp;IF(LEN(AN326)=0,"",","&amp;AN326))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{"dy":28,"sl":0,"tp":"fe","vl":"Equip4101","cn":1,"pt":"GO","pr":1100}</v>
      </c>
    </row>
    <row r="327" spans="1:40">
      <c r="A327">
        <v>28</v>
      </c>
      <c r="B327">
        <v>1</v>
      </c>
      <c r="C327">
        <f>IF(B327&lt;=9,0,
IF(B327=10,1,2))</f>
        <v>0</v>
      </c>
      <c r="D327">
        <f ca="1">RAND()</f>
        <v>0.24113852051256124</v>
      </c>
      <c r="E327">
        <f ca="1">RAND()</f>
        <v>0.18155131024553584</v>
      </c>
      <c r="F327">
        <f ca="1">RAND()</f>
        <v>0.62382596187137118</v>
      </c>
      <c r="G327">
        <f ca="1">RAND()</f>
        <v>0.66839107728057712</v>
      </c>
      <c r="H327">
        <f ca="1">RAND()</f>
        <v>0.7112130373276816</v>
      </c>
      <c r="I327">
        <f ca="1">RAND()</f>
        <v>0.37939072552846931</v>
      </c>
      <c r="M327" t="str">
        <f ca="1">IF(LEN(J327)&lt;&gt;0,J327,VLOOKUP(D327+$B327,$BJ:$BK,MATCH($BK$1,$BJ$1:$BK$1,0),1))</f>
        <v>지정 장비</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Equip1202</v>
      </c>
      <c r="O327">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1</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GO</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2900</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U327" t="s">
        <v>82</v>
      </c>
      <c r="V327" t="s">
        <v>245</v>
      </c>
      <c r="W327">
        <v>1</v>
      </c>
      <c r="X327" t="s">
        <v>125</v>
      </c>
      <c r="Z327">
        <v>900</v>
      </c>
      <c r="AA327" t="str">
        <f ca="1">IF(ISBLANK(AB327),"",
VLOOKUP(AB327,OFFSET(INDIRECT("$A:$B"),0,MATCH(AB$1&amp;"_Verify",INDIRECT("$1:$1"),0)-1),2,0)
)</f>
        <v>fe</v>
      </c>
      <c r="AB327" t="s">
        <v>82</v>
      </c>
      <c r="AC327" t="s">
        <v>411</v>
      </c>
      <c r="AD327">
        <v>1</v>
      </c>
      <c r="AE327" t="s">
        <v>129</v>
      </c>
      <c r="AG327">
        <v>4</v>
      </c>
      <c r="AH327" t="str">
        <f ca="1">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 ca="1">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이중 날개 활</v>
      </c>
      <c r="AL327">
        <v>1</v>
      </c>
      <c r="AM327" t="str">
        <f ca="1">IF(ROW()=2,AN327,OFFSET(AM327,-1,0)&amp;IF(LEN(AN327)=0,"",","&amp;AN327))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v>
      </c>
      <c r="AN327" t="str">
        <f ca="1">IF(AL327&lt;&gt;1,"",
"{"""&amp;A$1&amp;""":"&amp;A327
&amp;","""&amp;B$1&amp;""":"&amp;B327
&amp;IF(LEN(AA327)=0,"",","""&amp;AA$1&amp;""":"""&amp;AA327&amp;"""")
&amp;IF(LEN(AC327)=0,"",","""&amp;AC$1&amp;""":"""&amp;AC327&amp;"""")
&amp;IF(LEN(AD327)=0,"",","""&amp;AD$1&amp;""":"&amp;AD327)
&amp;IF(LEN(AE327)=0,"",","""&amp;AE$1&amp;""":"""&amp;AE327&amp;"""")
&amp;IF(LEN(AF327)=0,"",","""&amp;AF$1&amp;""":"&amp;AF327)
&amp;IF(LEN(AG327)=0,"",","""&amp;AG$1&amp;""":"&amp;AG327)&amp;"}")</f>
        <v>{"dy":28,"sl":1,"tp":"fe","vl":"Equip2201","cn":1,"pt":"DI","pr":4}</v>
      </c>
    </row>
    <row r="328" spans="1:40">
      <c r="A328">
        <v>28</v>
      </c>
      <c r="B328">
        <v>2</v>
      </c>
      <c r="C328">
        <f>IF(B328&lt;=9,0,
IF(B328=10,1,2))</f>
        <v>0</v>
      </c>
      <c r="D328">
        <f ca="1">RAND()</f>
        <v>0.22715104497287619</v>
      </c>
      <c r="E328">
        <f ca="1">RAND()</f>
        <v>0.12811700607395737</v>
      </c>
      <c r="F328">
        <f ca="1">RAND()</f>
        <v>0.24708573746488127</v>
      </c>
      <c r="G328">
        <f ca="1">RAND()</f>
        <v>0.83234622555656623</v>
      </c>
      <c r="H328">
        <f ca="1">RAND()</f>
        <v>0.50974967448188646</v>
      </c>
      <c r="I328">
        <f ca="1">RAND()</f>
        <v>0.92379594903426165</v>
      </c>
      <c r="M328" t="str">
        <f ca="1">IF(LEN(J328)&lt;&gt;0,J328,VLOOKUP(D328+$B328,$BJ:$BK,MATCH($BK$1,$BJ$1:$BK$1,0),1))</f>
        <v>안 지정 캐릭터 PP 영웅등급</v>
      </c>
      <c r="N328">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12811</v>
      </c>
      <c r="O328">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4</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GO</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1200</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U328" t="s">
        <v>91</v>
      </c>
      <c r="V328">
        <v>28045</v>
      </c>
      <c r="W328">
        <v>10</v>
      </c>
      <c r="X328" t="s">
        <v>125</v>
      </c>
      <c r="Z328">
        <v>1000</v>
      </c>
      <c r="AA328" t="str">
        <f ca="1">IF(ISBLANK(AB328),"",
VLOOKUP(AB328,OFFSET(INDIRECT("$A:$B"),0,MATCH(AB$1&amp;"_Verify",INDIRECT("$1:$1"),0)-1),2,0)
)</f>
        <v>fe</v>
      </c>
      <c r="AB328" t="s">
        <v>82</v>
      </c>
      <c r="AC328" t="s">
        <v>430</v>
      </c>
      <c r="AD328">
        <v>1</v>
      </c>
      <c r="AE328" t="s">
        <v>125</v>
      </c>
      <c r="AG328">
        <v>7400</v>
      </c>
      <c r="AH328" t="str">
        <f ca="1">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 ca="1">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전투마법사의 지팡이</v>
      </c>
      <c r="AL328">
        <v>1</v>
      </c>
      <c r="AM328" t="str">
        <f ca="1">IF(ROW()=2,AN328,OFFSET(AM328,-1,0)&amp;IF(LEN(AN328)=0,"",","&amp;AN328))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v>
      </c>
      <c r="AN328" t="str">
        <f ca="1">IF(AL328&lt;&gt;1,"",
"{"""&amp;A$1&amp;""":"&amp;A328
&amp;","""&amp;B$1&amp;""":"&amp;B328
&amp;IF(LEN(AA328)=0,"",","""&amp;AA$1&amp;""":"""&amp;AA328&amp;"""")
&amp;IF(LEN(AC328)=0,"",","""&amp;AC$1&amp;""":"""&amp;AC328&amp;"""")
&amp;IF(LEN(AD328)=0,"",","""&amp;AD$1&amp;""":"&amp;AD328)
&amp;IF(LEN(AE328)=0,"",","""&amp;AE$1&amp;""":"""&amp;AE328&amp;"""")
&amp;IF(LEN(AF328)=0,"",","""&amp;AF$1&amp;""":"&amp;AF328)
&amp;IF(LEN(AG328)=0,"",","""&amp;AG$1&amp;""":"&amp;AG328)&amp;"}")</f>
        <v>{"dy":28,"sl":2,"tp":"fe","vl":"Equip3301","cn":1,"pt":"GO","pr":7400}</v>
      </c>
    </row>
    <row r="329" spans="1:40">
      <c r="A329">
        <v>28</v>
      </c>
      <c r="B329">
        <v>3</v>
      </c>
      <c r="C329">
        <f>IF(B329&lt;=9,0,
IF(B329=10,1,2))</f>
        <v>0</v>
      </c>
      <c r="D329">
        <f ca="1">RAND()</f>
        <v>0.90391262386018056</v>
      </c>
      <c r="E329">
        <f ca="1">RAND()</f>
        <v>0.21841047176568285</v>
      </c>
      <c r="F329">
        <f ca="1">RAND()</f>
        <v>0.721424619296264</v>
      </c>
      <c r="G329">
        <f ca="1">RAND()</f>
        <v>0.28147881006202879</v>
      </c>
      <c r="H329">
        <f ca="1">RAND()</f>
        <v>0.27819931370648054</v>
      </c>
      <c r="I329">
        <f ca="1">RAND()</f>
        <v>8.0322309281224746E-2</v>
      </c>
      <c r="M329" t="str">
        <f ca="1">IF(LEN(J329)&lt;&gt;0,J329,VLOOKUP(D329+$B329,$BJ:$BK,MATCH($BK$1,$BJ$1:$BK$1,0),1))</f>
        <v>안 지정 캐릭터 PP 일반등급</v>
      </c>
      <c r="N329">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21841</v>
      </c>
      <c r="O329">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5</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GO</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1500</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U329" t="s">
        <v>92</v>
      </c>
      <c r="V329">
        <v>45750</v>
      </c>
      <c r="W329">
        <v>11</v>
      </c>
      <c r="X329" t="s">
        <v>125</v>
      </c>
      <c r="Z329">
        <v>1100</v>
      </c>
      <c r="AA329" t="str">
        <f ca="1">IF(ISBLANK(AB329),"",
VLOOKUP(AB329,OFFSET(INDIRECT("$A:$B"),0,MATCH(AB$1&amp;"_Verify",INDIRECT("$1:$1"),0)-1),2,0)
)</f>
        <v>fe</v>
      </c>
      <c r="AB329" t="s">
        <v>82</v>
      </c>
      <c r="AC329" t="s">
        <v>431</v>
      </c>
      <c r="AD329">
        <v>1</v>
      </c>
      <c r="AE329" t="s">
        <v>125</v>
      </c>
      <c r="AG329">
        <v>3300</v>
      </c>
      <c r="AH329" t="str">
        <f ca="1">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 ca="1">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미스틱 해머</v>
      </c>
      <c r="AL329">
        <v>1</v>
      </c>
      <c r="AM329" t="str">
        <f ca="1">IF(ROW()=2,AN329,OFFSET(AM329,-1,0)&amp;IF(LEN(AN329)=0,"",","&amp;AN329))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{"dy":28,"sl":3,"tp":"fe","vl":"Equip4202","cn":1,"pt":"GO","pr":3300}</v>
      </c>
    </row>
    <row r="330" spans="1:40">
      <c r="A330">
        <v>28</v>
      </c>
      <c r="B330">
        <v>4</v>
      </c>
      <c r="C330">
        <f>IF(B330&lt;=9,0,
IF(B330=10,1,2))</f>
        <v>0</v>
      </c>
      <c r="D330">
        <f ca="1">RAND()</f>
        <v>0.7040492787529905</v>
      </c>
      <c r="E330">
        <f ca="1">RAND()</f>
        <v>4.0796995919043733E-2</v>
      </c>
      <c r="F330">
        <f ca="1">RAND()</f>
        <v>0.86090013751912209</v>
      </c>
      <c r="G330">
        <f ca="1">RAND()</f>
        <v>0.18071860095361691</v>
      </c>
      <c r="H330">
        <f ca="1">RAND()</f>
        <v>0.54473901890449306</v>
      </c>
      <c r="I330">
        <f ca="1">RAND()</f>
        <v>0.13257851262639608</v>
      </c>
      <c r="M330" t="str">
        <f ca="1">IF(LEN(J330)&lt;&gt;0,J330,VLOOKUP(D330+$B330,$BJ:$BK,MATCH($BK$1,$BJ$1:$BK$1,0),1))</f>
        <v>안 지정 캐릭터 PP 일반등급</v>
      </c>
      <c r="N330">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4079</v>
      </c>
      <c r="O330">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3</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GO</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900</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U330" t="s">
        <v>92</v>
      </c>
      <c r="V330">
        <v>71086</v>
      </c>
      <c r="W330">
        <v>13</v>
      </c>
      <c r="X330" t="s">
        <v>125</v>
      </c>
      <c r="Z330">
        <v>1300</v>
      </c>
      <c r="AA330" t="str">
        <f ca="1">IF(ISBLANK(AB330),"",
VLOOKUP(AB330,OFFSET(INDIRECT("$A:$B"),0,MATCH(AB$1&amp;"_Verify",INDIRECT("$1:$1"),0)-1),2,0)
)</f>
        <v>fe</v>
      </c>
      <c r="AB330" t="s">
        <v>82</v>
      </c>
      <c r="AC330" t="s">
        <v>467</v>
      </c>
      <c r="AD330">
        <v>1</v>
      </c>
      <c r="AE330" t="s">
        <v>125</v>
      </c>
      <c r="AG330">
        <v>9600</v>
      </c>
      <c r="AH330" t="str">
        <f ca="1">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 ca="1">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귀족의 하사품</v>
      </c>
      <c r="AL330">
        <v>1</v>
      </c>
      <c r="AM330" t="str">
        <f ca="1">IF(ROW()=2,AN330,OFFSET(AM330,-1,0)&amp;IF(LEN(AN330)=0,"",","&amp;AN330))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v>
      </c>
      <c r="AN330" t="str">
        <f ca="1">IF(AL330&lt;&gt;1,"",
"{"""&amp;A$1&amp;""":"&amp;A330
&amp;","""&amp;B$1&amp;""":"&amp;B330
&amp;IF(LEN(AA330)=0,"",","""&amp;AA$1&amp;""":"""&amp;AA330&amp;"""")
&amp;IF(LEN(AC330)=0,"",","""&amp;AC$1&amp;""":"""&amp;AC330&amp;"""")
&amp;IF(LEN(AD330)=0,"",","""&amp;AD$1&amp;""":"&amp;AD330)
&amp;IF(LEN(AE330)=0,"",","""&amp;AE$1&amp;""":"""&amp;AE330&amp;"""")
&amp;IF(LEN(AF330)=0,"",","""&amp;AF$1&amp;""":"&amp;AF330)
&amp;IF(LEN(AG330)=0,"",","""&amp;AG$1&amp;""":"&amp;AG330)&amp;"}")</f>
        <v>{"dy":28,"sl":4,"tp":"fe","vl":"Equip7201","cn":1,"pt":"GO","pr":9600}</v>
      </c>
    </row>
    <row r="331" spans="1:40">
      <c r="A331">
        <v>28</v>
      </c>
      <c r="B331">
        <v>5</v>
      </c>
      <c r="C331">
        <f>IF(B331&lt;=9,0,
IF(B331=10,1,2))</f>
        <v>0</v>
      </c>
      <c r="D331">
        <f ca="1">RAND()</f>
        <v>0.84369407311037647</v>
      </c>
      <c r="E331">
        <f ca="1">RAND()</f>
        <v>0.62652326396476299</v>
      </c>
      <c r="F331">
        <f ca="1">RAND()</f>
        <v>0.2192687858515302</v>
      </c>
      <c r="G331">
        <f ca="1">RAND()</f>
        <v>0.52637560304683295</v>
      </c>
      <c r="H331">
        <f ca="1">RAND()</f>
        <v>0.98697945398399767</v>
      </c>
      <c r="I331">
        <f ca="1">RAND()</f>
        <v>0.4860384431534982</v>
      </c>
      <c r="M331" t="str">
        <f ca="1">IF(LEN(J331)&lt;&gt;0,J331,VLOOKUP(D331+$B331,$BJ:$BK,MATCH($BK$1,$BJ$1:$BK$1,0),1))</f>
        <v>안 지정 캐릭터 PP 일반등급</v>
      </c>
      <c r="N331">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62652</v>
      </c>
      <c r="O331">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10</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GO</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3000</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U331" t="s">
        <v>91</v>
      </c>
      <c r="V331">
        <v>12431</v>
      </c>
      <c r="W331">
        <v>9</v>
      </c>
      <c r="X331" t="s">
        <v>125</v>
      </c>
      <c r="Z331">
        <v>900</v>
      </c>
      <c r="AA331" t="str">
        <f ca="1">IF(ISBLANK(AB331),"",
VLOOKUP(AB331,OFFSET(INDIRECT("$A:$B"),0,MATCH(AB$1&amp;"_Verify",INDIRECT("$1:$1"),0)-1),2,0)
)</f>
        <v>uph</v>
      </c>
      <c r="AB331" t="s">
        <v>91</v>
      </c>
      <c r="AC331">
        <v>85730</v>
      </c>
      <c r="AD331">
        <v>7</v>
      </c>
      <c r="AE331" t="s">
        <v>125</v>
      </c>
      <c r="AG331">
        <v>2100</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
      </c>
      <c r="AL331">
        <v>1</v>
      </c>
      <c r="AM331" t="str">
        <f ca="1">IF(ROW()=2,AN331,OFFSET(AM331,-1,0)&amp;IF(LEN(AN331)=0,"",","&amp;AN331))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{"dy":28,"sl":5,"tp":"uph","vl":"85730","cn":7,"pt":"GO","pr":2100}</v>
      </c>
    </row>
    <row r="332" spans="1:40">
      <c r="A332">
        <v>28</v>
      </c>
      <c r="B332">
        <v>6</v>
      </c>
      <c r="C332">
        <f>IF(B332&lt;=9,0,
IF(B332=10,1,2))</f>
        <v>0</v>
      </c>
      <c r="D332">
        <f ca="1">RAND()</f>
        <v>0.86772267566888972</v>
      </c>
      <c r="E332">
        <f ca="1">RAND()</f>
        <v>0.39316018363606842</v>
      </c>
      <c r="F332">
        <f ca="1">RAND()</f>
        <v>0.57049633708227376</v>
      </c>
      <c r="G332">
        <f ca="1">RAND()</f>
        <v>0.53451168904502888</v>
      </c>
      <c r="H332">
        <f ca="1">RAND()</f>
        <v>0.16416323638680042</v>
      </c>
      <c r="I332">
        <f ca="1">RAND()</f>
        <v>0.7892697818122526</v>
      </c>
      <c r="M332" t="str">
        <f ca="1">IF(LEN(J332)&lt;&gt;0,J332,VLOOKUP(D332+$B332,$BJ:$BK,MATCH($BK$1,$BJ$1:$BK$1,0),1))</f>
        <v>지정 장비</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Equip5001</v>
      </c>
      <c r="O332">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1</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GO</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900</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U332" t="s">
        <v>82</v>
      </c>
      <c r="V332" t="s">
        <v>259</v>
      </c>
      <c r="W332">
        <v>1</v>
      </c>
      <c r="X332" t="s">
        <v>125</v>
      </c>
      <c r="Z332">
        <v>8000</v>
      </c>
      <c r="AA332" t="str">
        <f ca="1">IF(ISBLANK(AB332),"",
VLOOKUP(AB332,OFFSET(INDIRECT("$A:$B"),0,MATCH(AB$1&amp;"_Verify",INDIRECT("$1:$1"),0)-1),2,0)
)</f>
        <v>upn</v>
      </c>
      <c r="AB332" t="s">
        <v>92</v>
      </c>
      <c r="AC332">
        <v>13144</v>
      </c>
      <c r="AD332">
        <v>14</v>
      </c>
      <c r="AE332" t="s">
        <v>125</v>
      </c>
      <c r="AG332">
        <v>4200</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
      </c>
      <c r="AL332">
        <v>1</v>
      </c>
      <c r="AM332" t="str">
        <f ca="1">IF(ROW()=2,AN332,OFFSET(AM332,-1,0)&amp;IF(LEN(AN332)=0,"",","&amp;AN332))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{"dy":28,"sl":6,"tp":"upn","vl":"13144","cn":14,"pt":"GO","pr":4200}</v>
      </c>
    </row>
    <row r="333" spans="1:40">
      <c r="A333">
        <v>28</v>
      </c>
      <c r="B333">
        <v>7</v>
      </c>
      <c r="C333">
        <f>IF(B333&lt;=9,0,
IF(B333=10,1,2))</f>
        <v>0</v>
      </c>
      <c r="D333">
        <f ca="1">RAND()</f>
        <v>0.99071016086338248</v>
      </c>
      <c r="E333">
        <f ca="1">RAND()</f>
        <v>0.35297839301248768</v>
      </c>
      <c r="F333">
        <f ca="1">RAND()</f>
        <v>0.95488260655967139</v>
      </c>
      <c r="G333">
        <f ca="1">RAND()</f>
        <v>0.75374816945530376</v>
      </c>
      <c r="H333">
        <f ca="1">RAND()</f>
        <v>6.0712857847007196E-2</v>
      </c>
      <c r="I333">
        <f ca="1">RAND()</f>
        <v>0.53256412544792686</v>
      </c>
      <c r="M333" t="str">
        <f ca="1">IF(LEN(J333)&lt;&gt;0,J333,VLOOKUP(D333+$B333,$BJ:$BK,MATCH($BK$1,$BJ$1:$BK$1,0),1))</f>
        <v>지정 장비</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Equip4002</v>
      </c>
      <c r="O333">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1</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GO</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800</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U333" t="s">
        <v>82</v>
      </c>
      <c r="V333" t="s">
        <v>255</v>
      </c>
      <c r="W333">
        <v>1</v>
      </c>
      <c r="X333" t="s">
        <v>125</v>
      </c>
      <c r="Z333">
        <v>2000</v>
      </c>
      <c r="AA333" t="str">
        <f ca="1">IF(ISBLANK(AB333),"",
VLOOKUP(AB333,OFFSET(INDIRECT("$A:$B"),0,MATCH(AB$1&amp;"_Verify",INDIRECT("$1:$1"),0)-1),2,0)
)</f>
        <v>upn</v>
      </c>
      <c r="AB333" t="s">
        <v>92</v>
      </c>
      <c r="AC333">
        <v>41165</v>
      </c>
      <c r="AD333">
        <v>11</v>
      </c>
      <c r="AE333" t="s">
        <v>125</v>
      </c>
      <c r="AG333">
        <v>3300</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{"dy":28,"sl":7,"tp":"upn","vl":"41165","cn":11,"pt":"GO","pr":3300}</v>
      </c>
    </row>
    <row r="334" spans="1:40">
      <c r="A334">
        <v>28</v>
      </c>
      <c r="B334">
        <v>8</v>
      </c>
      <c r="C334">
        <f>IF(B334&lt;=9,0,
IF(B334=10,1,2))</f>
        <v>0</v>
      </c>
      <c r="D334">
        <f ca="1">RAND()</f>
        <v>0.85821443608498582</v>
      </c>
      <c r="E334">
        <f ca="1">RAND()</f>
        <v>0.60264928770597859</v>
      </c>
      <c r="F334">
        <f ca="1">RAND()</f>
        <v>0.12438865786947795</v>
      </c>
      <c r="G334">
        <f ca="1">RAND()</f>
        <v>8.9645200545662274E-2</v>
      </c>
      <c r="H334">
        <f ca="1">RAND()</f>
        <v>0.13529307154131143</v>
      </c>
      <c r="I334">
        <f ca="1">RAND()</f>
        <v>0.82688145603501084</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
      </c>
      <c r="AL334">
        <v>1</v>
      </c>
      <c r="AM334" t="str">
        <f ca="1">IF(ROW()=2,AN334,OFFSET(AM334,-1,0)&amp;IF(LEN(AN334)=0,"",","&amp;AN334))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{"dy":28,"sl":8}</v>
      </c>
    </row>
    <row r="335" spans="1:40">
      <c r="A335">
        <v>28</v>
      </c>
      <c r="B335">
        <v>9</v>
      </c>
      <c r="C335">
        <f>IF(B335&lt;=9,0,
IF(B335=10,1,2))</f>
        <v>0</v>
      </c>
      <c r="D335">
        <f ca="1">RAND()</f>
        <v>0.95262592720272044</v>
      </c>
      <c r="E335">
        <f ca="1">RAND()</f>
        <v>3.6844051757129348E-2</v>
      </c>
      <c r="F335">
        <f ca="1">RAND()</f>
        <v>0.52038992196336065</v>
      </c>
      <c r="G335">
        <f ca="1">RAND()</f>
        <v>0.35398611416080661</v>
      </c>
      <c r="H335">
        <f ca="1">RAND()</f>
        <v>0.78716857996108658</v>
      </c>
      <c r="I335">
        <f ca="1">RAND()</f>
        <v>6.1875535992903408E-2</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{"dy":28,"sl":9}</v>
      </c>
    </row>
    <row r="336" spans="1:40">
      <c r="A336">
        <v>28</v>
      </c>
      <c r="B336">
        <v>10</v>
      </c>
      <c r="C336">
        <f>IF(B336&lt;=9,0,
IF(B336=10,1,2))</f>
        <v>1</v>
      </c>
      <c r="D336">
        <f ca="1">RAND()</f>
        <v>3.6187413819135372E-3</v>
      </c>
      <c r="E336">
        <f ca="1">RAND()</f>
        <v>0.51770250746087609</v>
      </c>
      <c r="F336">
        <f ca="1">RAND()</f>
        <v>0.42137816018667984</v>
      </c>
      <c r="G336">
        <f ca="1">RAND()</f>
        <v>0.52728790903824796</v>
      </c>
      <c r="H336">
        <f ca="1">RAND()</f>
        <v>0.73442075494443271</v>
      </c>
      <c r="I336">
        <f ca="1">RAND()</f>
        <v>0.36147136994481721</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fl5</v>
      </c>
      <c r="AB336" t="s">
        <v>426</v>
      </c>
      <c r="AC336" t="s">
        <v>494</v>
      </c>
      <c r="AD336">
        <v>1</v>
      </c>
      <c r="AE336" t="s">
        <v>129</v>
      </c>
      <c r="AF336">
        <v>90</v>
      </c>
      <c r="AG336">
        <v>59</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플랜도</v>
      </c>
      <c r="AL336">
        <v>1</v>
      </c>
      <c r="AM336" t="str">
        <f ca="1">IF(ROW()=2,AN336,OFFSET(AM336,-1,0)&amp;IF(LEN(AN336)=0,"",","&amp;AN336))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{"dy":28,"sl":10,"tp":"fl5","vl":"Actor1039","cn":1,"pt":"DI","pp":90,"pr":59}</v>
      </c>
    </row>
    <row r="337" spans="1:40">
      <c r="A337">
        <v>28</v>
      </c>
      <c r="B337">
        <v>11</v>
      </c>
      <c r="C337">
        <f>IF(B337&lt;=9,0,
IF(B337=10,1,2))</f>
        <v>2</v>
      </c>
      <c r="D337">
        <f ca="1">RAND()</f>
        <v>0.45381020588076038</v>
      </c>
      <c r="E337">
        <f ca="1">RAND()</f>
        <v>0.72709082017634852</v>
      </c>
      <c r="F337">
        <f ca="1">RAND()</f>
        <v>0.18711228519196144</v>
      </c>
      <c r="G337">
        <f ca="1">RAND()</f>
        <v>0.88408337946942028</v>
      </c>
      <c r="H337">
        <f ca="1">RAND()</f>
        <v>0.48924556379078465</v>
      </c>
      <c r="I337">
        <f ca="1">RAND()</f>
        <v>0.46650101230400964</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fl6</v>
      </c>
      <c r="AB337" t="s">
        <v>427</v>
      </c>
      <c r="AC337" t="s">
        <v>494</v>
      </c>
      <c r="AD337">
        <v>1</v>
      </c>
      <c r="AE337" t="s">
        <v>129</v>
      </c>
      <c r="AF337">
        <v>90</v>
      </c>
      <c r="AG337">
        <v>59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플랜도</v>
      </c>
      <c r="AL337">
        <v>1</v>
      </c>
      <c r="AM337" t="str">
        <f ca="1">IF(ROW()=2,AN337,OFFSET(AM337,-1,0)&amp;IF(LEN(AN337)=0,"",","&amp;AN337))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{"dy":28,"sl":11,"tp":"fl6","vl":"Actor1039","cn":1,"pt":"DI","pp":90,"pr":59}</v>
      </c>
    </row>
    <row r="338" spans="1:40">
      <c r="A338">
        <v>29</v>
      </c>
      <c r="B338">
        <v>0</v>
      </c>
      <c r="C338">
        <f>IF(B338&lt;=9,0,
IF(B338=10,1,2))</f>
        <v>0</v>
      </c>
      <c r="D338">
        <f ca="1">RAND()</f>
        <v>0.46195357159622152</v>
      </c>
      <c r="E338">
        <f ca="1">RAND()</f>
        <v>0.64496295581127072</v>
      </c>
      <c r="F338">
        <f ca="1">RAND()</f>
        <v>0.42089670506580046</v>
      </c>
      <c r="G338">
        <f ca="1">RAND()</f>
        <v>0.36091807948303889</v>
      </c>
      <c r="H338">
        <f ca="1">RAND()</f>
        <v>0.96786744483612996</v>
      </c>
      <c r="I338">
        <f ca="1">RAND()</f>
        <v>0.49475614962636394</v>
      </c>
      <c r="M338" t="str">
        <f ca="1">IF(LEN(J338)&lt;&gt;0,J338,VLOOKUP(D338+$B338,$BJ:$BK,MATCH($BK$1,$BJ$1:$BK$1,0),1))</f>
        <v>지정 장비</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Equip5301</v>
      </c>
      <c r="O338">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1</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DI</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11</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U338" t="s">
        <v>83</v>
      </c>
      <c r="W338">
        <v>1</v>
      </c>
      <c r="X338" t="s">
        <v>129</v>
      </c>
      <c r="Z338">
        <v>29</v>
      </c>
      <c r="AA338" t="str">
        <f ca="1">IF(ISBLANK(AB338),"",
VLOOKUP(AB338,OFFSET(INDIRECT("$A:$B"),0,MATCH(AB$1&amp;"_Verify",INDIRECT("$1:$1"),0)-1),2,0)
)</f>
        <v>upn</v>
      </c>
      <c r="AB338" t="s">
        <v>92</v>
      </c>
      <c r="AC338">
        <v>13898</v>
      </c>
      <c r="AD338">
        <v>9</v>
      </c>
      <c r="AE338" t="s">
        <v>125</v>
      </c>
      <c r="AG338">
        <v>2700</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
      </c>
      <c r="AL338">
        <v>1</v>
      </c>
      <c r="AM338" t="str">
        <f ca="1">IF(ROW()=2,AN338,OFFSET(AM338,-1,0)&amp;IF(LEN(AN338)=0,"",","&amp;AN338))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{"dy":29,"sl":0,"tp":"upn","vl":"13898","cn":9,"pt":"GO","pr":2700}</v>
      </c>
    </row>
    <row r="339" spans="1:40">
      <c r="A339">
        <v>29</v>
      </c>
      <c r="B339">
        <v>1</v>
      </c>
      <c r="C339">
        <f>IF(B339&lt;=9,0,
IF(B339=10,1,2))</f>
        <v>0</v>
      </c>
      <c r="D339">
        <f ca="1">RAND()</f>
        <v>0.7483499438265957</v>
      </c>
      <c r="E339">
        <f ca="1">RAND()</f>
        <v>0.92484425382164326</v>
      </c>
      <c r="F339">
        <f ca="1">RAND()</f>
        <v>0.91188084806733627</v>
      </c>
      <c r="G339">
        <f ca="1">RAND()</f>
        <v>0.92627903458297611</v>
      </c>
      <c r="H339">
        <f ca="1">RAND()</f>
        <v>0.32081534455492089</v>
      </c>
      <c r="I339">
        <f ca="1">RAND()</f>
        <v>0.72673855946454247</v>
      </c>
      <c r="M339" t="str">
        <f ca="1">IF(LEN(J339)&lt;&gt;0,J339,VLOOKUP(D339+$B339,$BJ:$BK,MATCH($BK$1,$BJ$1:$BK$1,0),1))</f>
        <v>지정 장비</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Equip8101</v>
      </c>
      <c r="O339">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1</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GO</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8200</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U339" t="s">
        <v>82</v>
      </c>
      <c r="V339" t="s">
        <v>199</v>
      </c>
      <c r="W339">
        <v>1</v>
      </c>
      <c r="X339" t="s">
        <v>125</v>
      </c>
      <c r="Z339">
        <v>3200</v>
      </c>
      <c r="AA339" t="str">
        <f ca="1">IF(ISBLANK(AB339),"",
VLOOKUP(AB339,OFFSET(INDIRECT("$A:$B"),0,MATCH(AB$1&amp;"_Verify",INDIRECT("$1:$1"),0)-1),2,0)
)</f>
        <v>fe</v>
      </c>
      <c r="AB339" t="s">
        <v>82</v>
      </c>
      <c r="AC339" t="s">
        <v>433</v>
      </c>
      <c r="AD339">
        <v>1</v>
      </c>
      <c r="AE339" t="s">
        <v>125</v>
      </c>
      <c r="AG339">
        <v>600</v>
      </c>
      <c r="AH339" t="str">
        <f ca="1">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 ca="1">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그린 아이즈</v>
      </c>
      <c r="AL339">
        <v>1</v>
      </c>
      <c r="AM339" t="str">
        <f ca="1">IF(ROW()=2,AN339,OFFSET(AM339,-1,0)&amp;IF(LEN(AN339)=0,"",","&amp;AN339))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{"dy":29,"sl":1,"tp":"fe","vl":"Equip5002","cn":1,"pt":"GO","pr":600}</v>
      </c>
    </row>
    <row r="340" spans="1:40">
      <c r="A340">
        <v>29</v>
      </c>
      <c r="B340">
        <v>2</v>
      </c>
      <c r="C340">
        <f>IF(B340&lt;=9,0,
IF(B340=10,1,2))</f>
        <v>0</v>
      </c>
      <c r="D340">
        <f ca="1">RAND()</f>
        <v>0.53572139408905295</v>
      </c>
      <c r="E340">
        <f ca="1">RAND()</f>
        <v>0.46697238231770466</v>
      </c>
      <c r="F340">
        <f ca="1">RAND()</f>
        <v>0.5899401840953945</v>
      </c>
      <c r="G340">
        <f ca="1">RAND()</f>
        <v>0.3420299097122379</v>
      </c>
      <c r="H340">
        <f ca="1">RAND()</f>
        <v>0.10300220736683841</v>
      </c>
      <c r="I340">
        <f ca="1">RAND()</f>
        <v>0.10686012728059213</v>
      </c>
      <c r="M340" t="str">
        <f ca="1">IF(LEN(J340)&lt;&gt;0,J340,VLOOKUP(D340+$B340,$BJ:$BK,MATCH($BK$1,$BJ$1:$BK$1,0),1))</f>
        <v>안 지정 캐릭터 PP 영웅등급</v>
      </c>
      <c r="N340">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46697</v>
      </c>
      <c r="O340">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8</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GO</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2400</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U340" t="s">
        <v>91</v>
      </c>
      <c r="V340">
        <v>63388</v>
      </c>
      <c r="W340">
        <v>12</v>
      </c>
      <c r="X340" t="s">
        <v>125</v>
      </c>
      <c r="Z340">
        <v>1200</v>
      </c>
      <c r="AA340" t="str">
        <f ca="1">IF(ISBLANK(AB340),"",
VLOOKUP(AB340,OFFSET(INDIRECT("$A:$B"),0,MATCH(AB$1&amp;"_Verify",INDIRECT("$1:$1"),0)-1),2,0)
)</f>
        <v>uph</v>
      </c>
      <c r="AB340" t="s">
        <v>91</v>
      </c>
      <c r="AC340">
        <v>81067</v>
      </c>
      <c r="AD340">
        <v>12</v>
      </c>
      <c r="AE340" t="s">
        <v>125</v>
      </c>
      <c r="AG340">
        <v>3600</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
      </c>
      <c r="AL340">
        <v>1</v>
      </c>
      <c r="AM340" t="str">
        <f ca="1">IF(ROW()=2,AN340,OFFSET(AM340,-1,0)&amp;IF(LEN(AN340)=0,"",","&amp;AN340))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{"dy":29,"sl":2,"tp":"uph","vl":"81067","cn":12,"pt":"GO","pr":3600}</v>
      </c>
    </row>
    <row r="341" spans="1:40">
      <c r="A341">
        <v>29</v>
      </c>
      <c r="B341">
        <v>3</v>
      </c>
      <c r="C341">
        <f>IF(B341&lt;=9,0,
IF(B341=10,1,2))</f>
        <v>0</v>
      </c>
      <c r="D341">
        <f ca="1">RAND()</f>
        <v>0.16810604608278157</v>
      </c>
      <c r="E341">
        <f ca="1">RAND()</f>
        <v>0.18399759490241752</v>
      </c>
      <c r="F341">
        <f ca="1">RAND()</f>
        <v>0.20684057680595547</v>
      </c>
      <c r="G341">
        <f ca="1">RAND()</f>
        <v>0.63967721841263436</v>
      </c>
      <c r="H341">
        <f ca="1">RAND()</f>
        <v>0.61209462119547742</v>
      </c>
      <c r="I341">
        <f ca="1">RAND()</f>
        <v>9.7819501676483567E-2</v>
      </c>
      <c r="M341" t="str">
        <f ca="1">IF(LEN(J341)&lt;&gt;0,J341,VLOOKUP(D341+$B341,$BJ:$BK,MATCH($BK$1,$BJ$1:$BK$1,0),1))</f>
        <v>안 지정 캐릭터 PP 영웅등급</v>
      </c>
      <c r="N341">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18399</v>
      </c>
      <c r="O341">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5</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GO</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1500</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U341" t="s">
        <v>92</v>
      </c>
      <c r="V341">
        <v>36673</v>
      </c>
      <c r="W341">
        <v>11</v>
      </c>
      <c r="X341" t="s">
        <v>125</v>
      </c>
      <c r="Z341">
        <v>1100</v>
      </c>
      <c r="AA341" t="str">
        <f ca="1">IF(ISBLANK(AB341),"",
VLOOKUP(AB341,OFFSET(INDIRECT("$A:$B"),0,MATCH(AB$1&amp;"_Verify",INDIRECT("$1:$1"),0)-1),2,0)
)</f>
        <v>fe</v>
      </c>
      <c r="AB341" t="s">
        <v>82</v>
      </c>
      <c r="AC341" t="s">
        <v>431</v>
      </c>
      <c r="AD341">
        <v>1</v>
      </c>
      <c r="AE341" t="s">
        <v>129</v>
      </c>
      <c r="AG341">
        <v>4</v>
      </c>
      <c r="AH341" t="str">
        <f ca="1">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 ca="1">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미스틱 해머</v>
      </c>
      <c r="AL341">
        <v>1</v>
      </c>
      <c r="AM341" t="str">
        <f ca="1">IF(ROW()=2,AN341,OFFSET(AM341,-1,0)&amp;IF(LEN(AN341)=0,"",","&amp;AN341))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v>
      </c>
      <c r="AN341" t="str">
        <f ca="1">IF(AL341&lt;&gt;1,"",
"{"""&amp;A$1&amp;""":"&amp;A341
&amp;","""&amp;B$1&amp;""":"&amp;B341
&amp;IF(LEN(AA341)=0,"",","""&amp;AA$1&amp;""":"""&amp;AA341&amp;"""")
&amp;IF(LEN(AC341)=0,"",","""&amp;AC$1&amp;""":"""&amp;AC341&amp;"""")
&amp;IF(LEN(AD341)=0,"",","""&amp;AD$1&amp;""":"&amp;AD341)
&amp;IF(LEN(AE341)=0,"",","""&amp;AE$1&amp;""":"""&amp;AE341&amp;"""")
&amp;IF(LEN(AF341)=0,"",","""&amp;AF$1&amp;""":"&amp;AF341)
&amp;IF(LEN(AG341)=0,"",","""&amp;AG$1&amp;""":"&amp;AG341)&amp;"}")</f>
        <v>{"dy":29,"sl":3,"tp":"fe","vl":"Equip4202","cn":1,"pt":"DI","pr":4}</v>
      </c>
    </row>
    <row r="342" spans="1:40">
      <c r="A342">
        <v>29</v>
      </c>
      <c r="B342">
        <v>4</v>
      </c>
      <c r="C342">
        <f>IF(B342&lt;=9,0,
IF(B342=10,1,2))</f>
        <v>0</v>
      </c>
      <c r="D342">
        <f ca="1">RAND()</f>
        <v>0.48619061719609047</v>
      </c>
      <c r="E342">
        <f ca="1">RAND()</f>
        <v>0.97550295131057785</v>
      </c>
      <c r="F342">
        <f ca="1">RAND()</f>
        <v>4.8604736135396065E-2</v>
      </c>
      <c r="G342">
        <f ca="1">RAND()</f>
        <v>0.4049440577556882</v>
      </c>
      <c r="H342">
        <f ca="1">RAND()</f>
        <v>0.81074444248045829</v>
      </c>
      <c r="I342">
        <f ca="1">RAND()</f>
        <v>0.67097511498794149</v>
      </c>
      <c r="M342" t="str">
        <f ca="1">IF(LEN(J342)&lt;&gt;0,J342,VLOOKUP(D342+$B342,$BJ:$BK,MATCH($BK$1,$BJ$1:$BK$1,0),1))</f>
        <v>안 지정 캐릭터 PP 일반등급</v>
      </c>
      <c r="N342">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97550</v>
      </c>
      <c r="O342">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14</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GO</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4200</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U342" t="s">
        <v>92</v>
      </c>
      <c r="V342">
        <v>99135</v>
      </c>
      <c r="W342">
        <v>14</v>
      </c>
      <c r="X342" t="s">
        <v>125</v>
      </c>
      <c r="Z342">
        <v>1400</v>
      </c>
      <c r="AA342" t="str">
        <f ca="1">IF(ISBLANK(AB342),"",
VLOOKUP(AB342,OFFSET(INDIRECT("$A:$B"),0,MATCH(AB$1&amp;"_Verify",INDIRECT("$1:$1"),0)-1),2,0)
)</f>
        <v>upn</v>
      </c>
      <c r="AB342" t="s">
        <v>92</v>
      </c>
      <c r="AC342">
        <v>14370</v>
      </c>
      <c r="AD342">
        <v>4</v>
      </c>
      <c r="AE342" t="s">
        <v>125</v>
      </c>
      <c r="AG342">
        <v>1200</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{"dy":29,"sl":4,"tp":"upn","vl":"14370","cn":4,"pt":"GO","pr":1200}</v>
      </c>
    </row>
    <row r="343" spans="1:40">
      <c r="A343">
        <v>29</v>
      </c>
      <c r="B343">
        <v>5</v>
      </c>
      <c r="C343">
        <f>IF(B343&lt;=9,0,
IF(B343=10,1,2))</f>
        <v>0</v>
      </c>
      <c r="D343">
        <f ca="1">RAND()</f>
        <v>0.59785569540253014</v>
      </c>
      <c r="E343">
        <f ca="1">RAND()</f>
        <v>0.85026823858355494</v>
      </c>
      <c r="F343">
        <f ca="1">RAND()</f>
        <v>0.18700309489872435</v>
      </c>
      <c r="G343">
        <f ca="1">RAND()</f>
        <v>0.27426034676244626</v>
      </c>
      <c r="H343">
        <f ca="1">RAND()</f>
        <v>5.6952238298837998E-2</v>
      </c>
      <c r="I343">
        <f ca="1">RAND()</f>
        <v>0.17675894634351486</v>
      </c>
      <c r="M343" t="str">
        <f ca="1">IF(LEN(J343)&lt;&gt;0,J343,VLOOKUP(D343+$B343,$BJ:$BK,MATCH($BK$1,$BJ$1:$BK$1,0),1))</f>
        <v>안 지정 캐릭터 PP 영웅등급</v>
      </c>
      <c r="N343">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85026</v>
      </c>
      <c r="O343">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13</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GO</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3900</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U343" t="s">
        <v>82</v>
      </c>
      <c r="V343" t="s">
        <v>241</v>
      </c>
      <c r="W343">
        <v>1</v>
      </c>
      <c r="X343" t="s">
        <v>129</v>
      </c>
      <c r="Z343">
        <v>10</v>
      </c>
      <c r="AA343" t="str">
        <f ca="1">IF(ISBLANK(AB343),"",
VLOOKUP(AB343,OFFSET(INDIRECT("$A:$B"),0,MATCH(AB$1&amp;"_Verify",INDIRECT("$1:$1"),0)-1),2,0)
)</f>
        <v>fe</v>
      </c>
      <c r="AB343" t="s">
        <v>82</v>
      </c>
      <c r="AC343" t="s">
        <v>468</v>
      </c>
      <c r="AD343">
        <v>1</v>
      </c>
      <c r="AE343" t="s">
        <v>125</v>
      </c>
      <c r="AG343">
        <v>700</v>
      </c>
      <c r="AH343" t="str">
        <f ca="1">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 ca="1">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용기의 도끼</v>
      </c>
      <c r="AL343">
        <v>1</v>
      </c>
      <c r="AM343" t="str">
        <f ca="1">IF(ROW()=2,AN343,OFFSET(AM343,-1,0)&amp;IF(LEN(AN343)=0,"",","&amp;AN343))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v>
      </c>
      <c r="AN343" t="str">
        <f ca="1">IF(AL343&lt;&gt;1,"",
"{"""&amp;A$1&amp;""":"&amp;A343
&amp;","""&amp;B$1&amp;""":"&amp;B343
&amp;IF(LEN(AA343)=0,"",","""&amp;AA$1&amp;""":"""&amp;AA343&amp;"""")
&amp;IF(LEN(AC343)=0,"",","""&amp;AC$1&amp;""":"""&amp;AC343&amp;"""")
&amp;IF(LEN(AD343)=0,"",","""&amp;AD$1&amp;""":"&amp;AD343)
&amp;IF(LEN(AE343)=0,"",","""&amp;AE$1&amp;""":"""&amp;AE343&amp;"""")
&amp;IF(LEN(AF343)=0,"",","""&amp;AF$1&amp;""":"&amp;AF343)
&amp;IF(LEN(AG343)=0,"",","""&amp;AG$1&amp;""":"&amp;AG343)&amp;"}")</f>
        <v>{"dy":29,"sl":5,"tp":"fe","vl":"Equip0001","cn":1,"pt":"GO","pr":700}</v>
      </c>
    </row>
    <row r="344" spans="1:40">
      <c r="A344">
        <v>29</v>
      </c>
      <c r="B344">
        <v>6</v>
      </c>
      <c r="C344">
        <f>IF(B344&lt;=9,0,
IF(B344=10,1,2))</f>
        <v>0</v>
      </c>
      <c r="D344">
        <f ca="1">RAND()</f>
        <v>0.58002545658139726</v>
      </c>
      <c r="E344">
        <f ca="1">RAND()</f>
        <v>0.41986347050853567</v>
      </c>
      <c r="F344">
        <f ca="1">RAND()</f>
        <v>0.58007540646545785</v>
      </c>
      <c r="G344">
        <f ca="1">RAND()</f>
        <v>0.16168671366116194</v>
      </c>
      <c r="H344">
        <f ca="1">RAND()</f>
        <v>0.16977503459707699</v>
      </c>
      <c r="I344">
        <f ca="1">RAND()</f>
        <v>1.4761795493014596E-2</v>
      </c>
      <c r="M344" t="str">
        <f ca="1">IF(LEN(J344)&lt;&gt;0,J344,VLOOKUP(D344+$B344,$BJ:$BK,MATCH($BK$1,$BJ$1:$BK$1,0),1))</f>
        <v>지정 장비</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Equip5102</v>
      </c>
      <c r="O344">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1</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GO</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1000</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U344" t="s">
        <v>82</v>
      </c>
      <c r="V344" t="s">
        <v>113</v>
      </c>
      <c r="W344">
        <v>1</v>
      </c>
      <c r="X344" t="s">
        <v>125</v>
      </c>
      <c r="Z344">
        <v>1500</v>
      </c>
      <c r="AA344" t="str">
        <f ca="1">IF(ISBLANK(AB344),"",
VLOOKUP(AB344,OFFSET(INDIRECT("$A:$B"),0,MATCH(AB$1&amp;"_Verify",INDIRECT("$1:$1"),0)-1),2,0)
)</f>
        <v>fe</v>
      </c>
      <c r="AB344" t="s">
        <v>82</v>
      </c>
      <c r="AC344" t="s">
        <v>467</v>
      </c>
      <c r="AD344">
        <v>1</v>
      </c>
      <c r="AE344" t="s">
        <v>125</v>
      </c>
      <c r="AG344">
        <v>9500</v>
      </c>
      <c r="AH344" t="str">
        <f ca="1">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 ca="1">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귀족의 하사품</v>
      </c>
      <c r="AL344">
        <v>1</v>
      </c>
      <c r="AM344" t="str">
        <f ca="1">IF(ROW()=2,AN344,OFFSET(AM344,-1,0)&amp;IF(LEN(AN344)=0,"",","&amp;AN344))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{"dy":29,"sl":6,"tp":"fe","vl":"Equip7201","cn":1,"pt":"GO","pr":9500}</v>
      </c>
    </row>
    <row r="345" spans="1:40">
      <c r="A345">
        <v>29</v>
      </c>
      <c r="B345">
        <v>7</v>
      </c>
      <c r="C345">
        <f>IF(B345&lt;=9,0,
IF(B345=10,1,2))</f>
        <v>0</v>
      </c>
      <c r="D345">
        <f ca="1">RAND()</f>
        <v>2.970399740024332E-4</v>
      </c>
      <c r="E345">
        <f ca="1">RAND()</f>
        <v>0.95180812743102261</v>
      </c>
      <c r="F345">
        <f ca="1">RAND()</f>
        <v>0.1568315576448629</v>
      </c>
      <c r="G345">
        <f ca="1">RAND()</f>
        <v>0.20103278506593947</v>
      </c>
      <c r="H345">
        <f ca="1">RAND()</f>
        <v>0.7285690002287365</v>
      </c>
      <c r="I345">
        <f ca="1">RAND()</f>
        <v>0.83173038119956877</v>
      </c>
      <c r="M345" t="str">
        <f ca="1">IF(LEN(J345)&lt;&gt;0,J345,VLOOKUP(D345+$B345,$BJ:$BK,MATCH($BK$1,$BJ$1:$BK$1,0),1))</f>
        <v>지정 장비</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Equip8301</v>
      </c>
      <c r="O345">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1</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DI</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98</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U345" t="s">
        <v>82</v>
      </c>
      <c r="V345" t="s">
        <v>182</v>
      </c>
      <c r="W345">
        <v>1</v>
      </c>
      <c r="X345" t="s">
        <v>125</v>
      </c>
      <c r="Z345">
        <v>2900</v>
      </c>
      <c r="AA345" t="str">
        <f ca="1">IF(ISBLANK(AB345),"",
VLOOKUP(AB345,OFFSET(INDIRECT("$A:$B"),0,MATCH(AB$1&amp;"_Verify",INDIRECT("$1:$1"),0)-1),2,0)
)</f>
        <v>fe</v>
      </c>
      <c r="AB345" t="s">
        <v>82</v>
      </c>
      <c r="AC345" t="s">
        <v>401</v>
      </c>
      <c r="AD345">
        <v>1</v>
      </c>
      <c r="AE345" t="s">
        <v>125</v>
      </c>
      <c r="AG345">
        <v>8500</v>
      </c>
      <c r="AH345" t="str">
        <f ca="1">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 ca="1">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스톤 버스터</v>
      </c>
      <c r="AL345">
        <v>1</v>
      </c>
      <c r="AM345" t="str">
        <f ca="1">IF(ROW()=2,AN345,OFFSET(AM345,-1,0)&amp;IF(LEN(AN345)=0,"",","&amp;AN345))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v>
      </c>
      <c r="AN345" t="str">
        <f ca="1">IF(AL345&lt;&gt;1,"",
"{"""&amp;A$1&amp;""":"&amp;A345
&amp;","""&amp;B$1&amp;""":"&amp;B345
&amp;IF(LEN(AA345)=0,"",","""&amp;AA$1&amp;""":"""&amp;AA345&amp;"""")
&amp;IF(LEN(AC345)=0,"",","""&amp;AC$1&amp;""":"""&amp;AC345&amp;"""")
&amp;IF(LEN(AD345)=0,"",","""&amp;AD$1&amp;""":"&amp;AD345)
&amp;IF(LEN(AE345)=0,"",","""&amp;AE$1&amp;""":"""&amp;AE345&amp;"""")
&amp;IF(LEN(AF345)=0,"",","""&amp;AF$1&amp;""":"&amp;AF345)
&amp;IF(LEN(AG345)=0,"",","""&amp;AG$1&amp;""":"&amp;AG345)&amp;"}")</f>
        <v>{"dy":29,"sl":7,"tp":"fe","vl":"Equip8101","cn":1,"pt":"GO","pr":8500}</v>
      </c>
    </row>
    <row r="346" spans="1:40">
      <c r="A346">
        <v>29</v>
      </c>
      <c r="B346">
        <v>8</v>
      </c>
      <c r="C346">
        <f>IF(B346&lt;=9,0,
IF(B346=10,1,2))</f>
        <v>0</v>
      </c>
      <c r="D346">
        <f ca="1">RAND()</f>
        <v>3.6625150897557135E-2</v>
      </c>
      <c r="E346">
        <f ca="1">RAND()</f>
        <v>0.25507094035000888</v>
      </c>
      <c r="F346">
        <f ca="1">RAND()</f>
        <v>0.73276094857565732</v>
      </c>
      <c r="G346">
        <f ca="1">RAND()</f>
        <v>0.11700160470116161</v>
      </c>
      <c r="H346">
        <f ca="1">RAND()</f>
        <v>0.22432198483239685</v>
      </c>
      <c r="I346">
        <f ca="1">RAND()</f>
        <v>0.85714829063262932</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fl1</v>
      </c>
      <c r="AB346" t="s">
        <v>87</v>
      </c>
      <c r="AC346" t="s">
        <v>481</v>
      </c>
      <c r="AD346">
        <v>1</v>
      </c>
      <c r="AE346" t="s">
        <v>129</v>
      </c>
      <c r="AF346">
        <v>219</v>
      </c>
      <c r="AG346">
        <v>129</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슬로니카</v>
      </c>
      <c r="AL346">
        <v>1</v>
      </c>
      <c r="AM346" t="str">
        <f ca="1">IF(ROW()=2,AN346,OFFSET(AM346,-1,0)&amp;IF(LEN(AN346)=0,"",","&amp;AN346))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v>
      </c>
      <c r="AN346" t="str">
        <f ca="1">IF(AL346&lt;&gt;1,"",
"{"""&amp;A$1&amp;""":"&amp;A346
&amp;","""&amp;B$1&amp;""":"&amp;B346
&amp;IF(LEN(AA346)=0,"",","""&amp;AA$1&amp;""":"""&amp;AA346&amp;"""")
&amp;IF(LEN(AC346)=0,"",","""&amp;AC$1&amp;""":"""&amp;AC346&amp;"""")
&amp;IF(LEN(AD346)=0,"",","""&amp;AD$1&amp;""":"&amp;AD346)
&amp;IF(LEN(AE346)=0,"",","""&amp;AE$1&amp;""":"""&amp;AE346&amp;"""")
&amp;IF(LEN(AF346)=0,"",","""&amp;AF$1&amp;""":"&amp;AF346)
&amp;IF(LEN(AG346)=0,"",","""&amp;AG$1&amp;""":"&amp;AG346)&amp;"}")</f>
        <v>{"dy":29,"sl":8,"tp":"fl1","vl":"Actor3114","cn":1,"pt":"DI","pp":219,"pr":129}</v>
      </c>
    </row>
    <row r="347" spans="1:40">
      <c r="A347">
        <v>29</v>
      </c>
      <c r="B347">
        <v>9</v>
      </c>
      <c r="C347">
        <f>IF(B347&lt;=9,0,
IF(B347=10,1,2))</f>
        <v>0</v>
      </c>
      <c r="D347">
        <f ca="1">RAND()</f>
        <v>0.72356454443500207</v>
      </c>
      <c r="E347">
        <f ca="1">RAND()</f>
        <v>0.3112476395243281</v>
      </c>
      <c r="F347">
        <f ca="1">RAND()</f>
        <v>0.78111502476722838</v>
      </c>
      <c r="G347">
        <f ca="1">RAND()</f>
        <v>0.65347216475962211</v>
      </c>
      <c r="H347">
        <f ca="1">RAND()</f>
        <v>0.69151259938640741</v>
      </c>
      <c r="I347">
        <f ca="1">RAND()</f>
        <v>0.15738704640907097</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fl1</v>
      </c>
      <c r="AB347" t="s">
        <v>87</v>
      </c>
      <c r="AC347" t="s">
        <v>474</v>
      </c>
      <c r="AD347">
        <v>1</v>
      </c>
      <c r="AE347" t="s">
        <v>129</v>
      </c>
      <c r="AF347">
        <v>219</v>
      </c>
      <c r="AG347">
        <v>129</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원더</v>
      </c>
      <c r="AL347">
        <v>1</v>
      </c>
      <c r="AM347" t="str">
        <f ca="1">IF(ROW()=2,AN347,OFFSET(AM347,-1,0)&amp;IF(LEN(AN347)=0,"",","&amp;AN347))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v>
      </c>
      <c r="AN347" t="str">
        <f ca="1">IF(AL347&lt;&gt;1,"",
"{"""&amp;A$1&amp;""":"&amp;A347
&amp;","""&amp;B$1&amp;""":"&amp;B347
&amp;IF(LEN(AA347)=0,"",","""&amp;AA$1&amp;""":"""&amp;AA347&amp;"""")
&amp;IF(LEN(AC347)=0,"",","""&amp;AC$1&amp;""":"""&amp;AC347&amp;"""")
&amp;IF(LEN(AD347)=0,"",","""&amp;AD$1&amp;""":"&amp;AD347)
&amp;IF(LEN(AE347)=0,"",","""&amp;AE$1&amp;""":"""&amp;AE347&amp;"""")
&amp;IF(LEN(AF347)=0,"",","""&amp;AF$1&amp;""":"&amp;AF347)
&amp;IF(LEN(AG347)=0,"",","""&amp;AG$1&amp;""":"&amp;AG347)&amp;"}")</f>
        <v>{"dy":29,"sl":9,"tp":"fl1","vl":"Actor2128","cn":1,"pt":"DI","pp":219,"pr":129}</v>
      </c>
    </row>
    <row r="348" spans="1:40">
      <c r="A348">
        <v>29</v>
      </c>
      <c r="B348">
        <v>10</v>
      </c>
      <c r="C348">
        <f>IF(B348&lt;=9,0,
IF(B348=10,1,2))</f>
        <v>1</v>
      </c>
      <c r="D348">
        <f ca="1">RAND()</f>
        <v>0.70520700009482962</v>
      </c>
      <c r="E348">
        <f ca="1">RAND()</f>
        <v>0.14566606752751243</v>
      </c>
      <c r="F348">
        <f ca="1">RAND()</f>
        <v>0.70841247442467903</v>
      </c>
      <c r="G348">
        <f ca="1">RAND()</f>
        <v>0.82174374424666941</v>
      </c>
      <c r="H348">
        <f ca="1">RAND()</f>
        <v>0.92045938749697409</v>
      </c>
      <c r="I348">
        <f ca="1">RAND()</f>
        <v>0.93886588193222709</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fl5</v>
      </c>
      <c r="AB348" t="s">
        <v>426</v>
      </c>
      <c r="AC348" t="s">
        <v>494</v>
      </c>
      <c r="AD348">
        <v>1</v>
      </c>
      <c r="AE348" t="s">
        <v>129</v>
      </c>
      <c r="AF348">
        <v>90</v>
      </c>
      <c r="AG348">
        <v>59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플랜도</v>
      </c>
      <c r="AL348">
        <v>1</v>
      </c>
      <c r="AM348" t="str">
        <f ca="1">IF(ROW()=2,AN348,OFFSET(AM348,-1,0)&amp;IF(LEN(AN348)=0,"",","&amp;AN348))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{"dy":29,"sl":10,"tp":"fl5","vl":"Actor1039","cn":1,"pt":"DI","pp":90,"pr":59}</v>
      </c>
    </row>
    <row r="349" spans="1:40">
      <c r="A349">
        <v>29</v>
      </c>
      <c r="B349">
        <v>11</v>
      </c>
      <c r="C349">
        <f>IF(B349&lt;=9,0,
IF(B349=10,1,2))</f>
        <v>2</v>
      </c>
      <c r="D349">
        <f ca="1">RAND()</f>
        <v>0.34982023269602858</v>
      </c>
      <c r="E349">
        <f ca="1">RAND()</f>
        <v>0.30927539289800421</v>
      </c>
      <c r="F349">
        <f ca="1">RAND()</f>
        <v>0.32511237996836762</v>
      </c>
      <c r="G349">
        <f ca="1">RAND()</f>
        <v>0.29697947112417888</v>
      </c>
      <c r="H349">
        <f ca="1">RAND()</f>
        <v>0.35836916566734012</v>
      </c>
      <c r="I349">
        <f ca="1">RAND()</f>
        <v>0.23960321393161566</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fl6</v>
      </c>
      <c r="AB349" t="s">
        <v>427</v>
      </c>
      <c r="AC349" t="s">
        <v>494</v>
      </c>
      <c r="AD349">
        <v>1</v>
      </c>
      <c r="AE349" t="s">
        <v>129</v>
      </c>
      <c r="AF349">
        <v>90</v>
      </c>
      <c r="AG349">
        <v>59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플랜도</v>
      </c>
      <c r="AL349">
        <v>1</v>
      </c>
      <c r="AM349" t="str">
        <f ca="1">IF(ROW()=2,AN349,OFFSET(AM349,-1,0)&amp;IF(LEN(AN349)=0,"",","&amp;AN349))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{"dy":29,"sl":11,"tp":"fl6","vl":"Actor1039","cn":1,"pt":"DI","pp":90,"pr":59}</v>
      </c>
    </row>
    <row r="350" spans="1:40">
      <c r="A350">
        <v>30</v>
      </c>
      <c r="B350">
        <v>0</v>
      </c>
      <c r="C350">
        <f>IF(B350&lt;=9,0,
IF(B350=10,1,2))</f>
        <v>0</v>
      </c>
      <c r="D350">
        <f ca="1">RAND()</f>
        <v>0.81208795940371881</v>
      </c>
      <c r="E350">
        <f ca="1">RAND()</f>
        <v>0.94356997616881721</v>
      </c>
      <c r="F350">
        <f ca="1">RAND()</f>
        <v>0.42360153984013837</v>
      </c>
      <c r="G350">
        <f ca="1">RAND()</f>
        <v>0.36928548834146735</v>
      </c>
      <c r="H350">
        <f ca="1">RAND()</f>
        <v>0.88672517794164329</v>
      </c>
      <c r="I350">
        <f ca="1">RAND()</f>
        <v>0.67091219472716979</v>
      </c>
      <c r="M350" t="str">
        <f ca="1">IF(LEN(J350)&lt;&gt;0,J350,VLOOKUP(D350+$B350,$BJ:$BK,MATCH($BK$1,$BJ$1:$BK$1,0),1))</f>
        <v>지정 장비</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Equip8102</v>
      </c>
      <c r="O350">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1</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GO</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8200</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U350" t="s">
        <v>82</v>
      </c>
      <c r="V350" t="s">
        <v>245</v>
      </c>
      <c r="W350">
        <v>1</v>
      </c>
      <c r="X350" t="s">
        <v>125</v>
      </c>
      <c r="Z350">
        <v>600</v>
      </c>
      <c r="AA350" t="str">
        <f ca="1">IF(ISBLANK(AB350),"",
VLOOKUP(AB350,OFFSET(INDIRECT("$A:$B"),0,MATCH(AB$1&amp;"_Verify",INDIRECT("$1:$1"),0)-1),2,0)
)</f>
        <v>fe</v>
      </c>
      <c r="AB350" t="s">
        <v>82</v>
      </c>
      <c r="AC350" t="s">
        <v>468</v>
      </c>
      <c r="AD350">
        <v>1</v>
      </c>
      <c r="AE350" t="s">
        <v>125</v>
      </c>
      <c r="AG350">
        <v>600</v>
      </c>
      <c r="AH350" t="str">
        <f ca="1">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 ca="1">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용기의 도끼</v>
      </c>
      <c r="AL350">
        <v>1</v>
      </c>
      <c r="AM350" t="str">
        <f ca="1">IF(ROW()=2,AN350,OFFSET(AM350,-1,0)&amp;IF(LEN(AN350)=0,"",","&amp;AN350))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v>
      </c>
      <c r="AN350" t="str">
        <f ca="1">IF(AL350&lt;&gt;1,"",
"{"""&amp;A$1&amp;""":"&amp;A350
&amp;","""&amp;B$1&amp;""":"&amp;B350
&amp;IF(LEN(AA350)=0,"",","""&amp;AA$1&amp;""":"""&amp;AA350&amp;"""")
&amp;IF(LEN(AC350)=0,"",","""&amp;AC$1&amp;""":"""&amp;AC350&amp;"""")
&amp;IF(LEN(AD350)=0,"",","""&amp;AD$1&amp;""":"&amp;AD350)
&amp;IF(LEN(AE350)=0,"",","""&amp;AE$1&amp;""":"""&amp;AE350&amp;"""")
&amp;IF(LEN(AF350)=0,"",","""&amp;AF$1&amp;""":"&amp;AF350)
&amp;IF(LEN(AG350)=0,"",","""&amp;AG$1&amp;""":"&amp;AG350)&amp;"}")</f>
        <v>{"dy":30,"sl":0,"tp":"fe","vl":"Equip0001","cn":1,"pt":"GO","pr":600}</v>
      </c>
    </row>
    <row r="351" spans="1:40">
      <c r="A351">
        <v>30</v>
      </c>
      <c r="B351">
        <v>1</v>
      </c>
      <c r="C351">
        <f>IF(B351&lt;=9,0,
IF(B351=10,1,2))</f>
        <v>0</v>
      </c>
      <c r="D351">
        <f ca="1">RAND()</f>
        <v>0.12630034384460487</v>
      </c>
      <c r="E351">
        <f ca="1">RAND()</f>
        <v>0.8224199828627633</v>
      </c>
      <c r="F351">
        <f ca="1">RAND()</f>
        <v>0.2438145407537885</v>
      </c>
      <c r="G351">
        <f ca="1">RAND()</f>
        <v>0.60286587420912319</v>
      </c>
      <c r="H351">
        <f ca="1">RAND()</f>
        <v>0.67047890923958886</v>
      </c>
      <c r="I351">
        <f ca="1">RAND()</f>
        <v>9.5288343257379227E-2</v>
      </c>
      <c r="M351" t="str">
        <f ca="1">IF(LEN(J351)&lt;&gt;0,J351,VLOOKUP(D351+$B351,$BJ:$BK,MATCH($BK$1,$BJ$1:$BK$1,0),1))</f>
        <v>지정 장비</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Equip7102</v>
      </c>
      <c r="O351">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1</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GO</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3100</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U351" t="s">
        <v>82</v>
      </c>
      <c r="V351" t="s">
        <v>240</v>
      </c>
      <c r="W351">
        <v>1</v>
      </c>
      <c r="X351" t="s">
        <v>125</v>
      </c>
      <c r="Z351">
        <v>1300</v>
      </c>
      <c r="AA351" t="str">
        <f ca="1">IF(ISBLANK(AB351),"",
VLOOKUP(AB351,OFFSET(INDIRECT("$A:$B"),0,MATCH(AB$1&amp;"_Verify",INDIRECT("$1:$1"),0)-1),2,0)
)</f>
        <v>fe</v>
      </c>
      <c r="AB351" t="s">
        <v>82</v>
      </c>
      <c r="AC351" t="s">
        <v>452</v>
      </c>
      <c r="AD351">
        <v>1</v>
      </c>
      <c r="AE351" t="s">
        <v>125</v>
      </c>
      <c r="AG351">
        <v>1000</v>
      </c>
      <c r="AH351" t="str">
        <f ca="1">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 ca="1">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별의 계시</v>
      </c>
      <c r="AL351">
        <v>1</v>
      </c>
      <c r="AM351" t="str">
        <f ca="1">IF(ROW()=2,AN351,OFFSET(AM351,-1,0)&amp;IF(LEN(AN351)=0,"",","&amp;AN351))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v>
      </c>
      <c r="AN351" t="str">
        <f ca="1">IF(AL351&lt;&gt;1,"",
"{"""&amp;A$1&amp;""":"&amp;A351
&amp;","""&amp;B$1&amp;""":"&amp;B351
&amp;IF(LEN(AA351)=0,"",","""&amp;AA$1&amp;""":"""&amp;AA351&amp;"""")
&amp;IF(LEN(AC351)=0,"",","""&amp;AC$1&amp;""":"""&amp;AC351&amp;"""")
&amp;IF(LEN(AD351)=0,"",","""&amp;AD$1&amp;""":"&amp;AD351)
&amp;IF(LEN(AE351)=0,"",","""&amp;AE$1&amp;""":"""&amp;AE351&amp;"""")
&amp;IF(LEN(AF351)=0,"",","""&amp;AF$1&amp;""":"&amp;AF351)
&amp;IF(LEN(AG351)=0,"",","""&amp;AG$1&amp;""":"&amp;AG351)&amp;"}")</f>
        <v>{"dy":30,"sl":1,"tp":"fe","vl":"Equip4101","cn":1,"pt":"GO","pr":1000}</v>
      </c>
    </row>
    <row r="352" spans="1:40">
      <c r="A352">
        <v>30</v>
      </c>
      <c r="B352">
        <v>2</v>
      </c>
      <c r="C352">
        <f>IF(B352&lt;=9,0,
IF(B352=10,1,2))</f>
        <v>0</v>
      </c>
      <c r="D352">
        <f ca="1">RAND()</f>
        <v>0.24130877738625112</v>
      </c>
      <c r="E352">
        <f ca="1">RAND()</f>
        <v>0.22813355801963031</v>
      </c>
      <c r="F352">
        <f ca="1">RAND()</f>
        <v>0.47927003159981096</v>
      </c>
      <c r="G352">
        <f ca="1">RAND()</f>
        <v>3.5273181679630006E-2</v>
      </c>
      <c r="H352">
        <f ca="1">RAND()</f>
        <v>9.1673314820657437E-2</v>
      </c>
      <c r="I352">
        <f ca="1">RAND()</f>
        <v>5.3317266134474184E-2</v>
      </c>
      <c r="M352" t="str">
        <f ca="1">IF(LEN(J352)&lt;&gt;0,J352,VLOOKUP(D352+$B352,$BJ:$BK,MATCH($BK$1,$BJ$1:$BK$1,0),1))</f>
        <v>안 지정 캐릭터 PP 영웅등급</v>
      </c>
      <c r="N352">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22813</v>
      </c>
      <c r="O352">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5</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GO</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1500</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U352" t="s">
        <v>91</v>
      </c>
      <c r="V352">
        <v>63660</v>
      </c>
      <c r="W352">
        <v>12</v>
      </c>
      <c r="X352" t="s">
        <v>125</v>
      </c>
      <c r="Z352">
        <v>1200</v>
      </c>
      <c r="AA352" t="str">
        <f ca="1">IF(ISBLANK(AB352),"",
VLOOKUP(AB352,OFFSET(INDIRECT("$A:$B"),0,MATCH(AB$1&amp;"_Verify",INDIRECT("$1:$1"),0)-1),2,0)
)</f>
        <v>fe</v>
      </c>
      <c r="AB352" t="s">
        <v>82</v>
      </c>
      <c r="AC352" t="s">
        <v>487</v>
      </c>
      <c r="AD352">
        <v>1</v>
      </c>
      <c r="AE352" t="s">
        <v>98</v>
      </c>
      <c r="AF352">
        <v>299</v>
      </c>
      <c r="AG352">
        <v>199</v>
      </c>
      <c r="AH352" t="str">
        <f ca="1">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전설</v>
      </c>
      <c r="AJ352" t="str">
        <f>IF(ISBLANK($AB352),"",
IF(AND($B352&gt;=VLOOKUP($AB352,$AP:$AS,3,0),$B352&lt;=VLOOKUP($AB352,$AP:$AS,4,0)),"","슬롯타입이상"))</f>
        <v/>
      </c>
      <c r="AK352" t="str">
        <f ca="1">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앰버 지팡이</v>
      </c>
      <c r="AL352">
        <v>1</v>
      </c>
      <c r="AM352" t="str">
        <f ca="1">IF(ROW()=2,AN352,OFFSET(AM352,-1,0)&amp;IF(LEN(AN352)=0,"",","&amp;AN352))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{"dy":30,"sl":2,"tp":"fe","vl":"Equip3403","cn":1,"pt":"DI","pp":299,"pr":199}</v>
      </c>
    </row>
    <row r="353" spans="1:40">
      <c r="A353">
        <v>30</v>
      </c>
      <c r="B353">
        <v>3</v>
      </c>
      <c r="C353">
        <f>IF(B353&lt;=9,0,
IF(B353=10,1,2))</f>
        <v>0</v>
      </c>
      <c r="D353">
        <f ca="1">RAND()</f>
        <v>1.2842867819618409E-2</v>
      </c>
      <c r="E353">
        <f ca="1">RAND()</f>
        <v>0.72432080914204389</v>
      </c>
      <c r="F353">
        <f ca="1">RAND()</f>
        <v>0.16268974488523269</v>
      </c>
      <c r="G353">
        <f ca="1">RAND()</f>
        <v>0.89564510526072638</v>
      </c>
      <c r="H353">
        <f ca="1">RAND()</f>
        <v>0.22973128378690344</v>
      </c>
      <c r="I353">
        <f ca="1">RAND()</f>
        <v>0.47898682210803445</v>
      </c>
      <c r="M353" t="str">
        <f ca="1">IF(LEN(J353)&lt;&gt;0,J353,VLOOKUP(D353+$B353,$BJ:$BK,MATCH($BK$1,$BJ$1:$BK$1,0),1))</f>
        <v>안 지정 캐릭터 PP 영웅등급</v>
      </c>
      <c r="N353">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72432</v>
      </c>
      <c r="O353">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11</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GO</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3300</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U353" t="s">
        <v>92</v>
      </c>
      <c r="V353">
        <v>98140</v>
      </c>
      <c r="W353">
        <v>14</v>
      </c>
      <c r="X353" t="s">
        <v>125</v>
      </c>
      <c r="Z353">
        <v>1400</v>
      </c>
      <c r="AA353" t="str">
        <f ca="1">IF(ISBLANK(AB353),"",
VLOOKUP(AB353,OFFSET(INDIRECT("$A:$B"),0,MATCH(AB$1&amp;"_Verify",INDIRECT("$1:$1"),0)-1),2,0)
)</f>
        <v>upn</v>
      </c>
      <c r="AB353" t="s">
        <v>92</v>
      </c>
      <c r="AC353">
        <v>41845</v>
      </c>
      <c r="AD353">
        <v>4</v>
      </c>
      <c r="AE353" t="s">
        <v>125</v>
      </c>
      <c r="AG353">
        <v>1200</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
      </c>
      <c r="AL353">
        <v>1</v>
      </c>
      <c r="AM353" t="str">
        <f ca="1">IF(ROW()=2,AN353,OFFSET(AM353,-1,0)&amp;IF(LEN(AN353)=0,"",","&amp;AN353))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v>
      </c>
      <c r="AN353" t="str">
        <f ca="1">IF(AL353&lt;&gt;1,"",
"{"""&amp;A$1&amp;""":"&amp;A353
&amp;","""&amp;B$1&amp;""":"&amp;B353
&amp;IF(LEN(AA353)=0,"",","""&amp;AA$1&amp;""":"""&amp;AA353&amp;"""")
&amp;IF(LEN(AC353)=0,"",","""&amp;AC$1&amp;""":"""&amp;AC353&amp;"""")
&amp;IF(LEN(AD353)=0,"",","""&amp;AD$1&amp;""":"&amp;AD353)
&amp;IF(LEN(AE353)=0,"",","""&amp;AE$1&amp;""":"""&amp;AE353&amp;"""")
&amp;IF(LEN(AF353)=0,"",","""&amp;AF$1&amp;""":"&amp;AF353)
&amp;IF(LEN(AG353)=0,"",","""&amp;AG$1&amp;""":"&amp;AG353)&amp;"}")</f>
        <v>{"dy":30,"sl":3,"tp":"upn","vl":"41845","cn":4,"pt":"GO","pr":1200}</v>
      </c>
    </row>
    <row r="354" spans="1:40">
      <c r="A354">
        <v>30</v>
      </c>
      <c r="B354">
        <v>4</v>
      </c>
      <c r="C354">
        <f>IF(B354&lt;=9,0,
IF(B354=10,1,2))</f>
        <v>0</v>
      </c>
      <c r="D354">
        <f ca="1">RAND()</f>
        <v>0.53612964948480624</v>
      </c>
      <c r="E354">
        <f ca="1">RAND()</f>
        <v>0.75214308818704834</v>
      </c>
      <c r="F354">
        <f ca="1">RAND()</f>
        <v>0.15744156752396832</v>
      </c>
      <c r="G354">
        <f ca="1">RAND()</f>
        <v>0.41284491472471885</v>
      </c>
      <c r="H354">
        <f ca="1">RAND()</f>
        <v>0.50031732259181361</v>
      </c>
      <c r="I354">
        <f ca="1">RAND()</f>
        <v>0.14859497261228893</v>
      </c>
      <c r="M354" t="str">
        <f ca="1">IF(LEN(J354)&lt;&gt;0,J354,VLOOKUP(D354+$B354,$BJ:$BK,MATCH($BK$1,$BJ$1:$BK$1,0),1))</f>
        <v>안 지정 캐릭터 PP 일반등급</v>
      </c>
      <c r="N354">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75214</v>
      </c>
      <c r="O354">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12</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GO</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3600</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U354" t="s">
        <v>92</v>
      </c>
      <c r="V354">
        <v>98567</v>
      </c>
      <c r="W354">
        <v>14</v>
      </c>
      <c r="X354" t="s">
        <v>125</v>
      </c>
      <c r="Z354">
        <v>1400</v>
      </c>
      <c r="AA354" t="str">
        <f ca="1">IF(ISBLANK(AB354),"",
VLOOKUP(AB354,OFFSET(INDIRECT("$A:$B"),0,MATCH(AB$1&amp;"_Verify",INDIRECT("$1:$1"),0)-1),2,0)
)</f>
        <v>fe</v>
      </c>
      <c r="AB354" t="s">
        <v>82</v>
      </c>
      <c r="AC354" t="s">
        <v>392</v>
      </c>
      <c r="AD354">
        <v>1</v>
      </c>
      <c r="AE354" t="s">
        <v>125</v>
      </c>
      <c r="AG354">
        <v>3300</v>
      </c>
      <c r="AH354" t="str">
        <f ca="1">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 ca="1">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빛의 트랩</v>
      </c>
      <c r="AL354">
        <v>1</v>
      </c>
      <c r="AM354" t="str">
        <f ca="1">IF(ROW()=2,AN354,OFFSET(AM354,-1,0)&amp;IF(LEN(AN354)=0,"",","&amp;AN354))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v>
      </c>
      <c r="AN354" t="str">
        <f ca="1">IF(AL354&lt;&gt;1,"",
"{"""&amp;A$1&amp;""":"&amp;A354
&amp;","""&amp;B$1&amp;""":"&amp;B354
&amp;IF(LEN(AA354)=0,"",","""&amp;AA$1&amp;""":"""&amp;AA354&amp;"""")
&amp;IF(LEN(AC354)=0,"",","""&amp;AC$1&amp;""":"""&amp;AC354&amp;"""")
&amp;IF(LEN(AD354)=0,"",","""&amp;AD$1&amp;""":"&amp;AD354)
&amp;IF(LEN(AE354)=0,"",","""&amp;AE$1&amp;""":"""&amp;AE354&amp;"""")
&amp;IF(LEN(AF354)=0,"",","""&amp;AF$1&amp;""":"&amp;AF354)
&amp;IF(LEN(AG354)=0,"",","""&amp;AG$1&amp;""":"&amp;AG354)&amp;"}")</f>
        <v>{"dy":30,"sl":4,"tp":"fe","vl":"Equip3201","cn":1,"pt":"GO","pr":3300}</v>
      </c>
    </row>
    <row r="355" spans="1:40">
      <c r="A355">
        <v>30</v>
      </c>
      <c r="B355">
        <v>5</v>
      </c>
      <c r="C355">
        <f>IF(B355&lt;=9,0,
IF(B355=10,1,2))</f>
        <v>0</v>
      </c>
      <c r="D355">
        <f ca="1">RAND()</f>
        <v>0.15879980654379855</v>
      </c>
      <c r="E355">
        <f ca="1">RAND()</f>
        <v>0.42322711351680209</v>
      </c>
      <c r="F355">
        <f ca="1">RAND()</f>
        <v>0.16670184394470822</v>
      </c>
      <c r="G355">
        <f ca="1">RAND()</f>
        <v>0.4443726904176577</v>
      </c>
      <c r="H355">
        <f ca="1">RAND()</f>
        <v>0.89733643117123518</v>
      </c>
      <c r="I355">
        <f ca="1">RAND()</f>
        <v>0.10065943966747415</v>
      </c>
      <c r="M355" t="str">
        <f ca="1">IF(LEN(J355)&lt;&gt;0,J355,VLOOKUP(D355+$B355,$BJ:$BK,MATCH($BK$1,$BJ$1:$BK$1,0),1))</f>
        <v>지정 장비</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Equip3301</v>
      </c>
      <c r="O355">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1</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GO</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7100</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U355" t="s">
        <v>92</v>
      </c>
      <c r="V355">
        <v>33903</v>
      </c>
      <c r="W355">
        <v>11</v>
      </c>
      <c r="X355" t="s">
        <v>125</v>
      </c>
      <c r="Z355">
        <v>1100</v>
      </c>
      <c r="AA355" t="str">
        <f ca="1">IF(ISBLANK(AB355),"",
VLOOKUP(AB355,OFFSET(INDIRECT("$A:$B"),0,MATCH(AB$1&amp;"_Verify",INDIRECT("$1:$1"),0)-1),2,0)
)</f>
        <v>uph</v>
      </c>
      <c r="AB355" t="s">
        <v>91</v>
      </c>
      <c r="AC355">
        <v>75139</v>
      </c>
      <c r="AD355">
        <v>10</v>
      </c>
      <c r="AE355" t="s">
        <v>125</v>
      </c>
      <c r="AG355">
        <v>3000</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
      </c>
      <c r="AL355">
        <v>1</v>
      </c>
      <c r="AM355" t="str">
        <f ca="1">IF(ROW()=2,AN355,OFFSET(AM355,-1,0)&amp;IF(LEN(AN355)=0,"",","&amp;AN355))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v>
      </c>
      <c r="AN355" t="str">
        <f ca="1">IF(AL355&lt;&gt;1,"",
"{"""&amp;A$1&amp;""":"&amp;A355
&amp;","""&amp;B$1&amp;""":"&amp;B355
&amp;IF(LEN(AA355)=0,"",","""&amp;AA$1&amp;""":"""&amp;AA355&amp;"""")
&amp;IF(LEN(AC355)=0,"",","""&amp;AC$1&amp;""":"""&amp;AC355&amp;"""")
&amp;IF(LEN(AD355)=0,"",","""&amp;AD$1&amp;""":"&amp;AD355)
&amp;IF(LEN(AE355)=0,"",","""&amp;AE$1&amp;""":"""&amp;AE355&amp;"""")
&amp;IF(LEN(AF355)=0,"",","""&amp;AF$1&amp;""":"&amp;AF355)
&amp;IF(LEN(AG355)=0,"",","""&amp;AG$1&amp;""":"&amp;AG355)&amp;"}")</f>
        <v>{"dy":30,"sl":5,"tp":"uph","vl":"75139","cn":10,"pt":"GO","pr":3000}</v>
      </c>
    </row>
    <row r="356" spans="1:40">
      <c r="A356">
        <v>30</v>
      </c>
      <c r="B356">
        <v>6</v>
      </c>
      <c r="C356">
        <f>IF(B356&lt;=9,0,
IF(B356=10,1,2))</f>
        <v>0</v>
      </c>
      <c r="D356">
        <f ca="1">RAND()</f>
        <v>0.86469953934288157</v>
      </c>
      <c r="E356">
        <f ca="1">RAND()</f>
        <v>0.19974733235029374</v>
      </c>
      <c r="F356">
        <f ca="1">RAND()</f>
        <v>6.65260145287353E-2</v>
      </c>
      <c r="G356">
        <f ca="1">RAND()</f>
        <v>0.69675476407750303</v>
      </c>
      <c r="H356">
        <f ca="1">RAND()</f>
        <v>0.1462043544334285</v>
      </c>
      <c r="I356">
        <f ca="1">RAND()</f>
        <v>0.94517512590257613</v>
      </c>
      <c r="M356" t="str">
        <f ca="1">IF(LEN(J356)&lt;&gt;0,J356,VLOOKUP(D356+$B356,$BJ:$BK,MATCH($BK$1,$BJ$1:$BK$1,0),1))</f>
        <v>지정 장비</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Equip2201</v>
      </c>
      <c r="O356">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1</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GO</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3500</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U356" t="s">
        <v>82</v>
      </c>
      <c r="V356" t="s">
        <v>111</v>
      </c>
      <c r="W356">
        <v>1</v>
      </c>
      <c r="X356" t="s">
        <v>125</v>
      </c>
      <c r="Z356">
        <v>700</v>
      </c>
      <c r="AA356" t="str">
        <f ca="1">IF(ISBLANK(AB356),"",
VLOOKUP(AB356,OFFSET(INDIRECT("$A:$B"),0,MATCH(AB$1&amp;"_Verify",INDIRECT("$1:$1"),0)-1),2,0)
)</f>
        <v>fe</v>
      </c>
      <c r="AB356" t="s">
        <v>82</v>
      </c>
      <c r="AC356" t="s">
        <v>406</v>
      </c>
      <c r="AD356">
        <v>1</v>
      </c>
      <c r="AE356" t="s">
        <v>125</v>
      </c>
      <c r="AG356">
        <v>8100</v>
      </c>
      <c r="AH356" t="str">
        <f ca="1">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 ca="1">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왕조의 블레이드</v>
      </c>
      <c r="AL356">
        <v>1</v>
      </c>
      <c r="AM356" t="str">
        <f ca="1">IF(ROW()=2,AN356,OFFSET(AM356,-1,0)&amp;IF(LEN(AN356)=0,"",","&amp;AN356))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v>
      </c>
      <c r="AN356" t="str">
        <f ca="1">IF(AL356&lt;&gt;1,"",
"{"""&amp;A$1&amp;""":"&amp;A356
&amp;","""&amp;B$1&amp;""":"&amp;B356
&amp;IF(LEN(AA356)=0,"",","""&amp;AA$1&amp;""":"""&amp;AA356&amp;"""")
&amp;IF(LEN(AC356)=0,"",","""&amp;AC$1&amp;""":"""&amp;AC356&amp;"""")
&amp;IF(LEN(AD356)=0,"",","""&amp;AD$1&amp;""":"&amp;AD356)
&amp;IF(LEN(AE356)=0,"",","""&amp;AE$1&amp;""":"""&amp;AE356&amp;"""")
&amp;IF(LEN(AF356)=0,"",","""&amp;AF$1&amp;""":"&amp;AF356)
&amp;IF(LEN(AG356)=0,"",","""&amp;AG$1&amp;""":"&amp;AG356)&amp;"}")</f>
        <v>{"dy":30,"sl":6,"tp":"fe","vl":"Equip8102","cn":1,"pt":"GO","pr":8100}</v>
      </c>
    </row>
    <row r="357" spans="1:40">
      <c r="A357">
        <v>30</v>
      </c>
      <c r="B357">
        <v>7</v>
      </c>
      <c r="C357">
        <f>IF(B357&lt;=9,0,
IF(B357=10,1,2))</f>
        <v>0</v>
      </c>
      <c r="D357">
        <f ca="1">RAND()</f>
        <v>0.94361047057619207</v>
      </c>
      <c r="E357">
        <f ca="1">RAND()</f>
        <v>0.17206806691794152</v>
      </c>
      <c r="F357">
        <f ca="1">RAND()</f>
        <v>0.38915772792071879</v>
      </c>
      <c r="G357">
        <f ca="1">RAND()</f>
        <v>0.37536094974614653</v>
      </c>
      <c r="H357">
        <f ca="1">RAND()</f>
        <v>0.95811592373038035</v>
      </c>
      <c r="I357">
        <f ca="1">RAND()</f>
        <v>4.4801789318762886E-2</v>
      </c>
      <c r="M357" t="str">
        <f ca="1">IF(LEN(J357)&lt;&gt;0,J357,VLOOKUP(D357+$B357,$BJ:$BK,MATCH($BK$1,$BJ$1:$BK$1,0),1))</f>
        <v>지정 장비</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Equip2001</v>
      </c>
      <c r="O357">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1</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GO</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600</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U357" t="s">
        <v>82</v>
      </c>
      <c r="V357" t="s">
        <v>277</v>
      </c>
      <c r="W357">
        <v>1</v>
      </c>
      <c r="X357" t="s">
        <v>125</v>
      </c>
      <c r="Z357">
        <v>3300</v>
      </c>
      <c r="AA357" t="str">
        <f ca="1">IF(ISBLANK(AB357),"",
VLOOKUP(AB357,OFFSET(INDIRECT("$A:$B"),0,MATCH(AB$1&amp;"_Verify",INDIRECT("$1:$1"),0)-1),2,0)
)</f>
        <v>upn</v>
      </c>
      <c r="AB357" t="s">
        <v>92</v>
      </c>
      <c r="AC357">
        <v>15133</v>
      </c>
      <c r="AD357">
        <v>13</v>
      </c>
      <c r="AE357" t="s">
        <v>125</v>
      </c>
      <c r="AG357">
        <v>3900</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v>
      </c>
      <c r="AN357" t="str">
        <f ca="1">IF(AL357&lt;&gt;1,"",
"{"""&amp;A$1&amp;""":"&amp;A357
&amp;","""&amp;B$1&amp;""":"&amp;B357
&amp;IF(LEN(AA357)=0,"",","""&amp;AA$1&amp;""":"""&amp;AA357&amp;"""")
&amp;IF(LEN(AC357)=0,"",","""&amp;AC$1&amp;""":"""&amp;AC357&amp;"""")
&amp;IF(LEN(AD357)=0,"",","""&amp;AD$1&amp;""":"&amp;AD357)
&amp;IF(LEN(AE357)=0,"",","""&amp;AE$1&amp;""":"""&amp;AE357&amp;"""")
&amp;IF(LEN(AF357)=0,"",","""&amp;AF$1&amp;""":"&amp;AF357)
&amp;IF(LEN(AG357)=0,"",","""&amp;AG$1&amp;""":"&amp;AG357)&amp;"}")</f>
        <v>{"dy":30,"sl":7,"tp":"upn","vl":"15133","cn":13,"pt":"GO","pr":3900}</v>
      </c>
    </row>
    <row r="358" spans="1:40">
      <c r="A358">
        <v>30</v>
      </c>
      <c r="B358">
        <v>8</v>
      </c>
      <c r="C358">
        <f>IF(B358&lt;=9,0,
IF(B358=10,1,2))</f>
        <v>0</v>
      </c>
      <c r="D358">
        <f ca="1">RAND()</f>
        <v>0.96845728968964984</v>
      </c>
      <c r="E358">
        <f ca="1">RAND()</f>
        <v>0.92647188468648223</v>
      </c>
      <c r="F358">
        <f ca="1">RAND()</f>
        <v>0.98900149351134781</v>
      </c>
      <c r="G358">
        <f ca="1">RAND()</f>
        <v>0.60705603409323294</v>
      </c>
      <c r="H358">
        <f ca="1">RAND()</f>
        <v>0.25231179681864324</v>
      </c>
      <c r="I358">
        <f ca="1">RAND()</f>
        <v>0.37999123365934573</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
      </c>
      <c r="AL358">
        <v>1</v>
      </c>
      <c r="AM358" t="str">
        <f ca="1">IF(ROW()=2,AN358,OFFSET(AM358,-1,0)&amp;IF(LEN(AN358)=0,"",","&amp;AN358))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v>
      </c>
      <c r="AN358" t="str">
        <f ca="1">IF(AL358&lt;&gt;1,"",
"{"""&amp;A$1&amp;""":"&amp;A358
&amp;","""&amp;B$1&amp;""":"&amp;B358
&amp;IF(LEN(AA358)=0,"",","""&amp;AA$1&amp;""":"""&amp;AA358&amp;"""")
&amp;IF(LEN(AC358)=0,"",","""&amp;AC$1&amp;""":"""&amp;AC358&amp;"""")
&amp;IF(LEN(AD358)=0,"",","""&amp;AD$1&amp;""":"&amp;AD358)
&amp;IF(LEN(AE358)=0,"",","""&amp;AE$1&amp;""":"""&amp;AE358&amp;"""")
&amp;IF(LEN(AF358)=0,"",","""&amp;AF$1&amp;""":"&amp;AF358)
&amp;IF(LEN(AG358)=0,"",","""&amp;AG$1&amp;""":"&amp;AG358)&amp;"}")</f>
        <v>{"dy":30,"sl":8}</v>
      </c>
    </row>
    <row r="359" spans="1:40">
      <c r="A359">
        <v>30</v>
      </c>
      <c r="B359">
        <v>9</v>
      </c>
      <c r="C359">
        <f>IF(B359&lt;=9,0,
IF(B359=10,1,2))</f>
        <v>0</v>
      </c>
      <c r="D359">
        <f ca="1">RAND()</f>
        <v>0.73937664535058212</v>
      </c>
      <c r="E359">
        <f ca="1">RAND()</f>
        <v>0.68810107494763095</v>
      </c>
      <c r="F359">
        <f ca="1">RAND()</f>
        <v>0.28982801800146296</v>
      </c>
      <c r="G359">
        <f ca="1">RAND()</f>
        <v>0.7718013968678209</v>
      </c>
      <c r="H359">
        <f ca="1">RAND()</f>
        <v>0.56263330666411526</v>
      </c>
      <c r="I359">
        <f ca="1">RAND()</f>
        <v>0.82565481775877669</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
      </c>
      <c r="AL359">
        <v>1</v>
      </c>
      <c r="AM359" t="str">
        <f ca="1">IF(ROW()=2,AN359,OFFSET(AM359,-1,0)&amp;IF(LEN(AN359)=0,"",","&amp;AN359))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{"dy":30,"sl":9}</v>
      </c>
    </row>
    <row r="360" spans="1:40">
      <c r="A360">
        <v>30</v>
      </c>
      <c r="B360">
        <v>10</v>
      </c>
      <c r="C360">
        <f>IF(B360&lt;=9,0,
IF(B360=10,1,2))</f>
        <v>1</v>
      </c>
      <c r="D360">
        <f ca="1">RAND()</f>
        <v>0.59952431905665671</v>
      </c>
      <c r="E360">
        <f ca="1">RAND()</f>
        <v>0.37459615113379341</v>
      </c>
      <c r="F360">
        <f ca="1">RAND()</f>
        <v>0.32473584049678106</v>
      </c>
      <c r="G360">
        <f ca="1">RAND()</f>
        <v>0.84931026819908306</v>
      </c>
      <c r="H360">
        <f ca="1">RAND()</f>
        <v>2.9658020075001845E-3</v>
      </c>
      <c r="I360">
        <f ca="1">RAND()</f>
        <v>0.65847765380523948</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v>
      </c>
      <c r="AN360" t="str">
        <f ca="1">IF(AL360&lt;&gt;1,"",
"{"""&amp;A$1&amp;""":"&amp;A360
&amp;","""&amp;B$1&amp;""":"&amp;B360
&amp;IF(LEN(AA360)=0,"",","""&amp;AA$1&amp;""":"""&amp;AA360&amp;"""")
&amp;IF(LEN(AC360)=0,"",","""&amp;AC$1&amp;""":"""&amp;AC360&amp;"""")
&amp;IF(LEN(AD360)=0,"",","""&amp;AD$1&amp;""":"&amp;AD360)
&amp;IF(LEN(AE360)=0,"",","""&amp;AE$1&amp;""":"""&amp;AE360&amp;"""")
&amp;IF(LEN(AF360)=0,"",","""&amp;AF$1&amp;""":"&amp;AF360)
&amp;IF(LEN(AG360)=0,"",","""&amp;AG$1&amp;""":"&amp;AG360)&amp;"}")</f>
        <v>{"dy":30,"sl":10}</v>
      </c>
    </row>
    <row r="361" spans="1:40">
      <c r="A361">
        <v>30</v>
      </c>
      <c r="B361">
        <v>11</v>
      </c>
      <c r="C361">
        <f>IF(B361&lt;=9,0,
IF(B361=10,1,2))</f>
        <v>2</v>
      </c>
      <c r="D361">
        <f ca="1">RAND()</f>
        <v>0.73976426448482602</v>
      </c>
      <c r="E361">
        <f ca="1">RAND()</f>
        <v>0.61873224452925968</v>
      </c>
      <c r="F361">
        <f ca="1">RAND()</f>
        <v>0.73872183764392207</v>
      </c>
      <c r="G361">
        <f ca="1">RAND()</f>
        <v>0.63361220107967287</v>
      </c>
      <c r="H361">
        <f ca="1">RAND()</f>
        <v>0.87780084809834169</v>
      </c>
      <c r="I361">
        <f ca="1">RAND()</f>
        <v>0.97064652235969728</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
      </c>
      <c r="AL361">
        <v>1</v>
      </c>
      <c r="AM361" t="str">
        <f ca="1">IF(ROW()=2,AN361,OFFSET(AM361,-1,0)&amp;IF(LEN(AN361)=0,"",","&amp;AN361))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v>
      </c>
      <c r="AN361" t="str">
        <f ca="1">IF(AL361&lt;&gt;1,"",
"{"""&amp;A$1&amp;""":"&amp;A361
&amp;","""&amp;B$1&amp;""":"&amp;B361
&amp;IF(LEN(AA361)=0,"",","""&amp;AA$1&amp;""":"""&amp;AA361&amp;"""")
&amp;IF(LEN(AC361)=0,"",","""&amp;AC$1&amp;""":"""&amp;AC361&amp;"""")
&amp;IF(LEN(AD361)=0,"",","""&amp;AD$1&amp;""":"&amp;AD361)
&amp;IF(LEN(AE361)=0,"",","""&amp;AE$1&amp;""":"""&amp;AE361&amp;"""")
&amp;IF(LEN(AF361)=0,"",","""&amp;AF$1&amp;""":"&amp;AF361)
&amp;IF(LEN(AG361)=0,"",","""&amp;AG$1&amp;""":"&amp;AG361)&amp;"}")</f>
        <v>{"dy":30,"sl":11}</v>
      </c>
    </row>
    <row r="362" spans="1:40">
      <c r="A362">
        <v>31</v>
      </c>
      <c r="B362">
        <v>0</v>
      </c>
      <c r="C362">
        <f>IF(B362&lt;=9,0,
IF(B362=10,1,2))</f>
        <v>0</v>
      </c>
      <c r="D362">
        <f ca="1">RAND()</f>
        <v>0.72854749596153967</v>
      </c>
      <c r="E362">
        <f ca="1">RAND()</f>
        <v>0.21683146971936595</v>
      </c>
      <c r="F362">
        <f ca="1">RAND()</f>
        <v>0.11367915104372228</v>
      </c>
      <c r="G362">
        <f ca="1">RAND()</f>
        <v>0.83478233738357543</v>
      </c>
      <c r="H362">
        <f ca="1">RAND()</f>
        <v>0.56945740968193426</v>
      </c>
      <c r="I362">
        <f ca="1">RAND()</f>
        <v>0.81578819147046533</v>
      </c>
      <c r="M362" t="str">
        <f ca="1">IF(LEN(J362)&lt;&gt;0,J362,VLOOKUP(D362+$B362,$BJ:$BK,MATCH($BK$1,$BJ$1:$BK$1,0),1))</f>
        <v>지정 장비</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Equip1302</v>
      </c>
      <c r="O362">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1</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GO</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7800</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U362" t="s">
        <v>82</v>
      </c>
      <c r="V362" t="s">
        <v>245</v>
      </c>
      <c r="W362">
        <v>1</v>
      </c>
      <c r="X362" t="s">
        <v>125</v>
      </c>
      <c r="Z362">
        <v>900</v>
      </c>
      <c r="AA362" t="str">
        <f ca="1">IF(ISBLANK(AB362),"",
VLOOKUP(AB362,OFFSET(INDIRECT("$A:$B"),0,MATCH(AB$1&amp;"_Verify",INDIRECT("$1:$1"),0)-1),2,0)
)</f>
        <v>fe</v>
      </c>
      <c r="AB362" t="s">
        <v>82</v>
      </c>
      <c r="AC362" t="s">
        <v>405</v>
      </c>
      <c r="AD362">
        <v>1</v>
      </c>
      <c r="AE362" t="s">
        <v>125</v>
      </c>
      <c r="AG362">
        <v>1300</v>
      </c>
      <c r="AH362" t="str">
        <f ca="1">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 ca="1">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불안정한 절단기</v>
      </c>
      <c r="AL362">
        <v>1</v>
      </c>
      <c r="AM362" t="str">
        <f ca="1">IF(ROW()=2,AN362,OFFSET(AM362,-1,0)&amp;IF(LEN(AN362)=0,"",","&amp;AN362))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v>
      </c>
      <c r="AN362" t="str">
        <f ca="1">IF(AL362&lt;&gt;1,"",
"{"""&amp;A$1&amp;""":"&amp;A362
&amp;","""&amp;B$1&amp;""":"&amp;B362
&amp;IF(LEN(AA362)=0,"",","""&amp;AA$1&amp;""":"""&amp;AA362&amp;"""")
&amp;IF(LEN(AC362)=0,"",","""&amp;AC$1&amp;""":"""&amp;AC362&amp;"""")
&amp;IF(LEN(AD362)=0,"",","""&amp;AD$1&amp;""":"&amp;AD362)
&amp;IF(LEN(AE362)=0,"",","""&amp;AE$1&amp;""":"""&amp;AE362&amp;"""")
&amp;IF(LEN(AF362)=0,"",","""&amp;AF$1&amp;""":"&amp;AF362)
&amp;IF(LEN(AG362)=0,"",","""&amp;AG$1&amp;""":"&amp;AG362)&amp;"}")</f>
        <v>{"dy":31,"sl":0,"tp":"fe","vl":"Equip0101","cn":1,"pt":"GO","pr":1300}</v>
      </c>
    </row>
    <row r="363" spans="1:40">
      <c r="A363">
        <v>31</v>
      </c>
      <c r="B363">
        <v>1</v>
      </c>
      <c r="C363">
        <f>IF(B363&lt;=9,0,
IF(B363=10,1,2))</f>
        <v>0</v>
      </c>
      <c r="D363">
        <f ca="1">RAND()</f>
        <v>0.94520957576355347</v>
      </c>
      <c r="E363">
        <f ca="1">RAND()</f>
        <v>0.34631126741012042</v>
      </c>
      <c r="F363">
        <f ca="1">RAND()</f>
        <v>0.73194626883532554</v>
      </c>
      <c r="G363">
        <f ca="1">RAND()</f>
        <v>0.45491644497163897</v>
      </c>
      <c r="H363">
        <f ca="1">RAND()</f>
        <v>0.34727258158667706</v>
      </c>
      <c r="I363">
        <f ca="1">RAND()</f>
        <v>0.67821007580487236</v>
      </c>
      <c r="M363" t="str">
        <f ca="1">IF(LEN(J363)&lt;&gt;0,J363,VLOOKUP(D363+$B363,$BJ:$BK,MATCH($BK$1,$BJ$1:$BK$1,0),1))</f>
        <v>지정 장비</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Equip3001</v>
      </c>
      <c r="O363">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1</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GO</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800</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U363" t="s">
        <v>82</v>
      </c>
      <c r="V363" t="s">
        <v>253</v>
      </c>
      <c r="W363">
        <v>1</v>
      </c>
      <c r="X363" t="s">
        <v>125</v>
      </c>
      <c r="Z363">
        <v>3800</v>
      </c>
      <c r="AA363" t="str">
        <f ca="1">IF(ISBLANK(AB363),"",
VLOOKUP(AB363,OFFSET(INDIRECT("$A:$B"),0,MATCH(AB$1&amp;"_Verify",INDIRECT("$1:$1"),0)-1),2,0)
)</f>
        <v>upn</v>
      </c>
      <c r="AB363" t="s">
        <v>92</v>
      </c>
      <c r="AC363">
        <v>38931</v>
      </c>
      <c r="AD363">
        <v>7</v>
      </c>
      <c r="AE363" t="s">
        <v>125</v>
      </c>
      <c r="AG363">
        <v>2100</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
      </c>
      <c r="AL363">
        <v>1</v>
      </c>
      <c r="AM363" t="str">
        <f ca="1">IF(ROW()=2,AN363,OFFSET(AM363,-1,0)&amp;IF(LEN(AN363)=0,"",","&amp;AN363))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v>
      </c>
      <c r="AN363" t="str">
        <f ca="1">IF(AL363&lt;&gt;1,"",
"{"""&amp;A$1&amp;""":"&amp;A363
&amp;","""&amp;B$1&amp;""":"&amp;B363
&amp;IF(LEN(AA363)=0,"",","""&amp;AA$1&amp;""":"""&amp;AA363&amp;"""")
&amp;IF(LEN(AC363)=0,"",","""&amp;AC$1&amp;""":"""&amp;AC363&amp;"""")
&amp;IF(LEN(AD363)=0,"",","""&amp;AD$1&amp;""":"&amp;AD363)
&amp;IF(LEN(AE363)=0,"",","""&amp;AE$1&amp;""":"""&amp;AE363&amp;"""")
&amp;IF(LEN(AF363)=0,"",","""&amp;AF$1&amp;""":"&amp;AF363)
&amp;IF(LEN(AG363)=0,"",","""&amp;AG$1&amp;""":"&amp;AG363)&amp;"}")</f>
        <v>{"dy":31,"sl":1,"tp":"upn","vl":"38931","cn":7,"pt":"GO","pr":2100}</v>
      </c>
    </row>
    <row r="364" spans="1:40">
      <c r="A364">
        <v>31</v>
      </c>
      <c r="B364">
        <v>2</v>
      </c>
      <c r="C364">
        <f>IF(B364&lt;=9,0,
IF(B364=10,1,2))</f>
        <v>0</v>
      </c>
      <c r="D364">
        <f ca="1">RAND()</f>
        <v>0.26794238719569619</v>
      </c>
      <c r="E364">
        <f ca="1">RAND()</f>
        <v>0.89739149214472302</v>
      </c>
      <c r="F364">
        <f ca="1">RAND()</f>
        <v>0.53991256947227795</v>
      </c>
      <c r="G364">
        <f ca="1">RAND()</f>
        <v>0.91863670778164863</v>
      </c>
      <c r="H364">
        <f ca="1">RAND()</f>
        <v>7.8739408722121373E-2</v>
      </c>
      <c r="I364">
        <f ca="1">RAND()</f>
        <v>7.9555660903892655E-2</v>
      </c>
      <c r="M364" t="str">
        <f ca="1">IF(LEN(J364)&lt;&gt;0,J364,VLOOKUP(D364+$B364,$BJ:$BK,MATCH($BK$1,$BJ$1:$BK$1,0),1))</f>
        <v>안 지정 캐릭터 PP 영웅등급</v>
      </c>
      <c r="N364">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89739</v>
      </c>
      <c r="O364">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13</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GO</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3900</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U364" t="s">
        <v>91</v>
      </c>
      <c r="V364">
        <v>34373</v>
      </c>
      <c r="W364">
        <v>11</v>
      </c>
      <c r="X364" t="s">
        <v>125</v>
      </c>
      <c r="Z364">
        <v>1100</v>
      </c>
      <c r="AA364" t="str">
        <f ca="1">IF(ISBLANK(AB364),"",
VLOOKUP(AB364,OFFSET(INDIRECT("$A:$B"),0,MATCH(AB$1&amp;"_Verify",INDIRECT("$1:$1"),0)-1),2,0)
)</f>
        <v>fe</v>
      </c>
      <c r="AB364" t="s">
        <v>82</v>
      </c>
      <c r="AC364" t="s">
        <v>381</v>
      </c>
      <c r="AD364">
        <v>1</v>
      </c>
      <c r="AE364" t="s">
        <v>125</v>
      </c>
      <c r="AG364">
        <v>600</v>
      </c>
      <c r="AH364" t="str">
        <f ca="1">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 ca="1">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블레이드 보우</v>
      </c>
      <c r="AL364">
        <v>1</v>
      </c>
      <c r="AM364" t="str">
        <f ca="1">IF(ROW()=2,AN364,OFFSET(AM364,-1,0)&amp;IF(LEN(AN364)=0,"",","&amp;AN364))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v>
      </c>
      <c r="AN364" t="str">
        <f ca="1">IF(AL364&lt;&gt;1,"",
"{"""&amp;A$1&amp;""":"&amp;A364
&amp;","""&amp;B$1&amp;""":"&amp;B364
&amp;IF(LEN(AA364)=0,"",","""&amp;AA$1&amp;""":"""&amp;AA364&amp;"""")
&amp;IF(LEN(AC364)=0,"",","""&amp;AC$1&amp;""":"""&amp;AC364&amp;"""")
&amp;IF(LEN(AD364)=0,"",","""&amp;AD$1&amp;""":"&amp;AD364)
&amp;IF(LEN(AE364)=0,"",","""&amp;AE$1&amp;""":"""&amp;AE364&amp;"""")
&amp;IF(LEN(AF364)=0,"",","""&amp;AF$1&amp;""":"&amp;AF364)
&amp;IF(LEN(AG364)=0,"",","""&amp;AG$1&amp;""":"&amp;AG364)&amp;"}")</f>
        <v>{"dy":31,"sl":2,"tp":"fe","vl":"Equip2002","cn":1,"pt":"GO","pr":600}</v>
      </c>
    </row>
    <row r="365" spans="1:40">
      <c r="A365">
        <v>31</v>
      </c>
      <c r="B365">
        <v>3</v>
      </c>
      <c r="C365">
        <f>IF(B365&lt;=9,0,
IF(B365=10,1,2))</f>
        <v>0</v>
      </c>
      <c r="D365">
        <f ca="1">RAND()</f>
        <v>0.73082625767711595</v>
      </c>
      <c r="E365">
        <f ca="1">RAND()</f>
        <v>0.28386923467985792</v>
      </c>
      <c r="F365">
        <f ca="1">RAND()</f>
        <v>1.5020285066568495E-2</v>
      </c>
      <c r="G365">
        <f ca="1">RAND()</f>
        <v>0.16340816952649895</v>
      </c>
      <c r="H365">
        <f ca="1">RAND()</f>
        <v>0.22144062672991871</v>
      </c>
      <c r="I365">
        <f ca="1">RAND()</f>
        <v>0.36801593176813108</v>
      </c>
      <c r="M365" t="str">
        <f ca="1">IF(LEN(J365)&lt;&gt;0,J365,VLOOKUP(D365+$B365,$BJ:$BK,MATCH($BK$1,$BJ$1:$BK$1,0),1))</f>
        <v>안 지정 캐릭터 PP 일반등급</v>
      </c>
      <c r="N365">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28386</v>
      </c>
      <c r="O365">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6</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GO</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1800</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U365" t="s">
        <v>92</v>
      </c>
      <c r="V365">
        <v>55082</v>
      </c>
      <c r="W365">
        <v>12</v>
      </c>
      <c r="X365" t="s">
        <v>125</v>
      </c>
      <c r="Z365">
        <v>1200</v>
      </c>
      <c r="AA365" t="str">
        <f ca="1">IF(ISBLANK(AB365),"",
VLOOKUP(AB365,OFFSET(INDIRECT("$A:$B"),0,MATCH(AB$1&amp;"_Verify",INDIRECT("$1:$1"),0)-1),2,0)
)</f>
        <v>fe</v>
      </c>
      <c r="AB365" t="s">
        <v>82</v>
      </c>
      <c r="AC365" t="s">
        <v>254</v>
      </c>
      <c r="AD365">
        <v>1</v>
      </c>
      <c r="AE365" t="s">
        <v>125</v>
      </c>
      <c r="AG365">
        <v>3300</v>
      </c>
      <c r="AH365" t="str">
        <f ca="1">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 ca="1">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작은 별 완드</v>
      </c>
      <c r="AL365">
        <v>1</v>
      </c>
      <c r="AM365" t="str">
        <f ca="1">IF(ROW()=2,AN365,OFFSET(AM365,-1,0)&amp;IF(LEN(AN365)=0,"",","&amp;AN365))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v>
      </c>
      <c r="AN365" t="str">
        <f ca="1">IF(AL365&lt;&gt;1,"",
"{"""&amp;A$1&amp;""":"&amp;A365
&amp;","""&amp;B$1&amp;""":"&amp;B365
&amp;IF(LEN(AA365)=0,"",","""&amp;AA$1&amp;""":"""&amp;AA365&amp;"""")
&amp;IF(LEN(AC365)=0,"",","""&amp;AC$1&amp;""":"""&amp;AC365&amp;"""")
&amp;IF(LEN(AD365)=0,"",","""&amp;AD$1&amp;""":"&amp;AD365)
&amp;IF(LEN(AE365)=0,"",","""&amp;AE$1&amp;""":"""&amp;AE365&amp;"""")
&amp;IF(LEN(AF365)=0,"",","""&amp;AF$1&amp;""":"&amp;AF365)
&amp;IF(LEN(AG365)=0,"",","""&amp;AG$1&amp;""":"&amp;AG365)&amp;"}")</f>
        <v>{"dy":31,"sl":3,"tp":"fe","vl":"Equip3202","cn":1,"pt":"GO","pr":3300}</v>
      </c>
    </row>
    <row r="366" spans="1:40">
      <c r="A366">
        <v>31</v>
      </c>
      <c r="B366">
        <v>4</v>
      </c>
      <c r="C366">
        <f>IF(B366&lt;=9,0,
IF(B366=10,1,2))</f>
        <v>0</v>
      </c>
      <c r="D366">
        <f ca="1">RAND()</f>
        <v>0.63260657037271384</v>
      </c>
      <c r="E366">
        <f ca="1">RAND()</f>
        <v>0.31123932429340828</v>
      </c>
      <c r="F366">
        <f ca="1">RAND()</f>
        <v>0.94043627416913944</v>
      </c>
      <c r="G366">
        <f ca="1">RAND()</f>
        <v>0.55410410375103469</v>
      </c>
      <c r="H366">
        <f ca="1">RAND()</f>
        <v>0.76794936436958516</v>
      </c>
      <c r="I366">
        <f ca="1">RAND()</f>
        <v>0.33196775915623955</v>
      </c>
      <c r="M366" t="str">
        <f ca="1">IF(LEN(J366)&lt;&gt;0,J366,VLOOKUP(D366+$B366,$BJ:$BK,MATCH($BK$1,$BJ$1:$BK$1,0),1))</f>
        <v>안 지정 캐릭터 PP 일반등급</v>
      </c>
      <c r="N366">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31123</v>
      </c>
      <c r="O366">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6</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GO</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1800</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U366" t="s">
        <v>92</v>
      </c>
      <c r="V366">
        <v>23904</v>
      </c>
      <c r="W366">
        <v>10</v>
      </c>
      <c r="X366" t="s">
        <v>125</v>
      </c>
      <c r="Z366">
        <v>1000</v>
      </c>
      <c r="AA366" t="str">
        <f ca="1">IF(ISBLANK(AB366),"",
VLOOKUP(AB366,OFFSET(INDIRECT("$A:$B"),0,MATCH(AB$1&amp;"_Verify",INDIRECT("$1:$1"),0)-1),2,0)
)</f>
        <v>fe</v>
      </c>
      <c r="AB366" t="s">
        <v>82</v>
      </c>
      <c r="AC366" t="s">
        <v>470</v>
      </c>
      <c r="AD366">
        <v>1</v>
      </c>
      <c r="AE366" t="s">
        <v>125</v>
      </c>
      <c r="AG366">
        <v>700</v>
      </c>
      <c r="AH366" t="str">
        <f ca="1">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 ca="1">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피의 착즙기</v>
      </c>
      <c r="AL366">
        <v>1</v>
      </c>
      <c r="AM366" t="str">
        <f ca="1">IF(ROW()=2,AN366,OFFSET(AM366,-1,0)&amp;IF(LEN(AN366)=0,"",","&amp;AN366))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v>
      </c>
      <c r="AN366" t="str">
        <f ca="1">IF(AL366&lt;&gt;1,"",
"{"""&amp;A$1&amp;""":"&amp;A366
&amp;","""&amp;B$1&amp;""":"&amp;B366
&amp;IF(LEN(AA366)=0,"",","""&amp;AA$1&amp;""":"""&amp;AA366&amp;"""")
&amp;IF(LEN(AC366)=0,"",","""&amp;AC$1&amp;""":"""&amp;AC366&amp;"""")
&amp;IF(LEN(AD366)=0,"",","""&amp;AD$1&amp;""":"&amp;AD366)
&amp;IF(LEN(AE366)=0,"",","""&amp;AE$1&amp;""":"""&amp;AE366&amp;"""")
&amp;IF(LEN(AF366)=0,"",","""&amp;AF$1&amp;""":"&amp;AF366)
&amp;IF(LEN(AG366)=0,"",","""&amp;AG$1&amp;""":"&amp;AG366)&amp;"}")</f>
        <v>{"dy":31,"sl":4,"tp":"fe","vl":"Equip4002","cn":1,"pt":"GO","pr":700}</v>
      </c>
    </row>
    <row r="367" spans="1:40">
      <c r="A367">
        <v>31</v>
      </c>
      <c r="B367">
        <v>5</v>
      </c>
      <c r="C367">
        <f>IF(B367&lt;=9,0,
IF(B367=10,1,2))</f>
        <v>0</v>
      </c>
      <c r="D367">
        <f ca="1">RAND()</f>
        <v>0.79965541756833025</v>
      </c>
      <c r="E367">
        <f ca="1">RAND()</f>
        <v>0.10214628755218524</v>
      </c>
      <c r="F367">
        <f ca="1">RAND()</f>
        <v>0.19218291022052492</v>
      </c>
      <c r="G367">
        <f ca="1">RAND()</f>
        <v>0.20984376314573838</v>
      </c>
      <c r="H367">
        <f ca="1">RAND()</f>
        <v>0.85533003809146968</v>
      </c>
      <c r="I367">
        <f ca="1">RAND()</f>
        <v>0.25900218687343002</v>
      </c>
      <c r="M367" t="str">
        <f ca="1">IF(LEN(J367)&lt;&gt;0,J367,VLOOKUP(D367+$B367,$BJ:$BK,MATCH($BK$1,$BJ$1:$BK$1,0),1))</f>
        <v>안 지정 캐릭터 PP 일반등급</v>
      </c>
      <c r="N367">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10214</v>
      </c>
      <c r="O367">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4</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GO</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1200</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U367" t="s">
        <v>82</v>
      </c>
      <c r="V367" t="s">
        <v>256</v>
      </c>
      <c r="W367">
        <v>1</v>
      </c>
      <c r="X367" t="s">
        <v>125</v>
      </c>
      <c r="Z367">
        <v>1000</v>
      </c>
      <c r="AA367" t="str">
        <f ca="1">IF(ISBLANK(AB367),"",
VLOOKUP(AB367,OFFSET(INDIRECT("$A:$B"),0,MATCH(AB$1&amp;"_Verify",INDIRECT("$1:$1"),0)-1),2,0)
)</f>
        <v>uph</v>
      </c>
      <c r="AB367" t="s">
        <v>91</v>
      </c>
      <c r="AC367">
        <v>13217</v>
      </c>
      <c r="AD367">
        <v>4</v>
      </c>
      <c r="AE367" t="s">
        <v>125</v>
      </c>
      <c r="AG367">
        <v>1200</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v>
      </c>
      <c r="AN367" t="str">
        <f ca="1">IF(AL367&lt;&gt;1,"",
"{"""&amp;A$1&amp;""":"&amp;A367
&amp;","""&amp;B$1&amp;""":"&amp;B367
&amp;IF(LEN(AA367)=0,"",","""&amp;AA$1&amp;""":"""&amp;AA367&amp;"""")
&amp;IF(LEN(AC367)=0,"",","""&amp;AC$1&amp;""":"""&amp;AC367&amp;"""")
&amp;IF(LEN(AD367)=0,"",","""&amp;AD$1&amp;""":"&amp;AD367)
&amp;IF(LEN(AE367)=0,"",","""&amp;AE$1&amp;""":"""&amp;AE367&amp;"""")
&amp;IF(LEN(AF367)=0,"",","""&amp;AF$1&amp;""":"&amp;AF367)
&amp;IF(LEN(AG367)=0,"",","""&amp;AG$1&amp;""":"&amp;AG367)&amp;"}")</f>
        <v>{"dy":31,"sl":5,"tp":"uph","vl":"13217","cn":4,"pt":"GO","pr":1200}</v>
      </c>
    </row>
    <row r="368" spans="1:40">
      <c r="A368">
        <v>31</v>
      </c>
      <c r="B368">
        <v>6</v>
      </c>
      <c r="C368">
        <f>IF(B368&lt;=9,0,
IF(B368=10,1,2))</f>
        <v>0</v>
      </c>
      <c r="D368">
        <f ca="1">RAND()</f>
        <v>0.62743775891710418</v>
      </c>
      <c r="E368">
        <f ca="1">RAND()</f>
        <v>0.89174526817667932</v>
      </c>
      <c r="F368">
        <f ca="1">RAND()</f>
        <v>0.85914362160749724</v>
      </c>
      <c r="G368">
        <f ca="1">RAND()</f>
        <v>0.16277793330676615</v>
      </c>
      <c r="H368">
        <f ca="1">RAND()</f>
        <v>0.70143869760035704</v>
      </c>
      <c r="I368">
        <f ca="1">RAND()</f>
        <v>0.991544742781994</v>
      </c>
      <c r="M368" t="str">
        <f ca="1">IF(LEN(J368)&lt;&gt;0,J368,VLOOKUP(D368+$B368,$BJ:$BK,MATCH($BK$1,$BJ$1:$BK$1,0),1))</f>
        <v>지정 장비</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Equip7301</v>
      </c>
      <c r="O368">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1</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DI</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37</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U368" t="s">
        <v>82</v>
      </c>
      <c r="V368" t="s">
        <v>254</v>
      </c>
      <c r="W368">
        <v>1</v>
      </c>
      <c r="X368" t="s">
        <v>125</v>
      </c>
      <c r="Z368">
        <v>3300</v>
      </c>
      <c r="AA368" t="str">
        <f ca="1">IF(ISBLANK(AB368),"",
VLOOKUP(AB368,OFFSET(INDIRECT("$A:$B"),0,MATCH(AB$1&amp;"_Verify",INDIRECT("$1:$1"),0)-1),2,0)
)</f>
        <v>fe</v>
      </c>
      <c r="AB368" t="s">
        <v>82</v>
      </c>
      <c r="AC368" t="s">
        <v>417</v>
      </c>
      <c r="AD368">
        <v>1</v>
      </c>
      <c r="AE368" t="s">
        <v>125</v>
      </c>
      <c r="AG368">
        <v>9200</v>
      </c>
      <c r="AH368" t="str">
        <f ca="1">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 ca="1">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낙원으로의 길</v>
      </c>
      <c r="AL368">
        <v>1</v>
      </c>
      <c r="AM368" t="str">
        <f ca="1">IF(ROW()=2,AN368,OFFSET(AM368,-1,0)&amp;IF(LEN(AN368)=0,"",","&amp;AN368))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dy":31,"sl":6,"tp":"fe","vl":"Equip7202","cn":1,"pt":"GO","pr":9200}</v>
      </c>
      <c r="AN368" t="str">
        <f ca="1">IF(AL368&lt;&gt;1,"",
"{"""&amp;A$1&amp;""":"&amp;A368
&amp;","""&amp;B$1&amp;""":"&amp;B368
&amp;IF(LEN(AA368)=0,"",","""&amp;AA$1&amp;""":"""&amp;AA368&amp;"""")
&amp;IF(LEN(AC368)=0,"",","""&amp;AC$1&amp;""":"""&amp;AC368&amp;"""")
&amp;IF(LEN(AD368)=0,"",","""&amp;AD$1&amp;""":"&amp;AD368)
&amp;IF(LEN(AE368)=0,"",","""&amp;AE$1&amp;""":"""&amp;AE368&amp;"""")
&amp;IF(LEN(AF368)=0,"",","""&amp;AF$1&amp;""":"&amp;AF368)
&amp;IF(LEN(AG368)=0,"",","""&amp;AG$1&amp;""":"&amp;AG368)&amp;"}")</f>
        <v>{"dy":31,"sl":6,"tp":"fe","vl":"Equip7202","cn":1,"pt":"GO","pr":9200}</v>
      </c>
    </row>
    <row r="369" spans="1:40">
      <c r="A369">
        <v>31</v>
      </c>
      <c r="B369">
        <v>7</v>
      </c>
      <c r="C369">
        <f>IF(B369&lt;=9,0,
IF(B369=10,1,2))</f>
        <v>0</v>
      </c>
      <c r="D369">
        <f ca="1">RAND()</f>
        <v>0.65187337967734327</v>
      </c>
      <c r="E369">
        <f ca="1">RAND()</f>
        <v>0.91603350131596895</v>
      </c>
      <c r="F369">
        <f ca="1">RAND()</f>
        <v>0.54877333488225455</v>
      </c>
      <c r="G369">
        <f ca="1">RAND()</f>
        <v>0.2042420602259104</v>
      </c>
      <c r="H369">
        <f ca="1">RAND()</f>
        <v>0.95896310151295772</v>
      </c>
      <c r="I369">
        <f ca="1">RAND()</f>
        <v>0.85075353303951751</v>
      </c>
      <c r="M369" t="str">
        <f ca="1">IF(LEN(J369)&lt;&gt;0,J369,VLOOKUP(D369+$B369,$BJ:$BK,MATCH($BK$1,$BJ$1:$BK$1,0),1))</f>
        <v>지정 장비</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Equip8202</v>
      </c>
      <c r="O369">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1</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DI</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43</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U369" t="s">
        <v>82</v>
      </c>
      <c r="V369" t="s">
        <v>248</v>
      </c>
      <c r="W369">
        <v>1</v>
      </c>
      <c r="X369" t="s">
        <v>125</v>
      </c>
      <c r="Z369">
        <v>3200</v>
      </c>
      <c r="AA369" t="str">
        <f ca="1">IF(ISBLANK(AB369),"",
VLOOKUP(AB369,OFFSET(INDIRECT("$A:$B"),0,MATCH(AB$1&amp;"_Verify",INDIRECT("$1:$1"),0)-1),2,0)
)</f>
        <v>upn</v>
      </c>
      <c r="AB369" t="s">
        <v>92</v>
      </c>
      <c r="AC369">
        <v>82505</v>
      </c>
      <c r="AD369">
        <v>12</v>
      </c>
      <c r="AE369" t="s">
        <v>125</v>
      </c>
      <c r="AG369">
        <v>3600</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
      </c>
      <c r="AL369">
        <v>1</v>
      </c>
      <c r="AM369" t="str">
        <f ca="1">IF(ROW()=2,AN369,OFFSET(AM369,-1,0)&amp;IF(LEN(AN369)=0,"",","&amp;AN369))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dy":31,"sl":6,"tp":"fe","vl":"Equip7202","cn":1,"pt":"GO","pr":9200},{"dy":31,"sl":7,"tp":"upn","vl":"82505","cn":12,"pt":"GO","pr":3600}</v>
      </c>
      <c r="AN369" t="str">
        <f ca="1">IF(AL369&lt;&gt;1,"",
"{"""&amp;A$1&amp;""":"&amp;A369
&amp;","""&amp;B$1&amp;""":"&amp;B369
&amp;IF(LEN(AA369)=0,"",","""&amp;AA$1&amp;""":"""&amp;AA369&amp;"""")
&amp;IF(LEN(AC369)=0,"",","""&amp;AC$1&amp;""":"""&amp;AC369&amp;"""")
&amp;IF(LEN(AD369)=0,"",","""&amp;AD$1&amp;""":"&amp;AD369)
&amp;IF(LEN(AE369)=0,"",","""&amp;AE$1&amp;""":"""&amp;AE369&amp;"""")
&amp;IF(LEN(AF369)=0,"",","""&amp;AF$1&amp;""":"&amp;AF369)
&amp;IF(LEN(AG369)=0,"",","""&amp;AG$1&amp;""":"&amp;AG369)&amp;"}")</f>
        <v>{"dy":31,"sl":7,"tp":"upn","vl":"82505","cn":12,"pt":"GO","pr":3600}</v>
      </c>
    </row>
    <row r="370" spans="1:40">
      <c r="A370">
        <v>31</v>
      </c>
      <c r="B370">
        <v>8</v>
      </c>
      <c r="C370">
        <f>IF(B370&lt;=9,0,
IF(B370=10,1,2))</f>
        <v>0</v>
      </c>
      <c r="D370">
        <f ca="1">RAND()</f>
        <v>0.72917301610764462</v>
      </c>
      <c r="E370">
        <f ca="1">RAND()</f>
        <v>0.36736882408447968</v>
      </c>
      <c r="F370">
        <f ca="1">RAND()</f>
        <v>0.53642282441298028</v>
      </c>
      <c r="G370">
        <f ca="1">RAND()</f>
        <v>1.6804509446021187E-2</v>
      </c>
      <c r="H370">
        <f ca="1">RAND()</f>
        <v>0.12982853340782352</v>
      </c>
      <c r="I370">
        <f ca="1">RAND()</f>
        <v>0.29519132430311568</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dy":31,"sl":6,"tp":"fe","vl":"Equip7202","cn":1,"pt":"GO","pr":9200},{"dy":31,"sl":7,"tp":"upn","vl":"82505","cn":12,"pt":"GO","pr":3600},{"dy":31,"sl":8}</v>
      </c>
      <c r="AN370" t="str">
        <f ca="1">IF(AL370&lt;&gt;1,"",
"{"""&amp;A$1&amp;""":"&amp;A370
&amp;","""&amp;B$1&amp;""":"&amp;B370
&amp;IF(LEN(AA370)=0,"",","""&amp;AA$1&amp;""":"""&amp;AA370&amp;"""")
&amp;IF(LEN(AC370)=0,"",","""&amp;AC$1&amp;""":"""&amp;AC370&amp;"""")
&amp;IF(LEN(AD370)=0,"",","""&amp;AD$1&amp;""":"&amp;AD370)
&amp;IF(LEN(AE370)=0,"",","""&amp;AE$1&amp;""":"""&amp;AE370&amp;"""")
&amp;IF(LEN(AF370)=0,"",","""&amp;AF$1&amp;""":"&amp;AF370)
&amp;IF(LEN(AG370)=0,"",","""&amp;AG$1&amp;""":"&amp;AG370)&amp;"}")</f>
        <v>{"dy":31,"sl":8}</v>
      </c>
    </row>
    <row r="371" spans="1:40">
      <c r="A371">
        <v>31</v>
      </c>
      <c r="B371">
        <v>9</v>
      </c>
      <c r="C371">
        <f>IF(B371&lt;=9,0,
IF(B371=10,1,2))</f>
        <v>0</v>
      </c>
      <c r="D371">
        <f ca="1">RAND()</f>
        <v>0.40856171235875993</v>
      </c>
      <c r="E371">
        <f ca="1">RAND()</f>
        <v>0.89589789154276955</v>
      </c>
      <c r="F371">
        <f ca="1">RAND()</f>
        <v>0.49276074611266463</v>
      </c>
      <c r="G371">
        <f ca="1">RAND()</f>
        <v>0.41881730697991737</v>
      </c>
      <c r="H371">
        <f ca="1">RAND()</f>
        <v>0.3988049936390029</v>
      </c>
      <c r="I371">
        <f ca="1">RAND()</f>
        <v>0.31031002482345615</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
      </c>
      <c r="AL371">
        <v>1</v>
      </c>
      <c r="AM371" t="str">
        <f ca="1">IF(ROW()=2,AN371,OFFSET(AM371,-1,0)&amp;IF(LEN(AN371)=0,"",","&amp;AN371))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{"dy":31,"sl":9}</v>
      </c>
    </row>
    <row r="372" spans="1:40">
      <c r="A372">
        <v>31</v>
      </c>
      <c r="B372">
        <v>10</v>
      </c>
      <c r="C372">
        <f>IF(B372&lt;=9,0,
IF(B372=10,1,2))</f>
        <v>1</v>
      </c>
      <c r="D372">
        <f ca="1">RAND()</f>
        <v>0.46205935501600071</v>
      </c>
      <c r="E372">
        <f ca="1">RAND()</f>
        <v>0.33474590007433758</v>
      </c>
      <c r="F372">
        <f ca="1">RAND()</f>
        <v>0.5374383453338839</v>
      </c>
      <c r="G372">
        <f ca="1">RAND()</f>
        <v>7.8433648374054754E-2</v>
      </c>
      <c r="H372">
        <f ca="1">RAND()</f>
        <v>0.26115396861715334</v>
      </c>
      <c r="I372">
        <f ca="1">RAND()</f>
        <v>0.15868345155306285</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
      </c>
      <c r="AL372">
        <v>1</v>
      </c>
      <c r="AM372" t="str">
        <f ca="1">IF(ROW()=2,AN372,OFFSET(AM372,-1,0)&amp;IF(LEN(AN372)=0,"",","&amp;AN372))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31,"sl":10}</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{"dy":31,"sl":10}</v>
      </c>
    </row>
    <row r="373" spans="1:40">
      <c r="A373">
        <v>31</v>
      </c>
      <c r="B373">
        <v>11</v>
      </c>
      <c r="C373">
        <f>IF(B373&lt;=9,0,
IF(B373=10,1,2))</f>
        <v>2</v>
      </c>
      <c r="D373">
        <f ca="1">RAND()</f>
        <v>0.61624795130946475</v>
      </c>
      <c r="E373">
        <f ca="1">RAND()</f>
        <v>0.48432667599324397</v>
      </c>
      <c r="F373">
        <f ca="1">RAND()</f>
        <v>0.5262018595114869</v>
      </c>
      <c r="G373">
        <f ca="1">RAND()</f>
        <v>0.31229044351437962</v>
      </c>
      <c r="H373">
        <f ca="1">RAND()</f>
        <v>0.85452849255882557</v>
      </c>
      <c r="I373">
        <f ca="1">RAND()</f>
        <v>0.35235071782851124</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3117","cn":1,"pt":"DI","pp":190,"pr":99},{"dy":1,"sl":9,"tp":"fl3","vl":"Actor3117","cn":1,"pt":"DI","pp":230,"pr":139},{"dy":1,"sl":10,"tp":"fc","vl":"Actor0113","cn":1,"pt":"DI","pp":229,"pr":149},{"dy":1,"sl":11,"tp":"fl1","vl":"Actor0113","cn":1,"pt":"DI","pp":219,"pr":129},{"dy":2,"sl":0,"tp":"fe","vl":"Equip1202","cn":1,"pt":"GO","pr":3300},{"dy":2,"sl":1,"tp":"upn","vl":"19736","cn":5,"pt":"GO","pr":1500},{"dy":2,"sl":2,"tp":"fe","vl":"Equip0001","cn":1,"pt":"GO","pr":600},{"dy":2,"sl":3,"tp":"uph","vl":"84285","cn":8,"pt":"GO","pr":2400},{"dy":2,"sl":4,"tp":"fe","vl":"Equip5202","cn":1,"pt":"GO","pr":3400},{"dy":2,"sl":5,"tp":"upn","vl":"70223","cn":12,"pt":"GO","pr":3600},{"dy":2,"sl":6,"tp":"fe","vl":"Equip6201","cn":1,"pt":"GO","pr":9900},{"dy":2,"sl":7,"tp":"fe","vl":"Equip7102","cn":1,"pt":"GO","pr":3700},{"dy":2,"sl":8},{"dy":2,"sl":9},{"dy":2,"sl":10,"tp":"fc","vl":"Actor0113","cn":1,"pt":"DI","pp":229,"pr":149},{"dy":2,"sl":11,"tp":"fl1","vl":"Actor0113","cn":1,"pt":"DI","pp":219,"pr":129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3,"sl":10},{"dy":3,"sl":11},{"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4,"sl":10},{"dy":4,"sl":11},{"dy":5,"sl":0,"tp":"fe","vl":"Equip3002","cn":1,"pt":"GO","pr":700},{"dy":5,"sl":1,"tp":"fe","vl":"Equip4201","cn":1,"pt":"GO","pr":3100},{"dy":5,"sl":2,"tp":"upn","vl":"47314","cn":8,"pt":"GO","pr":2400},{"dy":5,"sl":3,"tp":"fe","vl":"Equip2403","cn":1,"pt":"DI","pp":299,"pr":199},{"dy":5,"sl":4,"tp":"fe","vl":"Equip0301","cn":1,"pt":"GO","pr":800},{"dy":5,"sl":5,"tp":"uph","vl":"78860","cn":5,"pt":"GO","pr":1500},{"dy":5,"sl":6,"tp":"uph","vl":"68754","cn":13,"pt":"DI","pr":3},{"dy":5,"sl":7,"tp":"fe","vl":"Equip6102","cn":1,"pt":"GO","pr":3800},{"dy":5,"sl":8},{"dy":5,"sl":9},{"dy":5,"sl":10,"tp":"fc","vl":"Actor1216","cn":1,"pt":"DI","pp":790,"pr":355},{"dy":5,"sl":11,"tp":"fl1","vl":"Actor1216","cn":1,"pt":"DI","pp":695,"pr":249},{"dy":6,"sl":0,"tp":"upn","vl":"24549","cn":6,"pt":"GO","pr":1800},{"dy":6,"sl":1,"tp":"fe","vl":"Equip4001","cn":1,"pt":"GO","pr":800},{"dy":6,"sl":2,"tp":"fe","vl":"Equip1202","cn":1,"pt":"GO","pr":2500},{"dy":6,"sl":3,"tp":"upn","vl":"16437","cn":14,"pt":"DI","pr":2},{"dy":6,"sl":4,"tp":"fe","vl":"Equip2001","cn":1,"pt":"GO","pr":800},{"dy":6,"sl":5,"tp":"fe","vl":"Equip3302","cn":1,"pt":"GO","pr":7200},{"dy":6,"sl":6,"tp":"uph","vl":"78038","cn":7,"pt":"GO","pr":2100},{"dy":6,"sl":7,"tp":"fe","vl":"Equip8101","cn":1,"pt":"GO","pr":7700},{"dy":6,"sl":8},{"dy":6,"sl":9},{"dy":6,"sl":10,"tp":"fc","vl":"Actor1216","cn":1,"pt":"DI","pp":790,"pr":355},{"dy":6,"sl":11,"tp":"fl1","vl":"Actor1216","cn":1,"pt":"DI","pp":695,"pr":249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3114","cn":1,"pt":"DI","pp":239,"pr":129},{"dy":7,"sl":9,"tp":"fl1","vl":"Actor1108","cn":1,"pt":"DI","pp":239,"pr":129},{"dy":7,"sl":10},{"dy":7,"sl":11},{"dy":8,"sl":0,"tp":"upn","vl":"48090","cn":7,"pt":"GO","pr":2100},{"dy":8,"sl":1,"tp":"fe","vl":"Equip4301","cn":1,"pt":"GO","pr":7000},{"dy":8,"sl":2,"tp":"fe","vl":"Equip5002","cn":1,"pt":"GO","pr":600},{"dy":8,"sl":3,"tp":"fe","vl":"Equip0001","cn":1,"pt":"GO","pr":700},{"dy":8,"sl":4,"tp":"uph","vl":"56233","cn":11,"pt":"DI","pr":3},{"dy":8,"sl":5,"tp":"fe","vl":"Equip1301","cn":1,"pt":"GO","pr":7300},{"dy":8,"sl":6,"tp":"uph","vl":"19503","cn":9,"pt":"GO","pr":2700},{"dy":8,"sl":7,"tp":"fe","vl":"Equip8202","cn":1,"pt":"GO","pr":29300},{"dy":8,"sl":8},{"dy":8,"sl":9},{"dy":8,"sl":10,"tp":"fl2","vl":"Actor3117","cn":1,"pt":"DI","pp":190,"pr":89},{"dy":8,"sl":11,"tp":"fl3","vl":"Actor3117","cn":1,"pt":"DI","pp":240,"pr":129},{"dy":9,"sl":0,"tp":"fe","vl":"Equip6001","cn":1,"pt":"GO","pr":1900},{"dy":9,"sl":1,"tp":"upn","vl":"36063","cn":11,"pt":"GO","pr":3300},{"dy":9,"sl":2,"tp":"fe","vl":"Equip5201","cn":1,"pt":"GO","pr":3400},{"dy":9,"sl":3,"tp":"fe","vl":"Equip2301","cn":1,"pt":"GO","pr":7300},{"dy":9,"sl":4,"tp":"fe","vl":"Equip1302","cn":1,"pt":"DI","pr":11},{"dy":9,"sl":5,"tp":"upn","vl":"64661","cn":6,"pt":"GO","pr":1800},{"dy":9,"sl":6,"tp":"fe","vl":"Equip8202","cn":1,"pt":"GO","pr":29300},{"dy":9,"sl":7,"tp":"uph","vl":"80489","cn":14,"pt":"GO","pr":4200},{"dy":9,"sl":8},{"dy":9,"sl":9},{"dy":9,"sl":10,"tp":"fl2","vl":"Actor3117","cn":1,"pt":"DI","pp":190,"pr":89},{"dy":9,"sl":11,"tp":"fl3","vl":"Actor3117","cn":1,"pt":"DI","pp":240,"pr":129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10,"sl":10},{"dy":10,"sl":11},{"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11,"sl":10},{"dy":11,"sl":11},{"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12,"sl":10,"tp":"fc","vl":"Actor1141","cn":1,"pt":"DI","pp":239,"pr":159},{"dy":12,"sl":11,"tp":"fp","vl":"Actor1141","cn":75,"pt":"DI","pp":172,"pr":79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13,"sl":10,"tp":"fc","vl":"Actor1141","cn":1,"pt":"DI","pp":239,"pr":159},{"dy":13,"sl":11,"tp":"fp","vl":"Actor1141","cn":75,"pt":"DI","pp":172,"pr":79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0104","cn":1,"pt":"DI","pp":190,"pr":99},{"dy":14,"sl":9,"tp":"fl3","vl":"Actor0104","cn":1,"pt":"DI","pp":240,"pr":129},{"dy":14,"sl":10},{"dy":14,"sl":11},{"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15,"sl":10,"tp":"fl5","vl":"Actor1109","cn":1,"pt":"DI","pp":490,"pr":279},{"dy":15,"sl":11,"tp":"fl6","vl":"Actor1109","cn":1,"pt":"DI","pp":580,"pr":369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16,"sl":10,"tp":"fl5","vl":"Actor1109","cn":1,"pt":"DI","pp":490,"pr":279},{"dy":16,"sl":11,"tp":"fl6","vl":"Actor1109","cn":1,"pt":"DI","pp":580,"pr":369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17,"sl":10},{"dy":17,"sl":11},{"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18,"sl":10,"tp":"fl2","vl":"Actor0125","cn":1,"pt":"DI","pp":190,"pr":99},{"dy":18,"sl":11,"tp":"fl3","vl":"Actor0125","cn":1,"pt":"DI","pp":240,"pr":129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19,"sl":10,"tp":"fl2","vl":"Actor0125","cn":1,"pt":"DI","pp":190,"pr":99},{"dy":19,"sl":11,"tp":"fl3","vl":"Actor0125","cn":1,"pt":"DI","pp":240,"pr":129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0037","cn":1,"pt":"DI","pp":90,"pr":59},{"dy":20,"sl":9,"tp":"fl6","vl":"Actor0037","cn":1,"pt":"DI","pp":90,"pr":59},{"dy":20,"sl":10},{"dy":20,"sl":11},{"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21,"sl":10,"tp":"fc","vl":"Actor2238","cn":1,"pt":"DI","pp":820,"pr":479},{"dy":21,"sl":11,"tp":"fp","vl":"Actor2238","cn":75,"pt":"DI","pp":172,"pr":79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22,"sl":10,"tp":"fc","vl":"Actor2238","cn":1,"pt":"DI","pp":820,"pr":479},{"dy":22,"sl":11,"tp":"fp","vl":"Actor2238","cn":75,"pt":"DI","pp":172,"pr":79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3114","cn":1,"pt":"DI","pp":219,"pr":129},{"dy":23,"sl":9,"tp":"fl1","vl":"Actor1141","cn":1,"pt":"DI","pp":219,"pr":129},{"dy":23,"sl":10,"tp":"fc","vl":"Actor2238","cn":1,"pt":"DI","pp":820,"pr":479},{"dy":23,"sl":11,"tp":"fp","vl":"Actor2238","cn":75,"pt":"DI","pp":172,"pr":79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24,"sl":10},{"dy":24,"sl":11},{"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25,"sl":10,"tp":"fl2","vl":"Actor2128","cn":1,"pt":"DI","pp":190,"pr":99},{"dy":25,"sl":11,"tp":"fl3","vl":"Actor2128","cn":1,"pt":"DI","pp":250,"pr":139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2015","cn":1,"pt":"DI","pp":90,"pr":59},{"dy":26,"sl":9,"tp":"fl6","vl":"Actor2015","cn":1,"pt":"DI","pp":90,"pr":59},{"dy":26,"sl":10,"tp":"fl2","vl":"Actor2128","cn":1,"pt":"DI","pp":190,"pr":99},{"dy":26,"sl":11,"tp":"fl3","vl":"Actor2128","cn":1,"pt":"DI","pp":250,"pr":139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27,"sl":10},{"dy":27,"sl":11},{"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28,"sl":10,"tp":"fl5","vl":"Actor1039","cn":1,"pt":"DI","pp":90,"pr":59},{"dy":28,"sl":11,"tp":"fl6","vl":"Actor1039","cn":1,"pt":"DI","pp":90,"pr":59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29,"sl":10,"tp":"fl5","vl":"Actor1039","cn":1,"pt":"DI","pp":90,"pr":59},{"dy":29,"sl":11,"tp":"fl6","vl":"Actor1039","cn":1,"pt":"DI","pp":90,"pr":59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30,"sl":10},{"dy":30,"sl":11},{"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31,"sl":10},{"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A2:A373"/>
    <sortCondition ref="B2:B373"/>
    <sortCondition ref="C2:C373"/>
  </sortState>
  <phoneticPr fontId="1" type="noConversion"/>
  <dataValidations count="2">
    <dataValidation type="list" allowBlank="1" showInputMessage="1" showErrorMessage="1" sqref="J2:J373 AB2 AB4 AB6:AB8 AB252:AB254 AB10:AB52 AB54:AB84 AB156:AB182 AB86:AB154 AB257:AB269 AB184:AB190 AB192:AB194 AB196:AB250 AB271:AB373"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L1" workbookViewId="0">
      <pane ySplit="1" topLeftCell="A2" activePane="bottomLeft" state="frozen"/>
      <selection pane="bottomLeft" activeCell="X2" sqref="X2"/>
    </sheetView>
    <sheetView topLeftCell="K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t="shared" ref="B2:B22" ca="1" si="0">IF(A2&lt;&gt;OFFSET(A2,-1,0),1,OFFSET(B2,-1,0)+1)</f>
        <v>1</v>
      </c>
      <c r="C2" t="str">
        <f t="shared" ref="C2:C34" ca="1" si="1">VLOOKUP(RANDBETWEEN(1,COUNTA(Z:Z)-1),Z:AA,2,0)</f>
        <v>Actor3019m</v>
      </c>
      <c r="D2" t="str">
        <f>IF(ISBLANK(F2),"",
IFERROR(VLOOKUP(F2,[2]ActorTable!$A:$H,MATCH("이름참고",[2]ActorTable!$1:$1,0),0),"캐릭터없음"))</f>
        <v>닉스</v>
      </c>
      <c r="E2" t="str">
        <f t="shared" ref="E2:E34" ca="1" si="2">IF(AND(B2&lt;=OFFSET(B2,1,0),NOT(ISBLANK(F2))),
IF(F2=OFFSET(F2,1,0),"같음",""),"")</f>
        <v/>
      </c>
      <c r="F2" t="s">
        <v>319</v>
      </c>
      <c r="G2">
        <v>3</v>
      </c>
      <c r="H2">
        <v>6</v>
      </c>
      <c r="I2">
        <v>15</v>
      </c>
      <c r="J2">
        <v>0</v>
      </c>
      <c r="K2">
        <v>0</v>
      </c>
      <c r="L2">
        <v>0</v>
      </c>
      <c r="M2">
        <v>0</v>
      </c>
      <c r="N2">
        <v>0</v>
      </c>
      <c r="O2">
        <v>0</v>
      </c>
      <c r="P2">
        <v>0</v>
      </c>
      <c r="Q2">
        <v>18</v>
      </c>
      <c r="R2">
        <v>113</v>
      </c>
      <c r="S2" t="str">
        <f>IFERROR(VLOOKUP(R2,[2]WingLookTable!$A:$B,2,0),"캐릭터없음")</f>
        <v>Wing_BlueSineFullStripeFast</v>
      </c>
      <c r="T2">
        <f t="shared" ref="T2:T34" ca="1" si="3">VLOOKUP(RANDBETWEEN(1,COUNTA(AD:AD)-1),AD:AE,2,0)</f>
        <v>252</v>
      </c>
      <c r="U2" t="str">
        <f t="shared" ref="U2:U56" ca="1" si="4">IF(ROW()=2,V2,OFFSET(U2,-1,0)&amp;IF(LEN(V2)=0,"",","&amp;V2))</f>
        <v>{"dy":1,"sl":1,"id":"Actor1109m","stats":{"tr":3,"trp":6,"str":15,"dex":0,"int":0,"vit":0,"train":0,"wgGr0":0,"wgGr1":0,"wgGr2":0,"wgGr3":18,"wgLk":113}}</v>
      </c>
      <c r="V2" t="str">
        <f t="shared" ref="V2:V20" ca="1" si="5">"{"""&amp;A$1&amp;""":"&amp;A2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{"dy":1,"sl":1,"id":"Actor1109m","stats":{"tr":3,"trp":6,"str":15,"dex":0,"int":0,"vit":0,"train":0,"wgGr0":0,"wgGr1":0,"wgGr2":0,"wgGr3":18,"wgLk":113}}</v>
      </c>
      <c r="X2" t="str">
        <f ca="1">"["&amp;
IF(LEFT(OFFSET(U1,COUNTA(U:U)-1,0),1)=",",SUBSTITUTE(OFFSET(U1,COUNTA(U:U)-1,0),",","",1),OFFSET(U1,COUNTA(U:U)-1,0))
&amp;"]"</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dy":29,"sl":3,"id":"Actor2010m","stats":{"tr":3,"trp":6,"str":15,"dex":0,"int":0,"vit":0,"train":0,"wgGr0":0,"wgGr1":0,"wgGr2":0,"wgGr3":18,"wgLk":137}},{"dy":30,"sl":1,"id":"Actor2235m","stats":{"tr":3,"trp":6,"str":0,"dex":8,"int":0,"vit":7,"train":0,"wgGr0":0,"wgGr1":0,"wgGr2":0,"wgGr3":18,"wgLk":309}},{"dy":30,"sl":2,"id":"Actor0113m","stats":{"tr":3,"trp":6,"str":8,"dex":0,"int":7,"vit":0,"train":0,"wgGr0":0,"wgGr1":0,"wgGr2":0,"wgGr3":18,"wgLk":175}},{"dy":30,"sl":3,"id":"Actor1029m","stats":{"tr":3,"trp":6,"str":0,"dex":0,"int":15,"vit":0,"train":0,"wgGr0":0,"wgGr1":0,"wgGr2":0,"wgGr3":18,"wgLk":141}},{"dy":31,"sl":1,"id":"Actor3114m","stats":{"tr":3,"trp":6,"str":0,"dex":7,"int":8,"vit":0,"train":0,"wgGr0":0,"wgGr1":0,"wgGr2":0,"wgGr3":18,"wgLk":240}},{"dy":31,"sl":2,"id":"Actor2011m","stats":{"tr":3,"trp":6,"str":8,"dex":0,"int":7,"vit":0,"train":0,"wgGr0":0,"wgGr1":0,"wgGr2":0,"wgGr3":18,"wgLk":223}}]</v>
      </c>
      <c r="Z2">
        <v>1</v>
      </c>
      <c r="AA2" t="s">
        <v>312</v>
      </c>
      <c r="AB2">
        <f>COUNTIF(F:F,AA2)</f>
        <v>1</v>
      </c>
      <c r="AD2">
        <v>1</v>
      </c>
      <c r="AE2">
        <v>101</v>
      </c>
      <c r="AF2">
        <f>COUNTIF(R:R,AE2)</f>
        <v>1</v>
      </c>
    </row>
    <row r="3" spans="1:32">
      <c r="A3">
        <v>1</v>
      </c>
      <c r="B3">
        <f t="shared" ref="B3" ca="1" si="6">IF(A3&lt;&gt;OFFSET(A3,-1,0),1,OFFSET(B3,-1,0)+1)</f>
        <v>2</v>
      </c>
      <c r="C3" t="str">
        <f t="shared" ref="C3" ca="1" si="7">VLOOKUP(RANDBETWEEN(1,COUNTA(Z:Z)-1),Z:AA,2,0)</f>
        <v>Actor0113m</v>
      </c>
      <c r="D3" t="str">
        <f>IF(ISBLANK(F3),"",
IFERROR(VLOOKUP(F3,[2]ActorTable!$A:$H,MATCH("이름참고",[2]ActorTable!$1:$1,0),0),"캐릭터없음"))</f>
        <v>그루퍼스</v>
      </c>
      <c r="E3" t="str">
        <f t="shared" ref="E3" ca="1" si="8">IF(AND(B3&lt;=OFFSET(B3,1,0),NOT(ISBLANK(F3))),
IF(F3=OFFSET(F3,1,0),"같음",""),"")</f>
        <v/>
      </c>
      <c r="F3" t="s">
        <v>368</v>
      </c>
      <c r="G3">
        <v>3</v>
      </c>
      <c r="H3">
        <v>6</v>
      </c>
      <c r="I3">
        <v>10</v>
      </c>
      <c r="J3">
        <v>5</v>
      </c>
      <c r="K3">
        <v>0</v>
      </c>
      <c r="L3">
        <v>0</v>
      </c>
      <c r="M3">
        <v>0</v>
      </c>
      <c r="N3">
        <v>0</v>
      </c>
      <c r="O3">
        <v>0</v>
      </c>
      <c r="P3">
        <v>0</v>
      </c>
      <c r="Q3">
        <v>18</v>
      </c>
      <c r="R3">
        <v>211</v>
      </c>
      <c r="S3" t="str">
        <f>IFERROR(VLOOKUP(R3,[2]WingLookTable!$A:$B,2,0),"캐릭터없음")</f>
        <v>Wing_FireSinePatternFullSlow</v>
      </c>
      <c r="T3">
        <f t="shared" ref="T3:T4" ca="1" si="9">VLOOKUP(RANDBETWEEN(1,COUNTA(AD:AD)-1),AD:AE,2,0)</f>
        <v>352</v>
      </c>
      <c r="U3" t="str">
        <f t="shared" ref="U3:U4" ca="1" si="10">IF(ROW()=2,V3,OFFSET(U3,-1,0)&amp;IF(LEN(V3)=0,"",","&amp;V3))</f>
        <v>{"dy":1,"sl":1,"id":"Actor1109m","stats":{"tr":3,"trp":6,"str":15,"dex":0,"int":0,"vit":0,"train":0,"wgGr0":0,"wgGr1":0,"wgGr2":0,"wgGr3":18,"wgLk":113}},{"dy":1,"sl":2,"id":"Actor2010m","stats":{"tr":3,"trp":6,"str":10,"dex":5,"int":0,"vit":0,"train":0,"wgGr0":0,"wgGr1":0,"wgGr2":0,"wgGr3":18,"wgLk":211}}</v>
      </c>
      <c r="V3" t="str">
        <f t="shared" ref="V3:V4" ca="1" si="11">"{"""&amp;A$1&amp;""":"&amp;A3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{"dy":1,"sl":2,"id":"Actor2010m","stats":{"tr":3,"trp":6,"str":10,"dex":5,"int":0,"vit":0,"train":0,"wgGr0":0,"wgGr1":0,"wgGr2":0,"wgGr3":18,"wgLk":211}}</v>
      </c>
      <c r="Z3">
        <v>2</v>
      </c>
      <c r="AA3" t="s">
        <v>313</v>
      </c>
      <c r="AB3">
        <f>COUNTIF(F:F,AA3)</f>
        <v>1</v>
      </c>
      <c r="AD3">
        <v>2</v>
      </c>
      <c r="AE3">
        <v>105</v>
      </c>
      <c r="AF3">
        <f>COUNTIF(R:R,AE3)</f>
        <v>1</v>
      </c>
    </row>
    <row r="4" spans="1:32">
      <c r="A4">
        <v>2</v>
      </c>
      <c r="B4">
        <f t="shared" ca="1" si="0"/>
        <v>1</v>
      </c>
      <c r="C4" t="str">
        <f t="shared" ref="C4" ca="1" si="12">VLOOKUP(RANDBETWEEN(1,COUNTA(Z:Z)-1),Z:AA,2,0)</f>
        <v>Actor0240m</v>
      </c>
      <c r="D4" t="str">
        <f>IF(ISBLANK(F4),"",
IFERROR(VLOOKUP(F4,[2]ActorTable!$A:$H,MATCH("이름참고",[2]ActorTable!$1:$1,0),0),"캐릭터없음"))</f>
        <v>간파울</v>
      </c>
      <c r="E4" t="str">
        <f t="shared" ref="E4" ca="1" si="13">IF(AND(B4&lt;=OFFSET(B4,1,0),NOT(ISBLANK(F4))),
IF(F4=OFFSET(F4,1,0),"같음",""),"")</f>
        <v/>
      </c>
      <c r="F4" t="s">
        <v>312</v>
      </c>
      <c r="G4">
        <v>3</v>
      </c>
      <c r="H4">
        <v>6</v>
      </c>
      <c r="I4">
        <v>8</v>
      </c>
      <c r="J4">
        <v>7</v>
      </c>
      <c r="K4">
        <v>0</v>
      </c>
      <c r="L4">
        <v>0</v>
      </c>
      <c r="M4">
        <v>0</v>
      </c>
      <c r="N4">
        <v>0</v>
      </c>
      <c r="O4">
        <v>0</v>
      </c>
      <c r="P4">
        <v>0</v>
      </c>
      <c r="Q4">
        <v>18</v>
      </c>
      <c r="R4">
        <v>356</v>
      </c>
      <c r="S4" t="str">
        <f>IFERROR(VLOOKUP(R4,[2]WingLookTable!$A:$B,2,0),"캐릭터없음")</f>
        <v>Wing_GreenOtherPatternOtherFast</v>
      </c>
      <c r="T4">
        <f t="shared" ca="1" si="9"/>
        <v>240</v>
      </c>
      <c r="U4" t="str">
        <f t="shared" ca="1" si="10"/>
        <v>{"dy":1,"sl":1,"id":"Actor1109m","stats":{"tr":3,"trp":6,"str":15,"dex":0,"int":0,"vit":0,"train":0,"wgGr0":0,"wgGr1":0,"wgGr2":0,"wgGr3":18,"wgLk":113}},{"dy":1,"sl":2,"id":"Actor2010m","stats":{"tr":3,"trp":6,"str":10,"dex":5,"int":0,"vit":0,"train":0,"wgGr0":0,"wgGr1":0,"wgGr2":0,"wgGr3":18,"wgLk":211}},{"dy":2,"sl":1,"id":"Actor0201m","stats":{"tr":3,"trp":6,"str":8,"dex":7,"int":0,"vit":0,"train":0,"wgGr0":0,"wgGr1":0,"wgGr2":0,"wgGr3":18,"wgLk":356}}</v>
      </c>
      <c r="V4" t="str">
        <f t="shared" ca="1" si="11"/>
        <v>{"dy":2,"sl":1,"id":"Actor0201m","stats":{"tr":3,"trp":6,"str":8,"dex":7,"int":0,"vit":0,"train":0,"wgGr0":0,"wgGr1":0,"wgGr2":0,"wgGr3":18,"wgLk":356}}</v>
      </c>
      <c r="Z4">
        <v>3</v>
      </c>
      <c r="AA4" t="s">
        <v>314</v>
      </c>
      <c r="AB4">
        <f>COUNTIF(F:F,AA4)</f>
        <v>1</v>
      </c>
      <c r="AD4">
        <v>3</v>
      </c>
      <c r="AE4">
        <v>109</v>
      </c>
      <c r="AF4">
        <f>COUNTIF(R:R,AE4)</f>
        <v>1</v>
      </c>
    </row>
    <row r="5" spans="1:32">
      <c r="A5">
        <v>2</v>
      </c>
      <c r="B5">
        <f t="shared" ca="1" si="0"/>
        <v>2</v>
      </c>
      <c r="C5" t="str">
        <f t="shared" ref="C5" ca="1" si="14">VLOOKUP(RANDBETWEEN(1,COUNTA(Z:Z)-1),Z:AA,2,0)</f>
        <v>Actor3019m</v>
      </c>
      <c r="D5" t="str">
        <f>IF(ISBLANK(F5),"",
IFERROR(VLOOKUP(F5,[2]ActorTable!$A:$H,MATCH("이름참고",[2]ActorTable!$1:$1,0),0),"캐릭터없음"))</f>
        <v>원더</v>
      </c>
      <c r="E5" t="str">
        <f t="shared" ref="E5" ca="1" si="15">IF(AND(B5&lt;=OFFSET(B5,1,0),NOT(ISBLANK(F5))),
IF(F5=OFFSET(F5,1,0),"같음",""),"")</f>
        <v/>
      </c>
      <c r="F5" t="s">
        <v>362</v>
      </c>
      <c r="G5">
        <v>3</v>
      </c>
      <c r="H5">
        <v>6</v>
      </c>
      <c r="I5">
        <v>0</v>
      </c>
      <c r="J5">
        <v>8</v>
      </c>
      <c r="K5">
        <v>7</v>
      </c>
      <c r="L5">
        <v>0</v>
      </c>
      <c r="M5">
        <v>0</v>
      </c>
      <c r="N5">
        <v>0</v>
      </c>
      <c r="O5">
        <v>0</v>
      </c>
      <c r="P5">
        <v>0</v>
      </c>
      <c r="Q5">
        <v>18</v>
      </c>
      <c r="R5">
        <v>178</v>
      </c>
      <c r="S5" t="str">
        <f>IFERROR(VLOOKUP(R5,[2]WingLookTable!$A:$B,2,0),"캐릭터없음")</f>
        <v>Wing_DustMultiSineSineFullFast</v>
      </c>
      <c r="T5">
        <f t="shared" ref="T5" ca="1" si="16">VLOOKUP(RANDBETWEEN(1,COUNTA(AD:AD)-1),AD:AE,2,0)</f>
        <v>133</v>
      </c>
      <c r="U5" t="str">
        <f t="shared" ref="U5" ca="1" si="17">IF(ROW()=2,V5,OFFSET(U5,-1,0)&amp;IF(LEN(V5)=0,"",","&amp;V5))</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v>
      </c>
      <c r="V5" t="str">
        <f t="shared" ca="1" si="5"/>
        <v>{"dy":2,"sl":2,"id":"Actor2128m","stats":{"tr":3,"trp":6,"str":0,"dex":8,"int":7,"vit":0,"train":0,"wgGr0":0,"wgGr1":0,"wgGr2":0,"wgGr3":18,"wgLk":178}}</v>
      </c>
      <c r="Z5">
        <v>4</v>
      </c>
      <c r="AA5" t="s">
        <v>315</v>
      </c>
      <c r="AB5">
        <f>COUNTIF(F:F,AA5)</f>
        <v>2</v>
      </c>
      <c r="AD5">
        <v>4</v>
      </c>
      <c r="AE5">
        <v>113</v>
      </c>
      <c r="AF5">
        <f>COUNTIF(R:R,AE5)</f>
        <v>1</v>
      </c>
    </row>
    <row r="6" spans="1:32">
      <c r="A6">
        <v>2</v>
      </c>
      <c r="B6">
        <f t="shared" ref="B6" ca="1" si="18">IF(A6&lt;&gt;OFFSET(A6,-1,0),1,OFFSET(B6,-1,0)+1)</f>
        <v>3</v>
      </c>
      <c r="C6" t="str">
        <f t="shared" ref="C6" ca="1" si="19">VLOOKUP(RANDBETWEEN(1,COUNTA(Z:Z)-1),Z:AA,2,0)</f>
        <v>Actor3114m</v>
      </c>
      <c r="D6" t="str">
        <f>IF(ISBLANK(F6),"",
IFERROR(VLOOKUP(F6,[2]ActorTable!$A:$H,MATCH("이름참고",[2]ActorTable!$1:$1,0),0),"캐릭터없음"))</f>
        <v>딘즈</v>
      </c>
      <c r="E6" t="str">
        <f t="shared" ref="E6" ca="1" si="20">IF(AND(B6&lt;=OFFSET(B6,1,0),NOT(ISBLANK(F6))),
IF(F6=OFFSET(F6,1,0),"같음",""),"")</f>
        <v/>
      </c>
      <c r="F6" t="s">
        <v>449</v>
      </c>
      <c r="G6">
        <v>3</v>
      </c>
      <c r="H6">
        <v>6</v>
      </c>
      <c r="I6">
        <v>8</v>
      </c>
      <c r="J6">
        <v>0</v>
      </c>
      <c r="K6">
        <v>7</v>
      </c>
      <c r="L6">
        <v>0</v>
      </c>
      <c r="M6">
        <v>0</v>
      </c>
      <c r="N6">
        <v>0</v>
      </c>
      <c r="O6">
        <v>0</v>
      </c>
      <c r="P6">
        <v>0</v>
      </c>
      <c r="Q6">
        <v>18</v>
      </c>
      <c r="R6">
        <v>369</v>
      </c>
      <c r="S6" t="str">
        <f>IFERROR(VLOOKUP(R6,[2]WingLookTable!$A:$B,2,0),"캐릭터없음")</f>
        <v>Wing_SkyLightningSineOtherFast</v>
      </c>
      <c r="T6">
        <f t="shared" ref="T6" ca="1" si="21">VLOOKUP(RANDBETWEEN(1,COUNTA(AD:AD)-1),AD:AE,2,0)</f>
        <v>214</v>
      </c>
      <c r="U6" t="str">
        <f t="shared" ref="U6" ca="1" si="22">IF(ROW()=2,V6,OFFSET(U6,-1,0)&amp;IF(LEN(V6)=0,"",","&amp;V6))</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v>
      </c>
      <c r="V6" t="str">
        <f t="shared" ref="V6" ca="1" si="23">"{"""&amp;A$1&amp;""":"&amp;A6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{"dy":2,"sl":3,"id":"Actor3022m","stats":{"tr":3,"trp":6,"str":8,"dex":0,"int":7,"vit":0,"train":0,"wgGr0":0,"wgGr1":0,"wgGr2":0,"wgGr3":18,"wgLk":369}}</v>
      </c>
      <c r="Z6">
        <v>5</v>
      </c>
      <c r="AA6" t="s">
        <v>316</v>
      </c>
      <c r="AB6">
        <f>COUNTIF(F:F,AA6)</f>
        <v>1</v>
      </c>
      <c r="AD6">
        <v>5</v>
      </c>
      <c r="AE6">
        <v>117</v>
      </c>
      <c r="AF6">
        <f>COUNTIF(R:R,AE6)</f>
        <v>1</v>
      </c>
    </row>
    <row r="7" spans="1:32">
      <c r="A7">
        <v>3</v>
      </c>
      <c r="B7">
        <f t="shared" ca="1" si="0"/>
        <v>1</v>
      </c>
      <c r="C7" t="str">
        <f t="shared" ref="C7" ca="1" si="24">VLOOKUP(RANDBETWEEN(1,COUNTA(Z:Z)-1),Z:AA,2,0)</f>
        <v>Actor1109m</v>
      </c>
      <c r="D7" t="str">
        <f>IF(ISBLANK(F7),"",
IFERROR(VLOOKUP(F7,[2]ActorTable!$A:$H,MATCH("이름참고",[2]ActorTable!$1:$1,0),0),"캐릭터없음"))</f>
        <v>나인</v>
      </c>
      <c r="E7" t="str">
        <f t="shared" ref="E7" ca="1" si="25">IF(AND(B7&lt;=OFFSET(B7,1,0),NOT(ISBLANK(F7))),
IF(F7=OFFSET(F7,1,0),"같음",""),"")</f>
        <v/>
      </c>
      <c r="F7" t="s">
        <v>444</v>
      </c>
      <c r="G7">
        <v>3</v>
      </c>
      <c r="H7">
        <v>6</v>
      </c>
      <c r="I7">
        <v>0</v>
      </c>
      <c r="J7">
        <v>0</v>
      </c>
      <c r="K7">
        <v>8</v>
      </c>
      <c r="L7">
        <v>7</v>
      </c>
      <c r="M7">
        <v>0</v>
      </c>
      <c r="N7">
        <v>0</v>
      </c>
      <c r="O7">
        <v>0</v>
      </c>
      <c r="P7">
        <v>0</v>
      </c>
      <c r="Q7">
        <v>18</v>
      </c>
      <c r="R7">
        <v>181</v>
      </c>
      <c r="S7" t="str">
        <f>IFERROR(VLOOKUP(R7,[2]WingLookTable!$A:$B,2,0),"캐릭터없음")</f>
        <v>Wing_DustPurpleNoiseOtherStripeSlow</v>
      </c>
      <c r="T7">
        <f t="shared" ref="T7" ca="1" si="26">VLOOKUP(RANDBETWEEN(1,COUNTA(AD:AD)-1),AD:AE,2,0)</f>
        <v>321</v>
      </c>
      <c r="U7" t="str">
        <f t="shared" ref="U7" ca="1" si="27">IF(ROW()=2,V7,OFFSET(U7,-1,0)&amp;IF(LEN(V7)=0,"",","&amp;V7))</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v>
      </c>
      <c r="V7" t="str">
        <f t="shared" ref="V7" ca="1" si="28">"{"""&amp;A$1&amp;""":"&amp;A7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{"dy":3,"sl":1,"id":"Actor0236m","stats":{"tr":3,"trp":6,"str":0,"dex":0,"int":8,"vit":7,"train":0,"wgGr0":0,"wgGr1":0,"wgGr2":0,"wgGr3":18,"wgLk":181}}</v>
      </c>
      <c r="Z7">
        <v>6</v>
      </c>
      <c r="AA7" t="s">
        <v>317</v>
      </c>
      <c r="AB7">
        <f>COUNTIF(F:F,AA7)</f>
        <v>1</v>
      </c>
      <c r="AD7">
        <v>6</v>
      </c>
      <c r="AE7">
        <v>121</v>
      </c>
      <c r="AF7">
        <f>COUNTIF(R:R,AE7)</f>
        <v>1</v>
      </c>
    </row>
    <row r="8" spans="1:32">
      <c r="A8">
        <v>3</v>
      </c>
      <c r="B8">
        <f t="shared" ref="B8" ca="1" si="29">IF(A8&lt;&gt;OFFSET(A8,-1,0),1,OFFSET(B8,-1,0)+1)</f>
        <v>2</v>
      </c>
      <c r="C8" t="str">
        <f t="shared" ref="C8" ca="1" si="30">VLOOKUP(RANDBETWEEN(1,COUNTA(Z:Z)-1),Z:AA,2,0)</f>
        <v>Actor2238m</v>
      </c>
      <c r="D8" t="str">
        <f>IF(ISBLANK(F8),"",
IFERROR(VLOOKUP(F8,[2]ActorTable!$A:$H,MATCH("이름참고",[2]ActorTable!$1:$1,0),0),"캐릭터없음"))</f>
        <v>베이</v>
      </c>
      <c r="E8" t="str">
        <f t="shared" ref="E8" ca="1" si="31">IF(AND(B8&lt;=OFFSET(B8,1,0),NOT(ISBLANK(F8))),
IF(F8=OFFSET(F8,1,0),"같음",""),"")</f>
        <v/>
      </c>
      <c r="F8" t="s">
        <v>403</v>
      </c>
      <c r="G8">
        <v>3</v>
      </c>
      <c r="H8">
        <v>6</v>
      </c>
      <c r="I8">
        <v>2</v>
      </c>
      <c r="J8">
        <v>5</v>
      </c>
      <c r="K8">
        <v>8</v>
      </c>
      <c r="L8">
        <v>0</v>
      </c>
      <c r="M8">
        <v>0</v>
      </c>
      <c r="N8">
        <v>0</v>
      </c>
      <c r="O8">
        <v>0</v>
      </c>
      <c r="P8">
        <v>0</v>
      </c>
      <c r="Q8">
        <v>18</v>
      </c>
      <c r="R8">
        <v>315</v>
      </c>
      <c r="S8" t="str">
        <f>IFERROR(VLOOKUP(R8,[2]WingLookTable!$A:$B,2,0),"캐릭터없음")</f>
        <v>Wing_DustMultiNoiseOtherOtherSlow</v>
      </c>
      <c r="T8">
        <f t="shared" ref="T8" ca="1" si="32">VLOOKUP(RANDBETWEEN(1,COUNTA(AD:AD)-1),AD:AE,2,0)</f>
        <v>240</v>
      </c>
      <c r="U8" t="str">
        <f t="shared" ref="U8" ca="1" si="33">IF(ROW()=2,V8,OFFSET(U8,-1,0)&amp;IF(LEN(V8)=0,"",","&amp;V8))</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v>
      </c>
      <c r="V8" t="str">
        <f t="shared" ref="V8" ca="1" si="34">"{"""&amp;A$1&amp;""":"&amp;A8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{"dy":3,"sl":2,"id":"Actor0104m","stats":{"tr":3,"trp":6,"str":2,"dex":5,"int":8,"vit":0,"train":0,"wgGr0":0,"wgGr1":0,"wgGr2":0,"wgGr3":18,"wgLk":315}}</v>
      </c>
      <c r="Z8">
        <v>7</v>
      </c>
      <c r="AA8" t="s">
        <v>318</v>
      </c>
      <c r="AB8">
        <f>COUNTIF(F:F,AA8)</f>
        <v>3</v>
      </c>
      <c r="AD8">
        <v>7</v>
      </c>
      <c r="AE8">
        <v>125</v>
      </c>
      <c r="AF8">
        <f>COUNTIF(R:R,AE8)</f>
        <v>1</v>
      </c>
    </row>
    <row r="9" spans="1:32">
      <c r="A9">
        <v>4</v>
      </c>
      <c r="B9">
        <f t="shared" ca="1" si="0"/>
        <v>1</v>
      </c>
      <c r="C9" t="str">
        <f t="shared" ca="1" si="1"/>
        <v>Actor2238m</v>
      </c>
      <c r="D9" t="str">
        <f>IF(ISBLANK(F9),"",
IFERROR(VLOOKUP(F9,[2]ActorTable!$A:$H,MATCH("이름참고",[2]ActorTable!$1:$1,0),0),"캐릭터없음"))</f>
        <v>프리스</v>
      </c>
      <c r="E9" t="str">
        <f t="shared" ca="1" si="2"/>
        <v/>
      </c>
      <c r="F9" t="s">
        <v>366</v>
      </c>
      <c r="G9">
        <v>3</v>
      </c>
      <c r="H9">
        <v>6</v>
      </c>
      <c r="I9">
        <v>5</v>
      </c>
      <c r="J9">
        <v>5</v>
      </c>
      <c r="K9">
        <v>5</v>
      </c>
      <c r="L9">
        <v>0</v>
      </c>
      <c r="M9">
        <v>0</v>
      </c>
      <c r="N9">
        <v>0</v>
      </c>
      <c r="O9">
        <v>0</v>
      </c>
      <c r="P9">
        <v>0</v>
      </c>
      <c r="Q9">
        <v>18</v>
      </c>
      <c r="R9">
        <v>125</v>
      </c>
      <c r="S9" t="str">
        <f>IFERROR(VLOOKUP(R9,[2]WingLookTable!$A:$B,2,0),"캐릭터없음")</f>
        <v>Wing_CyanOtherBeeOtherSlow</v>
      </c>
      <c r="T9">
        <f t="shared" ca="1" si="3"/>
        <v>199</v>
      </c>
      <c r="U9"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v>
      </c>
      <c r="V9" t="str">
        <f t="shared" ca="1" si="5"/>
        <v>{"dy":4,"sl":1,"id":"Actor0125m","stats":{"tr":3,"trp":6,"str":5,"dex":5,"int":5,"vit":0,"train":0,"wgGr0":0,"wgGr1":0,"wgGr2":0,"wgGr3":18,"wgLk":125}}</v>
      </c>
      <c r="Z9">
        <v>8</v>
      </c>
      <c r="AA9" t="s">
        <v>319</v>
      </c>
      <c r="AB9">
        <f>COUNTIF(F:F,AA9)</f>
        <v>3</v>
      </c>
      <c r="AD9">
        <v>8</v>
      </c>
      <c r="AE9">
        <v>129</v>
      </c>
      <c r="AF9">
        <f>COUNTIF(R:R,AE9)</f>
        <v>1</v>
      </c>
    </row>
    <row r="10" spans="1:32">
      <c r="A10">
        <v>4</v>
      </c>
      <c r="B10">
        <f t="shared" ca="1" si="0"/>
        <v>2</v>
      </c>
      <c r="C10" t="str">
        <f t="shared" ca="1" si="1"/>
        <v>Actor1108m</v>
      </c>
      <c r="D10" t="str">
        <f>IF(ISBLANK(F10),"",
IFERROR(VLOOKUP(F10,[2]ActorTable!$A:$H,MATCH("이름참고",[2]ActorTable!$1:$1,0),0),"캐릭터없음"))</f>
        <v>무테이</v>
      </c>
      <c r="E10" t="str">
        <f t="shared" ca="1" si="2"/>
        <v/>
      </c>
      <c r="F10" t="s">
        <v>367</v>
      </c>
      <c r="G10">
        <v>3</v>
      </c>
      <c r="H10">
        <v>6</v>
      </c>
      <c r="I10">
        <v>10</v>
      </c>
      <c r="J10">
        <v>5</v>
      </c>
      <c r="K10">
        <v>0</v>
      </c>
      <c r="L10">
        <v>0</v>
      </c>
      <c r="M10">
        <v>0</v>
      </c>
      <c r="N10">
        <v>0</v>
      </c>
      <c r="O10">
        <v>0</v>
      </c>
      <c r="P10">
        <v>0</v>
      </c>
      <c r="Q10">
        <v>18</v>
      </c>
      <c r="R10">
        <v>205</v>
      </c>
      <c r="S10" t="str">
        <f>IFERROR(VLOOKUP(R10,[2]WingLookTable!$A:$B,2,0),"캐릭터없음")</f>
        <v>Wing_FirePatternPatternFullFast</v>
      </c>
      <c r="T10">
        <f t="shared" ca="1" si="3"/>
        <v>328</v>
      </c>
      <c r="U10"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v>
      </c>
      <c r="V10" t="str">
        <f t="shared" ca="1" si="5"/>
        <v>{"dy":4,"sl":2,"id":"Actor3021m","stats":{"tr":3,"trp":6,"str":10,"dex":5,"int":0,"vit":0,"train":0,"wgGr0":0,"wgGr1":0,"wgGr2":0,"wgGr3":18,"wgLk":205}}</v>
      </c>
      <c r="Z10">
        <v>9</v>
      </c>
      <c r="AA10" t="s">
        <v>320</v>
      </c>
      <c r="AB10">
        <f>COUNTIF(F:F,AA10)</f>
        <v>3</v>
      </c>
      <c r="AD10">
        <v>9</v>
      </c>
      <c r="AE10">
        <v>133</v>
      </c>
      <c r="AF10">
        <f>COUNTIF(R:R,AE10)</f>
        <v>0</v>
      </c>
    </row>
    <row r="11" spans="1:32">
      <c r="A11">
        <v>5</v>
      </c>
      <c r="B11">
        <f t="shared" ca="1" si="0"/>
        <v>1</v>
      </c>
      <c r="C11" t="str">
        <f t="shared" ref="C11" ca="1" si="35">VLOOKUP(RANDBETWEEN(1,COUNTA(Z:Z)-1),Z:AA,2,0)</f>
        <v>Actor1109m</v>
      </c>
      <c r="D11" t="str">
        <f>IF(ISBLANK(F11),"",
IFERROR(VLOOKUP(F11,[2]ActorTable!$A:$H,MATCH("이름참고",[2]ActorTable!$1:$1,0),0),"캐릭터없음"))</f>
        <v>나인</v>
      </c>
      <c r="E11" t="str">
        <f t="shared" ref="E11" ca="1" si="36">IF(AND(B11&lt;=OFFSET(B11,1,0),NOT(ISBLANK(F11))),
IF(F11=OFFSET(F11,1,0),"같음",""),"")</f>
        <v/>
      </c>
      <c r="F11" t="s">
        <v>444</v>
      </c>
      <c r="G11">
        <v>3</v>
      </c>
      <c r="H11">
        <v>6</v>
      </c>
      <c r="I11">
        <v>8</v>
      </c>
      <c r="J11">
        <v>7</v>
      </c>
      <c r="K11">
        <v>0</v>
      </c>
      <c r="L11">
        <v>0</v>
      </c>
      <c r="M11">
        <v>0</v>
      </c>
      <c r="N11">
        <v>0</v>
      </c>
      <c r="O11">
        <v>0</v>
      </c>
      <c r="P11">
        <v>0</v>
      </c>
      <c r="Q11">
        <v>18</v>
      </c>
      <c r="R11">
        <v>332</v>
      </c>
      <c r="S11" t="str">
        <f>IFERROR(VLOOKUP(R11,[2]WingLookTable!$A:$B,2,0),"캐릭터없음")</f>
        <v>Wing_DustRedMultiNoiseOtherFast</v>
      </c>
      <c r="T11">
        <f t="shared" ref="T11" ca="1" si="37">VLOOKUP(RANDBETWEEN(1,COUNTA(AD:AD)-1),AD:AE,2,0)</f>
        <v>232</v>
      </c>
      <c r="U11" t="str">
        <f t="shared" ref="U11" ca="1" si="38">IF(ROW()=2,V11,OFFSET(U11,-1,0)&amp;IF(LEN(V11)=0,"",","&amp;V11))</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v>
      </c>
      <c r="V11" t="str">
        <f t="shared" ca="1" si="5"/>
        <v>{"dy":5,"sl":1,"id":"Actor0236m","stats":{"tr":3,"trp":6,"str":8,"dex":7,"int":0,"vit":0,"train":0,"wgGr0":0,"wgGr1":0,"wgGr2":0,"wgGr3":18,"wgLk":332}}</v>
      </c>
      <c r="Z11">
        <v>10</v>
      </c>
      <c r="AA11" t="s">
        <v>321</v>
      </c>
      <c r="AB11">
        <f>COUNTIF(F:F,AA11)</f>
        <v>2</v>
      </c>
      <c r="AD11">
        <v>10</v>
      </c>
      <c r="AE11">
        <v>137</v>
      </c>
      <c r="AF11">
        <f>COUNTIF(R:R,AE11)</f>
        <v>1</v>
      </c>
    </row>
    <row r="12" spans="1:32">
      <c r="A12">
        <v>5</v>
      </c>
      <c r="B12">
        <f t="shared" ca="1" si="0"/>
        <v>2</v>
      </c>
      <c r="C12" t="str">
        <f t="shared" ref="C12" ca="1" si="39">VLOOKUP(RANDBETWEEN(1,COUNTA(Z:Z)-1),Z:AA,2,0)</f>
        <v>Actor3114m</v>
      </c>
      <c r="D12" t="str">
        <f>IF(ISBLANK(F12),"",
IFERROR(VLOOKUP(F12,[2]ActorTable!$A:$H,MATCH("이름참고",[2]ActorTable!$1:$1,0),0),"캐릭터없음"))</f>
        <v>미네락</v>
      </c>
      <c r="E12" t="str">
        <f t="shared" ref="E12" ca="1" si="40">IF(AND(B12&lt;=OFFSET(B12,1,0),NOT(ISBLANK(F12))),
IF(F12=OFFSET(F12,1,0),"같음",""),"")</f>
        <v/>
      </c>
      <c r="F12" t="s">
        <v>328</v>
      </c>
      <c r="G12">
        <v>3</v>
      </c>
      <c r="H12">
        <v>6</v>
      </c>
      <c r="I12">
        <v>5</v>
      </c>
      <c r="J12">
        <v>0</v>
      </c>
      <c r="K12">
        <v>5</v>
      </c>
      <c r="L12">
        <v>5</v>
      </c>
      <c r="M12">
        <v>0</v>
      </c>
      <c r="N12">
        <v>0</v>
      </c>
      <c r="O12">
        <v>0</v>
      </c>
      <c r="P12">
        <v>0</v>
      </c>
      <c r="Q12">
        <v>18</v>
      </c>
      <c r="R12">
        <v>202</v>
      </c>
      <c r="S12" t="str">
        <f>IFERROR(VLOOKUP(R12,[2]WingLookTable!$A:$B,2,0),"캐릭터없음")</f>
        <v>Wing_FireOtherSineFullFast</v>
      </c>
      <c r="T12">
        <f t="shared" ref="T12" ca="1" si="41">VLOOKUP(RANDBETWEEN(1,COUNTA(AD:AD)-1),AD:AE,2,0)</f>
        <v>284</v>
      </c>
      <c r="U12" t="str">
        <f t="shared" ref="U12" ca="1" si="42">IF(ROW()=2,V12,OFFSET(U12,-1,0)&amp;IF(LEN(V12)=0,"",","&amp;V12))</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v>
      </c>
      <c r="V12" t="str">
        <f t="shared" ca="1" si="5"/>
        <v>{"dy":5,"sl":2,"id":"Actor2120m","stats":{"tr":3,"trp":6,"str":5,"dex":0,"int":5,"vit":5,"train":0,"wgGr0":0,"wgGr1":0,"wgGr2":0,"wgGr3":18,"wgLk":202}}</v>
      </c>
      <c r="Z12">
        <v>11</v>
      </c>
      <c r="AA12" t="s">
        <v>322</v>
      </c>
      <c r="AB12">
        <f>COUNTIF(F:F,AA12)</f>
        <v>3</v>
      </c>
      <c r="AD12">
        <v>11</v>
      </c>
      <c r="AE12">
        <v>141</v>
      </c>
      <c r="AF12">
        <f>COUNTIF(R:R,AE12)</f>
        <v>1</v>
      </c>
    </row>
    <row r="13" spans="1:32">
      <c r="A13">
        <v>5</v>
      </c>
      <c r="B13">
        <f t="shared" ref="B13" ca="1" si="43">IF(A13&lt;&gt;OFFSET(A13,-1,0),1,OFFSET(B13,-1,0)+1)</f>
        <v>3</v>
      </c>
      <c r="C13" t="str">
        <f t="shared" ref="C13" ca="1" si="44">VLOOKUP(RANDBETWEEN(1,COUNTA(Z:Z)-1),Z:AA,2,0)</f>
        <v>Actor0007m</v>
      </c>
      <c r="D13" t="str">
        <f>IF(ISBLANK(F13),"",
IFERROR(VLOOKUP(F13,[2]ActorTable!$A:$H,MATCH("이름참고",[2]ActorTable!$1:$1,0),0),"캐릭터없음"))</f>
        <v>롤라</v>
      </c>
      <c r="E13" t="str">
        <f t="shared" ref="E13" ca="1" si="45">IF(AND(B13&lt;=OFFSET(B13,1,0),NOT(ISBLANK(F13))),
IF(F13=OFFSET(F13,1,0),"같음",""),"")</f>
        <v/>
      </c>
      <c r="F13" t="s">
        <v>327</v>
      </c>
      <c r="G13">
        <v>3</v>
      </c>
      <c r="H13">
        <v>6</v>
      </c>
      <c r="I13">
        <v>0</v>
      </c>
      <c r="J13">
        <v>5</v>
      </c>
      <c r="K13">
        <v>10</v>
      </c>
      <c r="L13">
        <v>0</v>
      </c>
      <c r="M13">
        <v>0</v>
      </c>
      <c r="N13">
        <v>0</v>
      </c>
      <c r="O13">
        <v>0</v>
      </c>
      <c r="P13">
        <v>0</v>
      </c>
      <c r="Q13">
        <v>18</v>
      </c>
      <c r="R13">
        <v>288</v>
      </c>
      <c r="S13" t="str">
        <f>IFERROR(VLOOKUP(R13,[2]WingLookTable!$A:$B,2,0),"캐릭터없음")</f>
        <v>Wing_YellowStripeOtherFullFast</v>
      </c>
      <c r="T13">
        <f t="shared" ref="T13" ca="1" si="46">VLOOKUP(RANDBETWEEN(1,COUNTA(AD:AD)-1),AD:AE,2,0)</f>
        <v>196</v>
      </c>
      <c r="U13" t="str">
        <f t="shared" ref="U13" ca="1" si="47">IF(ROW()=2,V13,OFFSET(U13,-1,0)&amp;IF(LEN(V13)=0,"",","&amp;V13))</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v>
      </c>
      <c r="V13" t="str">
        <f t="shared" ref="V13" ca="1" si="48">"{"""&amp;A$1&amp;""":"&amp;A13
&amp;","""&amp;B$1&amp;""":"&amp;B13
&amp;IF(LEN(F13)=0,"",","""&amp;F$1&amp;""":"""&amp;F13&amp;"""")
&amp;IF(LEN(F13)=0,"",",""stats"":{")
&amp;IF(LEN(F13)=0,"",""""&amp;G$1&amp;""":"&amp;G13)
&amp;IF(LEN(F13)=0,"",","""&amp;H$1&amp;""":"&amp;H13)
&amp;IF(LEN(F13)=0,"",","""&amp;I$1&amp;""":"&amp;I13)
&amp;IF(LEN(F13)=0,"",","""&amp;J$1&amp;""":"&amp;J13)
&amp;IF(LEN(F13)=0,"",","""&amp;K$1&amp;""":"&amp;K13)
&amp;IF(LEN(F13)=0,"",","""&amp;L$1&amp;""":"&amp;L13)
&amp;IF(LEN(F13)=0,"",","""&amp;M$1&amp;""":"&amp;M13)
&amp;IF(LEN(F13)=0,"",","""&amp;N$1&amp;""":"&amp;N13)
&amp;IF(LEN(F13)=0,"",","""&amp;O$1&amp;""":"&amp;O13)
&amp;IF(LEN(F13)=0,"",","""&amp;P$1&amp;""":"&amp;P13)
&amp;IF(LEN(F13)=0,"",","""&amp;Q$1&amp;""":"&amp;Q13)
&amp;IF(LEN(F13)=0,"",","""&amp;R$1&amp;""":"&amp;R13)
&amp;IF(LEN(F13)=0,"","}")&amp;"}"</f>
        <v>{"dy":5,"sl":3,"id":"Actor3019m","stats":{"tr":3,"trp":6,"str":0,"dex":5,"int":10,"vit":0,"train":0,"wgGr0":0,"wgGr1":0,"wgGr2":0,"wgGr3":18,"wgLk":288}}</v>
      </c>
      <c r="Z13">
        <v>12</v>
      </c>
      <c r="AA13" t="s">
        <v>323</v>
      </c>
      <c r="AB13">
        <f>COUNTIF(F:F,AA13)</f>
        <v>3</v>
      </c>
      <c r="AD13">
        <v>12</v>
      </c>
      <c r="AE13">
        <v>145</v>
      </c>
      <c r="AF13">
        <f>COUNTIF(R:R,AE13)</f>
        <v>1</v>
      </c>
    </row>
    <row r="14" spans="1:32">
      <c r="A14">
        <v>6</v>
      </c>
      <c r="B14">
        <f t="shared" ca="1" si="0"/>
        <v>1</v>
      </c>
      <c r="C14" t="str">
        <f t="shared" ca="1" si="1"/>
        <v>Actor3231m</v>
      </c>
      <c r="D14" t="str">
        <f>IF(ISBLANK(F14),"",
IFERROR(VLOOKUP(F14,[2]ActorTable!$A:$H,MATCH("이름참고",[2]ActorTable!$1:$1,0),0),"캐릭터없음"))</f>
        <v>니엘</v>
      </c>
      <c r="E14" t="str">
        <f t="shared" ca="1" si="2"/>
        <v/>
      </c>
      <c r="F14" t="s">
        <v>358</v>
      </c>
      <c r="G14">
        <v>3</v>
      </c>
      <c r="H14">
        <v>6</v>
      </c>
      <c r="I14">
        <v>0</v>
      </c>
      <c r="J14">
        <v>0</v>
      </c>
      <c r="K14">
        <v>15</v>
      </c>
      <c r="L14">
        <v>0</v>
      </c>
      <c r="M14">
        <v>0</v>
      </c>
      <c r="N14">
        <v>0</v>
      </c>
      <c r="O14">
        <v>0</v>
      </c>
      <c r="P14">
        <v>0</v>
      </c>
      <c r="Q14">
        <v>18</v>
      </c>
      <c r="R14">
        <v>272</v>
      </c>
      <c r="S14" t="str">
        <f>IFERROR(VLOOKUP(R14,[2]WingLookTable!$A:$B,2,0),"캐릭터없음")</f>
        <v>Wing_WhiteNoiseOtherFullFast</v>
      </c>
      <c r="T14">
        <f t="shared" ca="1" si="3"/>
        <v>288</v>
      </c>
      <c r="U14"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v>
      </c>
      <c r="V14" t="str">
        <f t="shared" ca="1" si="5"/>
        <v>{"dy":6,"sl":1,"id":"Actor2238m","stats":{"tr":3,"trp":6,"str":0,"dex":0,"int":15,"vit":0,"train":0,"wgGr0":0,"wgGr1":0,"wgGr2":0,"wgGr3":18,"wgLk":272}}</v>
      </c>
      <c r="Z14">
        <v>13</v>
      </c>
      <c r="AA14" t="s">
        <v>324</v>
      </c>
      <c r="AB14">
        <f>COUNTIF(F:F,AA14)</f>
        <v>2</v>
      </c>
      <c r="AD14">
        <v>13</v>
      </c>
      <c r="AE14">
        <v>148</v>
      </c>
      <c r="AF14">
        <f>COUNTIF(R:R,AE14)</f>
        <v>1</v>
      </c>
    </row>
    <row r="15" spans="1:32">
      <c r="A15">
        <v>6</v>
      </c>
      <c r="B15">
        <f t="shared" ca="1" si="0"/>
        <v>2</v>
      </c>
      <c r="C15" t="str">
        <f t="shared" ca="1" si="1"/>
        <v>Actor2011m</v>
      </c>
      <c r="D15" t="str">
        <f>IF(ISBLANK(F15),"",
IFERROR(VLOOKUP(F15,[2]ActorTable!$A:$H,MATCH("이름참고",[2]ActorTable!$1:$1,0),0),"캐릭터없음"))</f>
        <v>딘즈</v>
      </c>
      <c r="E15" t="str">
        <f t="shared" ca="1" si="2"/>
        <v/>
      </c>
      <c r="F15" t="s">
        <v>449</v>
      </c>
      <c r="G15">
        <v>3</v>
      </c>
      <c r="H15">
        <v>6</v>
      </c>
      <c r="I15">
        <v>0</v>
      </c>
      <c r="J15">
        <v>0</v>
      </c>
      <c r="K15">
        <v>10</v>
      </c>
      <c r="L15">
        <v>5</v>
      </c>
      <c r="M15">
        <v>0</v>
      </c>
      <c r="N15">
        <v>0</v>
      </c>
      <c r="O15">
        <v>0</v>
      </c>
      <c r="P15">
        <v>0</v>
      </c>
      <c r="Q15">
        <v>18</v>
      </c>
      <c r="R15">
        <v>366</v>
      </c>
      <c r="S15" t="str">
        <f>IFERROR(VLOOKUP(R15,[2]WingLookTable!$A:$B,2,0),"캐릭터없음")</f>
        <v>Wing_RedNoiseNoiseOtherFast</v>
      </c>
      <c r="T15">
        <f t="shared" ca="1" si="3"/>
        <v>344</v>
      </c>
      <c r="U15"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v>
      </c>
      <c r="V15" t="str">
        <f t="shared" ca="1" si="5"/>
        <v>{"dy":6,"sl":2,"id":"Actor3022m","stats":{"tr":3,"trp":6,"str":0,"dex":0,"int":10,"vit":5,"train":0,"wgGr0":0,"wgGr1":0,"wgGr2":0,"wgGr3":18,"wgLk":366}}</v>
      </c>
      <c r="Z15">
        <v>14</v>
      </c>
      <c r="AA15" t="s">
        <v>325</v>
      </c>
      <c r="AB15">
        <f>COUNTIF(F:F,AA15)</f>
        <v>1</v>
      </c>
      <c r="AD15">
        <v>14</v>
      </c>
      <c r="AE15">
        <v>151</v>
      </c>
      <c r="AF15">
        <f>COUNTIF(R:R,AE15)</f>
        <v>0</v>
      </c>
    </row>
    <row r="16" spans="1:32">
      <c r="A16">
        <v>7</v>
      </c>
      <c r="B16">
        <f t="shared" ca="1" si="0"/>
        <v>1</v>
      </c>
      <c r="C16" t="str">
        <f t="shared" ca="1" si="1"/>
        <v>Actor0007m</v>
      </c>
      <c r="D16" t="str">
        <f>IF(ISBLANK(F16),"",
IFERROR(VLOOKUP(F16,[2]ActorTable!$A:$H,MATCH("이름참고",[2]ActorTable!$1:$1,0),0),"캐릭터없음"))</f>
        <v>테이슨</v>
      </c>
      <c r="E16" t="str">
        <f t="shared" ca="1" si="2"/>
        <v/>
      </c>
      <c r="F16" t="s">
        <v>318</v>
      </c>
      <c r="G16">
        <v>3</v>
      </c>
      <c r="H16">
        <v>6</v>
      </c>
      <c r="I16">
        <v>5</v>
      </c>
      <c r="J16">
        <v>0</v>
      </c>
      <c r="K16">
        <v>10</v>
      </c>
      <c r="L16">
        <v>0</v>
      </c>
      <c r="M16">
        <v>0</v>
      </c>
      <c r="N16">
        <v>0</v>
      </c>
      <c r="O16">
        <v>0</v>
      </c>
      <c r="P16">
        <v>0</v>
      </c>
      <c r="Q16">
        <v>18</v>
      </c>
      <c r="R16">
        <v>252</v>
      </c>
      <c r="S16" t="str">
        <f>IFERROR(VLOOKUP(R16,[2]WingLookTable!$A:$B,2,0),"캐릭터없음")</f>
        <v>Wing_RedSineFullOtherFast</v>
      </c>
      <c r="T16">
        <f t="shared" ref="T16" ca="1" si="49">VLOOKUP(RANDBETWEEN(1,COUNTA(AD:AD)-1),AD:AE,2,0)</f>
        <v>363</v>
      </c>
      <c r="U16" t="str">
        <f t="shared" ref="U16" ca="1" si="50">IF(ROW()=2,V16,OFFSET(U16,-1,0)&amp;IF(LEN(V16)=0,"",","&amp;V16))</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v>
      </c>
      <c r="V16" t="str">
        <f t="shared" ref="V16" ca="1" si="51">"{"""&amp;A$1&amp;""":"&amp;A16
&amp;","""&amp;B$1&amp;""":"&amp;B16
&amp;IF(LEN(F16)=0,"",","""&amp;F$1&amp;""":"""&amp;F16&amp;"""")
&amp;IF(LEN(F16)=0,"",",""stats"":{")
&amp;IF(LEN(F16)=0,"",""""&amp;G$1&amp;""":"&amp;G16)
&amp;IF(LEN(F16)=0,"",","""&amp;H$1&amp;""":"&amp;H16)
&amp;IF(LEN(F16)=0,"",","""&amp;I$1&amp;""":"&amp;I16)
&amp;IF(LEN(F16)=0,"",","""&amp;J$1&amp;""":"&amp;J16)
&amp;IF(LEN(F16)=0,"",","""&amp;K$1&amp;""":"&amp;K16)
&amp;IF(LEN(F16)=0,"",","""&amp;L$1&amp;""":"&amp;L16)
&amp;IF(LEN(F16)=0,"",","""&amp;M$1&amp;""":"&amp;M16)
&amp;IF(LEN(F16)=0,"",","""&amp;N$1&amp;""":"&amp;N16)
&amp;IF(LEN(F16)=0,"",","""&amp;O$1&amp;""":"&amp;O16)
&amp;IF(LEN(F16)=0,"",","""&amp;P$1&amp;""":"&amp;P16)
&amp;IF(LEN(F16)=0,"",","""&amp;Q$1&amp;""":"&amp;Q16)
&amp;IF(LEN(F16)=0,"",","""&amp;R$1&amp;""":"&amp;R16)
&amp;IF(LEN(F16)=0,"","}")&amp;"}"</f>
        <v>{"dy":7,"sl":1,"id":"Actor1108m","stats":{"tr":3,"trp":6,"str":5,"dex":0,"int":10,"vit":0,"train":0,"wgGr0":0,"wgGr1":0,"wgGr2":0,"wgGr3":18,"wgLk":252}}</v>
      </c>
      <c r="Z16">
        <v>15</v>
      </c>
      <c r="AA16" t="s">
        <v>326</v>
      </c>
      <c r="AB16">
        <f>COUNTIF(F:F,AA16)</f>
        <v>2</v>
      </c>
      <c r="AD16">
        <v>15</v>
      </c>
      <c r="AE16">
        <v>154</v>
      </c>
      <c r="AF16">
        <f>COUNTIF(R:R,AE16)</f>
        <v>1</v>
      </c>
    </row>
    <row r="17" spans="1:32">
      <c r="A17">
        <v>7</v>
      </c>
      <c r="B17">
        <f t="shared" ref="B17" ca="1" si="52">IF(A17&lt;&gt;OFFSET(A17,-1,0),1,OFFSET(B17,-1,0)+1)</f>
        <v>2</v>
      </c>
      <c r="C17" t="str">
        <f t="shared" ref="C17" ca="1" si="53">VLOOKUP(RANDBETWEEN(1,COUNTA(Z:Z)-1),Z:AA,2,0)</f>
        <v>Actor3021m</v>
      </c>
      <c r="D17" t="str">
        <f>IF(ISBLANK(F17),"",
IFERROR(VLOOKUP(F17,[2]ActorTable!$A:$H,MATCH("이름참고",[2]ActorTable!$1:$1,0),0),"캐릭터없음"))</f>
        <v>솔</v>
      </c>
      <c r="E17" t="str">
        <f t="shared" ref="E17" ca="1" si="54">IF(AND(B17&lt;=OFFSET(B17,1,0),NOT(ISBLANK(F17))),
IF(F17=OFFSET(F17,1,0),"같음",""),"")</f>
        <v/>
      </c>
      <c r="F17" t="s">
        <v>404</v>
      </c>
      <c r="G17">
        <v>3</v>
      </c>
      <c r="H17">
        <v>6</v>
      </c>
      <c r="I17">
        <v>0</v>
      </c>
      <c r="J17">
        <v>15</v>
      </c>
      <c r="K17">
        <v>0</v>
      </c>
      <c r="L17">
        <v>0</v>
      </c>
      <c r="M17">
        <v>0</v>
      </c>
      <c r="N17">
        <v>0</v>
      </c>
      <c r="O17">
        <v>0</v>
      </c>
      <c r="P17">
        <v>0</v>
      </c>
      <c r="Q17">
        <v>18</v>
      </c>
      <c r="R17">
        <v>160</v>
      </c>
      <c r="S17" t="str">
        <f>IFERROR(VLOOKUP(R17,[2]WingLookTable!$A:$B,2,0),"캐릭터없음")</f>
        <v>Wing_DustGreenSineFullOtherFast</v>
      </c>
      <c r="T17">
        <f t="shared" ref="T17" ca="1" si="55">VLOOKUP(RANDBETWEEN(1,COUNTA(AD:AD)-1),AD:AE,2,0)</f>
        <v>272</v>
      </c>
      <c r="U17" t="str">
        <f t="shared" ref="U17" ca="1" si="56">IF(ROW()=2,V17,OFFSET(U17,-1,0)&amp;IF(LEN(V17)=0,"",","&amp;V17))</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v>
      </c>
      <c r="V17" t="str">
        <f t="shared" ref="V17" ca="1" si="57">"{"""&amp;A$1&amp;""":"&amp;A17
&amp;","""&amp;B$1&amp;""":"&amp;B17
&amp;IF(LEN(F17)=0,"",","""&amp;F$1&amp;""":"""&amp;F17&amp;"""")
&amp;IF(LEN(F17)=0,"",",""stats"":{")
&amp;IF(LEN(F17)=0,"",""""&amp;G$1&amp;""":"&amp;G17)
&amp;IF(LEN(F17)=0,"",","""&amp;H$1&amp;""":"&amp;H17)
&amp;IF(LEN(F17)=0,"",","""&amp;I$1&amp;""":"&amp;I17)
&amp;IF(LEN(F17)=0,"",","""&amp;J$1&amp;""":"&amp;J17)
&amp;IF(LEN(F17)=0,"",","""&amp;K$1&amp;""":"&amp;K17)
&amp;IF(LEN(F17)=0,"",","""&amp;L$1&amp;""":"&amp;L17)
&amp;IF(LEN(F17)=0,"",","""&amp;M$1&amp;""":"&amp;M17)
&amp;IF(LEN(F17)=0,"",","""&amp;N$1&amp;""":"&amp;N17)
&amp;IF(LEN(F17)=0,"",","""&amp;O$1&amp;""":"&amp;O17)
&amp;IF(LEN(F17)=0,"",","""&amp;P$1&amp;""":"&amp;P17)
&amp;IF(LEN(F17)=0,"",","""&amp;Q$1&amp;""":"&amp;Q17)
&amp;IF(LEN(F17)=0,"",","""&amp;R$1&amp;""":"&amp;R17)
&amp;IF(LEN(F17)=0,"","}")&amp;"}"</f>
        <v>{"dy":7,"sl":2,"id":"Actor2015m","stats":{"tr":3,"trp":6,"str":0,"dex":15,"int":0,"vit":0,"train":0,"wgGr0":0,"wgGr1":0,"wgGr2":0,"wgGr3":18,"wgLk":160}}</v>
      </c>
      <c r="Z17">
        <v>16</v>
      </c>
      <c r="AA17" t="s">
        <v>327</v>
      </c>
      <c r="AB17">
        <f>COUNTIF(F:F,AA17)</f>
        <v>2</v>
      </c>
      <c r="AD17">
        <v>16</v>
      </c>
      <c r="AE17">
        <v>157</v>
      </c>
      <c r="AF17">
        <f>COUNTIF(R:R,AE17)</f>
        <v>1</v>
      </c>
    </row>
    <row r="18" spans="1:32">
      <c r="A18">
        <v>8</v>
      </c>
      <c r="B18">
        <f t="shared" ca="1" si="0"/>
        <v>1</v>
      </c>
      <c r="C18" t="str">
        <f t="shared" ca="1" si="1"/>
        <v>Actor2238m</v>
      </c>
      <c r="D18" t="str">
        <f>IF(ISBLANK(F18),"",
IFERROR(VLOOKUP(F18,[2]ActorTable!$A:$H,MATCH("이름참고",[2]ActorTable!$1:$1,0),0),"캐릭터없음"))</f>
        <v>슬로니카</v>
      </c>
      <c r="E18" t="str">
        <f t="shared" ca="1" si="2"/>
        <v/>
      </c>
      <c r="F18" t="s">
        <v>360</v>
      </c>
      <c r="G18">
        <v>3</v>
      </c>
      <c r="H18">
        <v>6</v>
      </c>
      <c r="I18">
        <v>0</v>
      </c>
      <c r="J18">
        <v>0</v>
      </c>
      <c r="K18">
        <v>15</v>
      </c>
      <c r="L18">
        <v>0</v>
      </c>
      <c r="M18">
        <v>0</v>
      </c>
      <c r="N18">
        <v>0</v>
      </c>
      <c r="O18">
        <v>0</v>
      </c>
      <c r="P18">
        <v>0</v>
      </c>
      <c r="Q18">
        <v>18</v>
      </c>
      <c r="R18">
        <v>324</v>
      </c>
      <c r="S18" t="str">
        <f>IFERROR(VLOOKUP(R18,[2]WingLookTable!$A:$B,2,0),"캐릭터없음")</f>
        <v>Wing_DustMultiOtherSineOtherFast</v>
      </c>
      <c r="T18">
        <f t="shared" ca="1" si="3"/>
        <v>202</v>
      </c>
      <c r="U18"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v>
      </c>
      <c r="V18" t="str">
        <f t="shared" ca="1" si="5"/>
        <v>{"dy":8,"sl":1,"id":"Actor3114m","stats":{"tr":3,"trp":6,"str":0,"dex":0,"int":15,"vit":0,"train":0,"wgGr0":0,"wgGr1":0,"wgGr2":0,"wgGr3":18,"wgLk":324}}</v>
      </c>
      <c r="Z18">
        <v>17</v>
      </c>
      <c r="AA18" t="s">
        <v>328</v>
      </c>
      <c r="AB18">
        <f>COUNTIF(F:F,AA18)</f>
        <v>3</v>
      </c>
      <c r="AD18">
        <v>17</v>
      </c>
      <c r="AE18">
        <v>160</v>
      </c>
      <c r="AF18">
        <f>COUNTIF(R:R,AE18)</f>
        <v>1</v>
      </c>
    </row>
    <row r="19" spans="1:32">
      <c r="A19">
        <v>8</v>
      </c>
      <c r="B19">
        <f t="shared" ca="1" si="0"/>
        <v>2</v>
      </c>
      <c r="C19" t="str">
        <f t="shared" ref="C19" ca="1" si="58">VLOOKUP(RANDBETWEEN(1,COUNTA(Z:Z)-1),Z:AA,2,0)</f>
        <v>Actor3022m</v>
      </c>
      <c r="D19" t="str">
        <f>IF(ISBLANK(F19),"",
IFERROR(VLOOKUP(F19,[2]ActorTable!$A:$H,MATCH("이름참고",[2]ActorTable!$1:$1,0),0),"캐릭터없음"))</f>
        <v>플랜도</v>
      </c>
      <c r="E19" t="str">
        <f t="shared" ref="E19" ca="1" si="59">IF(AND(B19&lt;=OFFSET(B19,1,0),NOT(ISBLANK(F19))),
IF(F19=OFFSET(F19,1,0),"같음",""),"")</f>
        <v/>
      </c>
      <c r="F19" t="s">
        <v>450</v>
      </c>
      <c r="G19">
        <v>3</v>
      </c>
      <c r="H19">
        <v>6</v>
      </c>
      <c r="I19">
        <v>15</v>
      </c>
      <c r="J19">
        <v>0</v>
      </c>
      <c r="K19">
        <v>0</v>
      </c>
      <c r="L19">
        <v>0</v>
      </c>
      <c r="M19">
        <v>0</v>
      </c>
      <c r="N19">
        <v>0</v>
      </c>
      <c r="O19">
        <v>0</v>
      </c>
      <c r="P19">
        <v>0</v>
      </c>
      <c r="Q19">
        <v>18</v>
      </c>
      <c r="R19">
        <v>297</v>
      </c>
      <c r="S19" t="str">
        <f>IFERROR(VLOOKUP(R19,[2]WingLookTable!$A:$B,2,0),"캐릭터없음")</f>
        <v>Wing_DustBlueOtherNoiseOtherFast</v>
      </c>
      <c r="T19">
        <f t="shared" ref="T19" ca="1" si="60">VLOOKUP(RANDBETWEEN(1,COUNTA(AD:AD)-1),AD:AE,2,0)</f>
        <v>328</v>
      </c>
      <c r="U19" t="str">
        <f t="shared" ref="U19" ca="1" si="61">IF(ROW()=2,V19,OFFSET(U19,-1,0)&amp;IF(LEN(V19)=0,"",","&amp;V19))</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v>
      </c>
      <c r="V19" t="str">
        <f t="shared" ca="1" si="5"/>
        <v>{"dy":8,"sl":2,"id":"Actor1039m","stats":{"tr":3,"trp":6,"str":15,"dex":0,"int":0,"vit":0,"train":0,"wgGr0":0,"wgGr1":0,"wgGr2":0,"wgGr3":18,"wgLk":297}}</v>
      </c>
      <c r="Z19">
        <v>18</v>
      </c>
      <c r="AA19" t="s">
        <v>329</v>
      </c>
      <c r="AB19">
        <f>COUNTIF(F:F,AA19)</f>
        <v>3</v>
      </c>
      <c r="AD19">
        <v>18</v>
      </c>
      <c r="AE19">
        <v>163</v>
      </c>
      <c r="AF19">
        <f>COUNTIF(R:R,AE19)</f>
        <v>1</v>
      </c>
    </row>
    <row r="20" spans="1:32">
      <c r="A20">
        <v>9</v>
      </c>
      <c r="B20">
        <f t="shared" ca="1" si="0"/>
        <v>1</v>
      </c>
      <c r="C20" t="str">
        <f t="shared" ref="C20" ca="1" si="62">VLOOKUP(RANDBETWEEN(1,COUNTA(Z:Z)-1),Z:AA,2,0)</f>
        <v>Actor0113m</v>
      </c>
      <c r="D20" t="str">
        <f>IF(ISBLANK(F20),"",
IFERROR(VLOOKUP(F20,[2]ActorTable!$A:$H,MATCH("이름참고",[2]ActorTable!$1:$1,0),0),"캐릭터없음"))</f>
        <v>라무무</v>
      </c>
      <c r="E20" t="str">
        <f t="shared" ref="E20" ca="1" si="63">IF(AND(B20&lt;=OFFSET(B20,1,0),NOT(ISBLANK(F20))),
IF(F20=OFFSET(F20,1,0),"같음",""),"")</f>
        <v/>
      </c>
      <c r="F20" t="s">
        <v>365</v>
      </c>
      <c r="G20">
        <v>3</v>
      </c>
      <c r="H20">
        <v>6</v>
      </c>
      <c r="I20">
        <v>5</v>
      </c>
      <c r="J20">
        <v>0</v>
      </c>
      <c r="K20">
        <v>10</v>
      </c>
      <c r="L20">
        <v>0</v>
      </c>
      <c r="M20">
        <v>0</v>
      </c>
      <c r="N20">
        <v>0</v>
      </c>
      <c r="O20">
        <v>0</v>
      </c>
      <c r="P20">
        <v>0</v>
      </c>
      <c r="Q20">
        <v>18</v>
      </c>
      <c r="R20">
        <v>145</v>
      </c>
      <c r="S20" t="str">
        <f>IFERROR(VLOOKUP(R20,[2]WingLookTable!$A:$B,2,0),"캐릭터없음")</f>
        <v>Wing_DustBlueSinePatternFullSlow</v>
      </c>
      <c r="T20">
        <f t="shared" ca="1" si="3"/>
        <v>193</v>
      </c>
      <c r="U20"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v>
      </c>
      <c r="V20" t="str">
        <f t="shared" ca="1" si="5"/>
        <v>{"dy":9,"sl":1,"id":"Actor3231m","stats":{"tr":3,"trp":6,"str":5,"dex":0,"int":10,"vit":0,"train":0,"wgGr0":0,"wgGr1":0,"wgGr2":0,"wgGr3":18,"wgLk":145}}</v>
      </c>
      <c r="Z20">
        <v>19</v>
      </c>
      <c r="AA20" t="s">
        <v>330</v>
      </c>
      <c r="AB20">
        <f>COUNTIF(F:F,AA20)</f>
        <v>3</v>
      </c>
      <c r="AD20">
        <v>19</v>
      </c>
      <c r="AE20">
        <v>166</v>
      </c>
      <c r="AF20">
        <f>COUNTIF(R:R,AE20)</f>
        <v>1</v>
      </c>
    </row>
    <row r="21" spans="1:32">
      <c r="A21">
        <v>9</v>
      </c>
      <c r="B21">
        <f t="shared" ref="B21" ca="1" si="64">IF(A21&lt;&gt;OFFSET(A21,-1,0),1,OFFSET(B21,-1,0)+1)</f>
        <v>2</v>
      </c>
      <c r="C21" t="str">
        <f t="shared" ref="C21" ca="1" si="65">VLOOKUP(RANDBETWEEN(1,COUNTA(Z:Z)-1),Z:AA,2,0)</f>
        <v>Actor1141m</v>
      </c>
      <c r="D21" t="str">
        <f>IF(ISBLANK(F21),"",
IFERROR(VLOOKUP(F21,[2]ActorTable!$A:$H,MATCH("이름참고",[2]ActorTable!$1:$1,0),0),"캐릭터없음"))</f>
        <v>소하</v>
      </c>
      <c r="E21" t="str">
        <f t="shared" ref="E21" ca="1" si="66">IF(AND(B21&lt;=OFFSET(B21,1,0),NOT(ISBLANK(F21))),
IF(F21=OFFSET(F21,1,0),"같음",""),"")</f>
        <v/>
      </c>
      <c r="F21" t="s">
        <v>418</v>
      </c>
      <c r="G21">
        <v>3</v>
      </c>
      <c r="H21">
        <v>6</v>
      </c>
      <c r="I21">
        <v>0</v>
      </c>
      <c r="J21">
        <v>10</v>
      </c>
      <c r="K21">
        <v>5</v>
      </c>
      <c r="L21">
        <v>0</v>
      </c>
      <c r="M21">
        <v>0</v>
      </c>
      <c r="N21">
        <v>0</v>
      </c>
      <c r="O21">
        <v>0</v>
      </c>
      <c r="P21">
        <v>0</v>
      </c>
      <c r="Q21">
        <v>18</v>
      </c>
      <c r="R21">
        <v>294</v>
      </c>
      <c r="S21" t="str">
        <f>IFERROR(VLOOKUP(R21,[2]WingLookTable!$A:$B,2,0),"캐릭터없음")</f>
        <v>Wing_BlueOtherFullOtherSlow</v>
      </c>
      <c r="T21">
        <f t="shared" ref="T21" ca="1" si="67">VLOOKUP(RANDBETWEEN(1,COUNTA(AD:AD)-1),AD:AE,2,0)</f>
        <v>332</v>
      </c>
      <c r="U21" t="str">
        <f t="shared" ref="U21" ca="1" si="68">IF(ROW()=2,V21,OFFSET(U21,-1,0)&amp;IF(LEN(V21)=0,"",","&amp;V21))</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v>
      </c>
      <c r="V21" t="str">
        <f t="shared" ref="V21" ca="1" si="69">"{"""&amp;A$1&amp;""":"&amp;A21
&amp;","""&amp;B$1&amp;""":"&amp;B21
&amp;IF(LEN(F21)=0,"",","""&amp;F$1&amp;""":"""&amp;F21&amp;"""")
&amp;IF(LEN(F21)=0,"",",""stats"":{")
&amp;IF(LEN(F21)=0,"",""""&amp;G$1&amp;""":"&amp;G21)
&amp;IF(LEN(F21)=0,"",","""&amp;H$1&amp;""":"&amp;H21)
&amp;IF(LEN(F21)=0,"",","""&amp;I$1&amp;""":"&amp;I21)
&amp;IF(LEN(F21)=0,"",","""&amp;J$1&amp;""":"&amp;J21)
&amp;IF(LEN(F21)=0,"",","""&amp;K$1&amp;""":"&amp;K21)
&amp;IF(LEN(F21)=0,"",","""&amp;L$1&amp;""":"&amp;L21)
&amp;IF(LEN(F21)=0,"",","""&amp;M$1&amp;""":"&amp;M21)
&amp;IF(LEN(F21)=0,"",","""&amp;N$1&amp;""":"&amp;N21)
&amp;IF(LEN(F21)=0,"",","""&amp;O$1&amp;""":"&amp;O21)
&amp;IF(LEN(F21)=0,"",","""&amp;P$1&amp;""":"&amp;P21)
&amp;IF(LEN(F21)=0,"",","""&amp;Q$1&amp;""":"&amp;Q21)
&amp;IF(LEN(F21)=0,"",","""&amp;R$1&amp;""":"&amp;R21)
&amp;IF(LEN(F21)=0,"","}")&amp;"}"</f>
        <v>{"dy":9,"sl":2,"id":"Actor1002m","stats":{"tr":3,"trp":6,"str":0,"dex":10,"int":5,"vit":0,"train":0,"wgGr0":0,"wgGr1":0,"wgGr2":0,"wgGr3":18,"wgLk":294}}</v>
      </c>
      <c r="Z21">
        <v>20</v>
      </c>
      <c r="AA21" t="s">
        <v>331</v>
      </c>
      <c r="AB21">
        <f>COUNTIF(F:F,AA21)</f>
        <v>2</v>
      </c>
      <c r="AD21">
        <v>20</v>
      </c>
      <c r="AE21">
        <v>169</v>
      </c>
      <c r="AF21">
        <f>COUNTIF(R:R,AE21)</f>
        <v>1</v>
      </c>
    </row>
    <row r="22" spans="1:32">
      <c r="A22">
        <v>10</v>
      </c>
      <c r="B22">
        <f t="shared" ca="1" si="0"/>
        <v>1</v>
      </c>
      <c r="C22" t="str">
        <f t="shared" ref="C22" ca="1" si="70">VLOOKUP(RANDBETWEEN(1,COUNTA(Z:Z)-1),Z:AA,2,0)</f>
        <v>Actor3212m</v>
      </c>
      <c r="D22" t="str">
        <f>IF(ISBLANK(F22),"",
IFERROR(VLOOKUP(F22,[2]ActorTable!$A:$H,MATCH("이름참고",[2]ActorTable!$1:$1,0),0),"캐릭터없음"))</f>
        <v>오비우스</v>
      </c>
      <c r="E22" t="str">
        <f t="shared" ref="E22" ca="1" si="71">IF(AND(B22&lt;=OFFSET(B22,1,0),NOT(ISBLANK(F22))),
IF(F22=OFFSET(F22,1,0),"같음",""),"")</f>
        <v/>
      </c>
      <c r="F22" t="s">
        <v>349</v>
      </c>
      <c r="G22">
        <v>3</v>
      </c>
      <c r="H22">
        <v>6</v>
      </c>
      <c r="I22">
        <v>0</v>
      </c>
      <c r="J22">
        <v>5</v>
      </c>
      <c r="K22">
        <v>10</v>
      </c>
      <c r="L22">
        <v>0</v>
      </c>
      <c r="M22">
        <v>0</v>
      </c>
      <c r="N22">
        <v>0</v>
      </c>
      <c r="O22">
        <v>0</v>
      </c>
      <c r="P22">
        <v>0</v>
      </c>
      <c r="Q22">
        <v>18</v>
      </c>
      <c r="R22">
        <v>199</v>
      </c>
      <c r="S22" t="str">
        <f>IFERROR(VLOOKUP(R22,[2]WingLookTable!$A:$B,2,0),"캐릭터없음")</f>
        <v>Wing_FireFullNoiseOtherSlow</v>
      </c>
      <c r="T22">
        <f t="shared" ref="T22" ca="1" si="72">VLOOKUP(RANDBETWEEN(1,COUNTA(AD:AD)-1),AD:AE,2,0)</f>
        <v>214</v>
      </c>
      <c r="U22" t="str">
        <f t="shared" ref="U22" ca="1" si="73">IF(ROW()=2,V22,OFFSET(U22,-1,0)&amp;IF(LEN(V22)=0,"",","&amp;V22))</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v>
      </c>
      <c r="V22" t="str">
        <f t="shared" ref="V22" ca="1" si="74">"{"""&amp;A$1&amp;""":"&amp;A22
&amp;","""&amp;B$1&amp;""":"&amp;B22
&amp;IF(LEN(F22)=0,"",","""&amp;F$1&amp;""":"""&amp;F22&amp;"""")
&amp;IF(LEN(F22)=0,"",",""stats"":{")
&amp;IF(LEN(F22)=0,"",""""&amp;G$1&amp;""":"&amp;G22)
&amp;IF(LEN(F22)=0,"",","""&amp;H$1&amp;""":"&amp;H22)
&amp;IF(LEN(F22)=0,"",","""&amp;I$1&amp;""":"&amp;I22)
&amp;IF(LEN(F22)=0,"",","""&amp;J$1&amp;""":"&amp;J22)
&amp;IF(LEN(F22)=0,"",","""&amp;K$1&amp;""":"&amp;K22)
&amp;IF(LEN(F22)=0,"",","""&amp;L$1&amp;""":"&amp;L22)
&amp;IF(LEN(F22)=0,"",","""&amp;M$1&amp;""":"&amp;M22)
&amp;IF(LEN(F22)=0,"",","""&amp;N$1&amp;""":"&amp;N22)
&amp;IF(LEN(F22)=0,"",","""&amp;O$1&amp;""":"&amp;O22)
&amp;IF(LEN(F22)=0,"",","""&amp;P$1&amp;""":"&amp;P22)
&amp;IF(LEN(F22)=0,"",","""&amp;Q$1&amp;""":"&amp;Q22)
&amp;IF(LEN(F22)=0,"",","""&amp;R$1&amp;""":"&amp;R22)
&amp;IF(LEN(F22)=0,"","}")&amp;"}"</f>
        <v>{"dy":10,"sl":1,"id":"Actor1141m","stats":{"tr":3,"trp":6,"str":0,"dex":5,"int":10,"vit":0,"train":0,"wgGr0":0,"wgGr1":0,"wgGr2":0,"wgGr3":18,"wgLk":199}}</v>
      </c>
      <c r="Z22">
        <v>21</v>
      </c>
      <c r="AA22" t="s">
        <v>332</v>
      </c>
      <c r="AB22">
        <f>COUNTIF(F:F,AA22)</f>
        <v>3</v>
      </c>
      <c r="AD22">
        <v>21</v>
      </c>
      <c r="AE22">
        <v>172</v>
      </c>
      <c r="AF22">
        <f>COUNTIF(R:R,AE22)</f>
        <v>1</v>
      </c>
    </row>
    <row r="23" spans="1:32">
      <c r="A23">
        <v>10</v>
      </c>
      <c r="B23">
        <f t="shared" ref="B23" ca="1" si="75">IF(A23&lt;&gt;OFFSET(A23,-1,0),1,OFFSET(B23,-1,0)+1)</f>
        <v>2</v>
      </c>
      <c r="C23" t="str">
        <f t="shared" ref="C23" ca="1" si="76">VLOOKUP(RANDBETWEEN(1,COUNTA(Z:Z)-1),Z:AA,2,0)</f>
        <v>Actor2128m</v>
      </c>
      <c r="D23" t="str">
        <f>IF(ISBLANK(F23),"",
IFERROR(VLOOKUP(F23,[2]ActorTable!$A:$H,MATCH("이름참고",[2]ActorTable!$1:$1,0),0),"캐릭터없음"))</f>
        <v>클라크</v>
      </c>
      <c r="E23" t="str">
        <f t="shared" ref="E23" ca="1" si="77">IF(AND(B23&lt;=OFFSET(B23,1,0),NOT(ISBLANK(F23))),
IF(F23=OFFSET(F23,1,0),"같음",""),"")</f>
        <v/>
      </c>
      <c r="F23" t="s">
        <v>369</v>
      </c>
      <c r="G23">
        <v>3</v>
      </c>
      <c r="H23">
        <v>6</v>
      </c>
      <c r="I23">
        <v>0</v>
      </c>
      <c r="J23">
        <v>8</v>
      </c>
      <c r="K23">
        <v>7</v>
      </c>
      <c r="L23">
        <v>0</v>
      </c>
      <c r="M23">
        <v>0</v>
      </c>
      <c r="N23">
        <v>0</v>
      </c>
      <c r="O23">
        <v>0</v>
      </c>
      <c r="P23">
        <v>0</v>
      </c>
      <c r="Q23">
        <v>18</v>
      </c>
      <c r="R23">
        <v>190</v>
      </c>
      <c r="S23" t="str">
        <f>IFERROR(VLOOKUP(R23,[2]WingLookTable!$A:$B,2,0),"캐릭터없음")</f>
        <v>Wing_DustYellowNoisePatternStripeSlow</v>
      </c>
      <c r="T23">
        <f t="shared" ref="T23" ca="1" si="78">VLOOKUP(RANDBETWEEN(1,COUNTA(AD:AD)-1),AD:AE,2,0)</f>
        <v>151</v>
      </c>
      <c r="U23" t="str">
        <f t="shared" ref="U23" ca="1" si="79">IF(ROW()=2,V23,OFFSET(U23,-1,0)&amp;IF(LEN(V23)=0,"",","&amp;V23))</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v>
      </c>
      <c r="V23" t="str">
        <f t="shared" ref="V23" ca="1" si="80">"{"""&amp;A$1&amp;""":"&amp;A23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{"dy":10,"sl":2,"id":"Actor2011m","stats":{"tr":3,"trp":6,"str":0,"dex":8,"int":7,"vit":0,"train":0,"wgGr0":0,"wgGr1":0,"wgGr2":0,"wgGr3":18,"wgLk":190}}</v>
      </c>
      <c r="Z23">
        <v>22</v>
      </c>
      <c r="AA23" t="s">
        <v>333</v>
      </c>
      <c r="AB23">
        <f>COUNTIF(F:F,AA23)</f>
        <v>2</v>
      </c>
      <c r="AD23">
        <v>22</v>
      </c>
      <c r="AE23">
        <v>175</v>
      </c>
      <c r="AF23">
        <f>COUNTIF(R:R,AE23)</f>
        <v>1</v>
      </c>
    </row>
    <row r="24" spans="1:32">
      <c r="A24">
        <v>11</v>
      </c>
      <c r="B24">
        <f t="shared" ref="B24:B63" ca="1" si="81">IF(A24&lt;&gt;OFFSET(A24,-1,0),1,OFFSET(B24,-1,0)+1)</f>
        <v>1</v>
      </c>
      <c r="C24" t="str">
        <f t="shared" ref="C24" ca="1" si="82">VLOOKUP(RANDBETWEEN(1,COUNTA(Z:Z)-1),Z:AA,2,0)</f>
        <v>Actor2010m</v>
      </c>
      <c r="D24" t="str">
        <f>IF(ISBLANK(F24),"",
IFERROR(VLOOKUP(F24,[2]ActorTable!$A:$H,MATCH("이름참고",[2]ActorTable!$1:$1,0),0),"캐릭터없음"))</f>
        <v>프리스</v>
      </c>
      <c r="E24" t="str">
        <f t="shared" ref="E24" ca="1" si="83">IF(AND(B24&lt;=OFFSET(B24,1,0),NOT(ISBLANK(F24))),
IF(F24=OFFSET(F24,1,0),"같음",""),"")</f>
        <v/>
      </c>
      <c r="F24" t="s">
        <v>366</v>
      </c>
      <c r="G24">
        <v>3</v>
      </c>
      <c r="H24">
        <v>6</v>
      </c>
      <c r="I24">
        <v>5</v>
      </c>
      <c r="J24">
        <v>10</v>
      </c>
      <c r="K24">
        <v>0</v>
      </c>
      <c r="L24">
        <v>0</v>
      </c>
      <c r="M24">
        <v>0</v>
      </c>
      <c r="N24">
        <v>0</v>
      </c>
      <c r="O24">
        <v>0</v>
      </c>
      <c r="P24">
        <v>0</v>
      </c>
      <c r="Q24">
        <v>18</v>
      </c>
      <c r="R24">
        <v>226</v>
      </c>
      <c r="S24" t="str">
        <f>IFERROR(VLOOKUP(R24,[2]WingLookTable!$A:$B,2,0),"캐릭터없음")</f>
        <v>Wing_MultiOtherNoiseFullFast</v>
      </c>
      <c r="T24">
        <f t="shared" ref="T24:T27" ca="1" si="84">VLOOKUP(RANDBETWEEN(1,COUNTA(AD:AD)-1),AD:AE,2,0)</f>
        <v>178</v>
      </c>
      <c r="U24" t="str">
        <f t="shared" ref="U24:U27" ca="1" si="85">IF(ROW()=2,V24,OFFSET(U24,-1,0)&amp;IF(LEN(V24)=0,"",","&amp;V24))</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v>
      </c>
      <c r="V24" t="str">
        <f t="shared" ref="V24:V25" ca="1" si="86">"{"""&amp;A$1&amp;""":"&amp;A24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{"dy":11,"sl":1,"id":"Actor0125m","stats":{"tr":3,"trp":6,"str":5,"dex":10,"int":0,"vit":0,"train":0,"wgGr0":0,"wgGr1":0,"wgGr2":0,"wgGr3":18,"wgLk":226}}</v>
      </c>
      <c r="Z24">
        <v>23</v>
      </c>
      <c r="AA24" t="s">
        <v>334</v>
      </c>
      <c r="AB24">
        <f>COUNTIF(F:F,AA24)</f>
        <v>1</v>
      </c>
      <c r="AD24">
        <v>23</v>
      </c>
      <c r="AE24">
        <v>178</v>
      </c>
      <c r="AF24">
        <f>COUNTIF(R:R,AE24)</f>
        <v>1</v>
      </c>
    </row>
    <row r="25" spans="1:32">
      <c r="A25">
        <v>11</v>
      </c>
      <c r="B25">
        <f t="shared" ca="1" si="81"/>
        <v>2</v>
      </c>
      <c r="C25" t="str">
        <f t="shared" ref="C25" ca="1" si="87">VLOOKUP(RANDBETWEEN(1,COUNTA(Z:Z)-1),Z:AA,2,0)</f>
        <v>Actor1109m</v>
      </c>
      <c r="D25" t="str">
        <f>IF(ISBLANK(F25),"",
IFERROR(VLOOKUP(F25,[2]ActorTable!$A:$H,MATCH("이름참고",[2]ActorTable!$1:$1,0),0),"캐릭터없음"))</f>
        <v>무테이</v>
      </c>
      <c r="E25" t="str">
        <f t="shared" ref="E25" ca="1" si="88">IF(AND(B25&lt;=OFFSET(B25,1,0),NOT(ISBLANK(F25))),
IF(F25=OFFSET(F25,1,0),"같음",""),"")</f>
        <v/>
      </c>
      <c r="F25" t="s">
        <v>329</v>
      </c>
      <c r="G25">
        <v>3</v>
      </c>
      <c r="H25">
        <v>6</v>
      </c>
      <c r="I25">
        <v>0</v>
      </c>
      <c r="J25">
        <v>0</v>
      </c>
      <c r="K25">
        <v>15</v>
      </c>
      <c r="L25">
        <v>0</v>
      </c>
      <c r="M25">
        <v>0</v>
      </c>
      <c r="N25">
        <v>0</v>
      </c>
      <c r="O25">
        <v>0</v>
      </c>
      <c r="P25">
        <v>0</v>
      </c>
      <c r="Q25">
        <v>18</v>
      </c>
      <c r="R25">
        <v>196</v>
      </c>
      <c r="S25" t="str">
        <f>IFERROR(VLOOKUP(R25,[2]WingLookTable!$A:$B,2,0),"캐릭터없음")</f>
        <v>Wing_FireBeeSineWingSlow</v>
      </c>
      <c r="T25">
        <f t="shared" ca="1" si="84"/>
        <v>145</v>
      </c>
      <c r="U25" t="str">
        <f t="shared" ca="1" si="85"/>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v>
      </c>
      <c r="V25" t="str">
        <f t="shared" ca="1" si="86"/>
        <v>{"dy":11,"sl":2,"id":"Actor3021m","stats":{"tr":3,"trp":6,"str":0,"dex":0,"int":15,"vit":0,"train":0,"wgGr0":0,"wgGr1":0,"wgGr2":0,"wgGr3":18,"wgLk":196}}</v>
      </c>
      <c r="Z25">
        <v>24</v>
      </c>
      <c r="AA25" t="s">
        <v>335</v>
      </c>
      <c r="AB25">
        <f>COUNTIF(F:F,AA25)</f>
        <v>2</v>
      </c>
      <c r="AD25">
        <v>24</v>
      </c>
      <c r="AE25">
        <v>181</v>
      </c>
      <c r="AF25">
        <f>COUNTIF(R:R,AE25)</f>
        <v>1</v>
      </c>
    </row>
    <row r="26" spans="1:32">
      <c r="A26">
        <v>12</v>
      </c>
      <c r="B26">
        <f t="shared" ca="1" si="81"/>
        <v>1</v>
      </c>
      <c r="C26" t="str">
        <f t="shared" ref="C26" ca="1" si="89">VLOOKUP(RANDBETWEEN(1,COUNTA(Z:Z)-1),Z:AA,2,0)</f>
        <v>Actor0240m</v>
      </c>
      <c r="D26" t="str">
        <f>IF(ISBLANK(F26),"",
IFERROR(VLOOKUP(F26,[2]ActorTable!$A:$H,MATCH("이름참고",[2]ActorTable!$1:$1,0),0),"캐릭터없음"))</f>
        <v>메디아</v>
      </c>
      <c r="E26" t="str">
        <f t="shared" ref="E26" ca="1" si="90">IF(AND(B26&lt;=OFFSET(B26,1,0),NOT(ISBLANK(F26))),
IF(F26=OFFSET(F26,1,0),"같음",""),"")</f>
        <v/>
      </c>
      <c r="F26" t="s">
        <v>412</v>
      </c>
      <c r="G26">
        <v>3</v>
      </c>
      <c r="H26">
        <v>6</v>
      </c>
      <c r="I26">
        <v>8</v>
      </c>
      <c r="J26">
        <v>0</v>
      </c>
      <c r="K26">
        <v>7</v>
      </c>
      <c r="L26">
        <v>0</v>
      </c>
      <c r="M26">
        <v>0</v>
      </c>
      <c r="N26">
        <v>0</v>
      </c>
      <c r="O26">
        <v>0</v>
      </c>
      <c r="P26">
        <v>0</v>
      </c>
      <c r="Q26">
        <v>18</v>
      </c>
      <c r="R26">
        <v>214</v>
      </c>
      <c r="S26" t="str">
        <f>IFERROR(VLOOKUP(R26,[2]WingLookTable!$A:$B,2,0),"캐릭터없음")</f>
        <v>Wing_GrayStripeSineFullFast</v>
      </c>
      <c r="T26">
        <f t="shared" ca="1" si="84"/>
        <v>306</v>
      </c>
      <c r="U26" t="str">
        <f t="shared" ca="1" si="85"/>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v>
      </c>
      <c r="V26" t="str">
        <f t="shared" ref="V26:V64" ca="1" si="91">"{"""&amp;A$1&amp;""":"&amp;A26
&amp;","""&amp;B$1&amp;""":"&amp;B26
&amp;IF(LEN(F26)=0,"",","""&amp;F$1&amp;""":"""&amp;F26&amp;"""")
&amp;IF(LEN(F26)=0,"",",""stats"":{")
&amp;IF(LEN(F26)=0,"",""""&amp;G$1&amp;""":"&amp;G26)
&amp;IF(LEN(F26)=0,"",","""&amp;H$1&amp;""":"&amp;H26)
&amp;IF(LEN(F26)=0,"",","""&amp;I$1&amp;""":"&amp;I26)
&amp;IF(LEN(F26)=0,"",","""&amp;J$1&amp;""":"&amp;J26)
&amp;IF(LEN(F26)=0,"",","""&amp;K$1&amp;""":"&amp;K26)
&amp;IF(LEN(F26)=0,"",","""&amp;L$1&amp;""":"&amp;L26)
&amp;IF(LEN(F26)=0,"",","""&amp;M$1&amp;""":"&amp;M26)
&amp;IF(LEN(F26)=0,"",","""&amp;N$1&amp;""":"&amp;N26)
&amp;IF(LEN(F26)=0,"",","""&amp;O$1&amp;""":"&amp;O26)
&amp;IF(LEN(F26)=0,"",","""&amp;P$1&amp;""":"&amp;P26)
&amp;IF(LEN(F26)=0,"",","""&amp;Q$1&amp;""":"&amp;Q26)
&amp;IF(LEN(F26)=0,"",","""&amp;R$1&amp;""":"&amp;R26)
&amp;IF(LEN(F26)=0,"","}")&amp;"}"</f>
        <v>{"dy":12,"sl":1,"id":"Actor1218m","stats":{"tr":3,"trp":6,"str":8,"dex":0,"int":7,"vit":0,"train":0,"wgGr0":0,"wgGr1":0,"wgGr2":0,"wgGr3":18,"wgLk":214}}</v>
      </c>
      <c r="Z26">
        <v>25</v>
      </c>
      <c r="AA26" t="s">
        <v>336</v>
      </c>
      <c r="AB26">
        <f>COUNTIF(F:F,AA26)</f>
        <v>1</v>
      </c>
      <c r="AD26">
        <v>25</v>
      </c>
      <c r="AE26">
        <v>184</v>
      </c>
      <c r="AF26">
        <f>COUNTIF(R:R,AE26)</f>
        <v>1</v>
      </c>
    </row>
    <row r="27" spans="1:32">
      <c r="A27">
        <v>12</v>
      </c>
      <c r="B27">
        <f t="shared" ca="1" si="81"/>
        <v>2</v>
      </c>
      <c r="C27" t="str">
        <f t="shared" ref="C27" ca="1" si="92">VLOOKUP(RANDBETWEEN(1,COUNTA(Z:Z)-1),Z:AA,2,0)</f>
        <v>Actor2010m</v>
      </c>
      <c r="D27" t="str">
        <f>IF(ISBLANK(F27),"",
IFERROR(VLOOKUP(F27,[2]ActorTable!$A:$H,MATCH("이름참고",[2]ActorTable!$1:$1,0),0),"캐릭터없음"))</f>
        <v>슬로니카</v>
      </c>
      <c r="E27" t="str">
        <f t="shared" ref="E27" ca="1" si="93">IF(AND(B27&lt;=OFFSET(B27,1,0),NOT(ISBLANK(F27))),
IF(F27=OFFSET(F27,1,0),"같음",""),"")</f>
        <v/>
      </c>
      <c r="F27" t="s">
        <v>360</v>
      </c>
      <c r="G27">
        <v>3</v>
      </c>
      <c r="H27">
        <v>6</v>
      </c>
      <c r="I27">
        <v>0</v>
      </c>
      <c r="J27">
        <v>10</v>
      </c>
      <c r="K27">
        <v>5</v>
      </c>
      <c r="L27">
        <v>0</v>
      </c>
      <c r="M27">
        <v>0</v>
      </c>
      <c r="N27">
        <v>0</v>
      </c>
      <c r="O27">
        <v>0</v>
      </c>
      <c r="P27">
        <v>0</v>
      </c>
      <c r="Q27">
        <v>18</v>
      </c>
      <c r="R27">
        <v>344</v>
      </c>
      <c r="S27" t="str">
        <f>IFERROR(VLOOKUP(R27,[2]WingLookTable!$A:$B,2,0),"캐릭터없음")</f>
        <v>Wing_DustYellowOtherStripeFullSlow</v>
      </c>
      <c r="T27">
        <f t="shared" ca="1" si="84"/>
        <v>360</v>
      </c>
      <c r="U27" t="str">
        <f t="shared" ca="1" si="85"/>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v>
      </c>
      <c r="V27" t="str">
        <f t="shared" ref="V27" ca="1" si="94">"{"""&amp;A$1&amp;""":"&amp;A27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{"dy":12,"sl":2,"id":"Actor3114m","stats":{"tr":3,"trp":6,"str":0,"dex":10,"int":5,"vit":0,"train":0,"wgGr0":0,"wgGr1":0,"wgGr2":0,"wgGr3":18,"wgLk":344}}</v>
      </c>
      <c r="Z27">
        <v>26</v>
      </c>
      <c r="AA27" t="s">
        <v>337</v>
      </c>
      <c r="AB27">
        <f>COUNTIF(F:F,AA27)</f>
        <v>2</v>
      </c>
      <c r="AD27">
        <v>26</v>
      </c>
      <c r="AE27">
        <v>187</v>
      </c>
      <c r="AF27">
        <f>COUNTIF(R:R,AE27)</f>
        <v>1</v>
      </c>
    </row>
    <row r="28" spans="1:32">
      <c r="A28">
        <v>12</v>
      </c>
      <c r="B28">
        <f t="shared" ref="B28" ca="1" si="95">IF(A28&lt;&gt;OFFSET(A28,-1,0),1,OFFSET(B28,-1,0)+1)</f>
        <v>3</v>
      </c>
      <c r="C28" t="str">
        <f t="shared" ref="C28" ca="1" si="96">VLOOKUP(RANDBETWEEN(1,COUNTA(Z:Z)-1),Z:AA,2,0)</f>
        <v>Actor3117m</v>
      </c>
      <c r="D28" t="str">
        <f>IF(ISBLANK(F28),"",
IFERROR(VLOOKUP(F28,[2]ActorTable!$A:$H,MATCH("이름참고",[2]ActorTable!$1:$1,0),0),"캐릭터없음"))</f>
        <v>그루퍼스</v>
      </c>
      <c r="E28" t="str">
        <f t="shared" ref="E28" ca="1" si="97">IF(AND(B28&lt;=OFFSET(B28,1,0),NOT(ISBLANK(F28))),
IF(F28=OFFSET(F28,1,0),"같음",""),"")</f>
        <v/>
      </c>
      <c r="F28" t="s">
        <v>320</v>
      </c>
      <c r="G28">
        <v>3</v>
      </c>
      <c r="H28">
        <v>6</v>
      </c>
      <c r="I28">
        <v>15</v>
      </c>
      <c r="J28">
        <v>0</v>
      </c>
      <c r="K28">
        <v>0</v>
      </c>
      <c r="L28">
        <v>0</v>
      </c>
      <c r="M28">
        <v>0</v>
      </c>
      <c r="N28">
        <v>0</v>
      </c>
      <c r="O28">
        <v>0</v>
      </c>
      <c r="P28">
        <v>0</v>
      </c>
      <c r="Q28">
        <v>18</v>
      </c>
      <c r="R28">
        <v>264</v>
      </c>
      <c r="S28" t="str">
        <f>IFERROR(VLOOKUP(R28,[2]WingLookTable!$A:$B,2,0),"캐릭터없음")</f>
        <v>Wing_SkySineNoneFullFast</v>
      </c>
      <c r="T28">
        <f t="shared" ref="T28" ca="1" si="98">VLOOKUP(RANDBETWEEN(1,COUNTA(AD:AD)-1),AD:AE,2,0)</f>
        <v>196</v>
      </c>
      <c r="U28" t="str">
        <f t="shared" ref="U28" ca="1" si="99">IF(ROW()=2,V28,OFFSET(U28,-1,0)&amp;IF(LEN(V28)=0,"",","&amp;V28))</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v>
      </c>
      <c r="V28" t="str">
        <f t="shared" ref="V28" ca="1" si="100">"{"""&amp;A$1&amp;""":"&amp;A28
&amp;","""&amp;B$1&amp;""":"&amp;B28
&amp;IF(LEN(F28)=0,"",","""&amp;F$1&amp;""":"""&amp;F28&amp;"""")
&amp;IF(LEN(F28)=0,"",",""stats"":{")
&amp;IF(LEN(F28)=0,"",""""&amp;G$1&amp;""":"&amp;G28)
&amp;IF(LEN(F28)=0,"",","""&amp;H$1&amp;""":"&amp;H28)
&amp;IF(LEN(F28)=0,"",","""&amp;I$1&amp;""":"&amp;I28)
&amp;IF(LEN(F28)=0,"",","""&amp;J$1&amp;""":"&amp;J28)
&amp;IF(LEN(F28)=0,"",","""&amp;K$1&amp;""":"&amp;K28)
&amp;IF(LEN(F28)=0,"",","""&amp;L$1&amp;""":"&amp;L28)
&amp;IF(LEN(F28)=0,"",","""&amp;M$1&amp;""":"&amp;M28)
&amp;IF(LEN(F28)=0,"",","""&amp;N$1&amp;""":"&amp;N28)
&amp;IF(LEN(F28)=0,"",","""&amp;O$1&amp;""":"&amp;O28)
&amp;IF(LEN(F28)=0,"",","""&amp;P$1&amp;""":"&amp;P28)
&amp;IF(LEN(F28)=0,"",","""&amp;Q$1&amp;""":"&amp;Q28)
&amp;IF(LEN(F28)=0,"",","""&amp;R$1&amp;""":"&amp;R28)
&amp;IF(LEN(F28)=0,"","}")&amp;"}"</f>
        <v>{"dy":12,"sl":3,"id":"Actor2010m","stats":{"tr":3,"trp":6,"str":15,"dex":0,"int":0,"vit":0,"train":0,"wgGr0":0,"wgGr1":0,"wgGr2":0,"wgGr3":18,"wgLk":264}}</v>
      </c>
      <c r="Z28">
        <v>27</v>
      </c>
      <c r="AA28" t="s">
        <v>338</v>
      </c>
      <c r="AB28">
        <f>COUNTIF(F:F,AA28)</f>
        <v>2</v>
      </c>
      <c r="AD28">
        <v>27</v>
      </c>
      <c r="AE28">
        <v>190</v>
      </c>
      <c r="AF28">
        <f>COUNTIF(R:R,AE28)</f>
        <v>1</v>
      </c>
    </row>
    <row r="29" spans="1:32">
      <c r="A29">
        <v>13</v>
      </c>
      <c r="B29">
        <f t="shared" ca="1" si="81"/>
        <v>1</v>
      </c>
      <c r="C29" t="str">
        <f t="shared" ca="1" si="1"/>
        <v>Actor3231m</v>
      </c>
      <c r="D29" t="str">
        <f>IF(ISBLANK(F29),"",
IFERROR(VLOOKUP(F29,[2]ActorTable!$A:$H,MATCH("이름참고",[2]ActorTable!$1:$1,0),0),"캐릭터없음"))</f>
        <v>메릴</v>
      </c>
      <c r="E29" t="str">
        <f t="shared" ca="1" si="2"/>
        <v/>
      </c>
      <c r="F29" t="s">
        <v>420</v>
      </c>
      <c r="G29">
        <v>3</v>
      </c>
      <c r="H29">
        <v>6</v>
      </c>
      <c r="I29">
        <v>10</v>
      </c>
      <c r="J29">
        <v>0</v>
      </c>
      <c r="K29">
        <v>0</v>
      </c>
      <c r="L29">
        <v>5</v>
      </c>
      <c r="M29">
        <v>0</v>
      </c>
      <c r="N29">
        <v>0</v>
      </c>
      <c r="O29">
        <v>0</v>
      </c>
      <c r="P29">
        <v>0</v>
      </c>
      <c r="Q29">
        <v>18</v>
      </c>
      <c r="R29">
        <v>360</v>
      </c>
      <c r="S29" t="str">
        <f>IFERROR(VLOOKUP(R29,[2]WingLookTable!$A:$B,2,0),"캐릭터없음")</f>
        <v>Wing_MultiFullSineStripeSlow</v>
      </c>
      <c r="T29">
        <f t="shared" ca="1" si="3"/>
        <v>109</v>
      </c>
      <c r="U29"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v>
      </c>
      <c r="V29" t="str">
        <f t="shared" ca="1" si="91"/>
        <v>{"dy":13,"sl":1,"id":"Actor3212m","stats":{"tr":3,"trp":6,"str":10,"dex":0,"int":0,"vit":5,"train":0,"wgGr0":0,"wgGr1":0,"wgGr2":0,"wgGr3":18,"wgLk":360}}</v>
      </c>
      <c r="Z29">
        <v>28</v>
      </c>
      <c r="AA29" t="s">
        <v>339</v>
      </c>
      <c r="AB29">
        <f>COUNTIF(F:F,AA29)</f>
        <v>2</v>
      </c>
      <c r="AD29">
        <v>28</v>
      </c>
      <c r="AE29">
        <v>193</v>
      </c>
      <c r="AF29">
        <f>COUNTIF(R:R,AE29)</f>
        <v>1</v>
      </c>
    </row>
    <row r="30" spans="1:32">
      <c r="A30">
        <v>13</v>
      </c>
      <c r="B30">
        <f t="shared" ca="1" si="81"/>
        <v>2</v>
      </c>
      <c r="C30" t="str">
        <f t="shared" ca="1" si="1"/>
        <v>Actor2235m</v>
      </c>
      <c r="D30" t="str">
        <f>IF(ISBLANK(F30),"",
IFERROR(VLOOKUP(F30,[2]ActorTable!$A:$H,MATCH("이름참고",[2]ActorTable!$1:$1,0),0),"캐릭터없음"))</f>
        <v>테이슨</v>
      </c>
      <c r="E30" t="str">
        <f t="shared" ca="1" si="2"/>
        <v/>
      </c>
      <c r="F30" t="s">
        <v>318</v>
      </c>
      <c r="G30">
        <v>3</v>
      </c>
      <c r="H30">
        <v>6</v>
      </c>
      <c r="I30">
        <v>8</v>
      </c>
      <c r="J30">
        <v>0</v>
      </c>
      <c r="K30">
        <v>7</v>
      </c>
      <c r="L30">
        <v>0</v>
      </c>
      <c r="M30">
        <v>0</v>
      </c>
      <c r="N30">
        <v>0</v>
      </c>
      <c r="O30">
        <v>0</v>
      </c>
      <c r="P30">
        <v>0</v>
      </c>
      <c r="Q30">
        <v>18</v>
      </c>
      <c r="R30">
        <v>268</v>
      </c>
      <c r="S30" t="str">
        <f>IFERROR(VLOOKUP(R30,[2]WingLookTable!$A:$B,2,0),"캐릭터없음")</f>
        <v>Wing_SkySineSineFullSlow</v>
      </c>
      <c r="T30">
        <f t="shared" ca="1" si="3"/>
        <v>175</v>
      </c>
      <c r="U30"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v>
      </c>
      <c r="V30" t="str">
        <f t="shared" ref="V30" ca="1" si="101">"{"""&amp;A$1&amp;""":"&amp;A30
&amp;","""&amp;B$1&amp;""":"&amp;B30
&amp;IF(LEN(F30)=0,"",","""&amp;F$1&amp;""":"""&amp;F30&amp;"""")
&amp;IF(LEN(F30)=0,"",",""stats"":{")
&amp;IF(LEN(F30)=0,"",""""&amp;G$1&amp;""":"&amp;G30)
&amp;IF(LEN(F30)=0,"",","""&amp;H$1&amp;""":"&amp;H30)
&amp;IF(LEN(F30)=0,"",","""&amp;I$1&amp;""":"&amp;I30)
&amp;IF(LEN(F30)=0,"",","""&amp;J$1&amp;""":"&amp;J30)
&amp;IF(LEN(F30)=0,"",","""&amp;K$1&amp;""":"&amp;K30)
&amp;IF(LEN(F30)=0,"",","""&amp;L$1&amp;""":"&amp;L30)
&amp;IF(LEN(F30)=0,"",","""&amp;M$1&amp;""":"&amp;M30)
&amp;IF(LEN(F30)=0,"",","""&amp;N$1&amp;""":"&amp;N30)
&amp;IF(LEN(F30)=0,"",","""&amp;O$1&amp;""":"&amp;O30)
&amp;IF(LEN(F30)=0,"",","""&amp;P$1&amp;""":"&amp;P30)
&amp;IF(LEN(F30)=0,"",","""&amp;Q$1&amp;""":"&amp;Q30)
&amp;IF(LEN(F30)=0,"",","""&amp;R$1&amp;""":"&amp;R30)
&amp;IF(LEN(F30)=0,"","}")&amp;"}"</f>
        <v>{"dy":13,"sl":2,"id":"Actor1108m","stats":{"tr":3,"trp":6,"str":8,"dex":0,"int":7,"vit":0,"train":0,"wgGr0":0,"wgGr1":0,"wgGr2":0,"wgGr3":18,"wgLk":268}}</v>
      </c>
      <c r="Z30">
        <v>29</v>
      </c>
      <c r="AA30" t="s">
        <v>340</v>
      </c>
      <c r="AB30">
        <f>COUNTIF(F:F,AA30)</f>
        <v>1</v>
      </c>
      <c r="AD30">
        <v>29</v>
      </c>
      <c r="AE30">
        <v>196</v>
      </c>
      <c r="AF30">
        <f>COUNTIF(R:R,AE30)</f>
        <v>1</v>
      </c>
    </row>
    <row r="31" spans="1:32">
      <c r="A31">
        <v>13</v>
      </c>
      <c r="B31">
        <f t="shared" ref="B31" ca="1" si="102">IF(A31&lt;&gt;OFFSET(A31,-1,0),1,OFFSET(B31,-1,0)+1)</f>
        <v>3</v>
      </c>
      <c r="C31" t="str">
        <f t="shared" ref="C31" ca="1" si="103">VLOOKUP(RANDBETWEEN(1,COUNTA(Z:Z)-1),Z:AA,2,0)</f>
        <v>Actor0233m</v>
      </c>
      <c r="D31" t="str">
        <f>IF(ISBLANK(F31),"",
IFERROR(VLOOKUP(F31,[2]ActorTable!$A:$H,MATCH("이름참고",[2]ActorTable!$1:$1,0),0),"캐릭터없음"))</f>
        <v>미네락</v>
      </c>
      <c r="E31" t="str">
        <f t="shared" ref="E31" ca="1" si="104">IF(AND(B31&lt;=OFFSET(B31,1,0),NOT(ISBLANK(F31))),
IF(F31=OFFSET(F31,1,0),"같음",""),"")</f>
        <v/>
      </c>
      <c r="F31" t="s">
        <v>328</v>
      </c>
      <c r="G31">
        <v>3</v>
      </c>
      <c r="H31">
        <v>6</v>
      </c>
      <c r="I31">
        <v>8</v>
      </c>
      <c r="J31">
        <v>7</v>
      </c>
      <c r="K31">
        <v>0</v>
      </c>
      <c r="L31">
        <v>0</v>
      </c>
      <c r="M31">
        <v>0</v>
      </c>
      <c r="N31">
        <v>0</v>
      </c>
      <c r="O31">
        <v>0</v>
      </c>
      <c r="P31">
        <v>0</v>
      </c>
      <c r="Q31">
        <v>18</v>
      </c>
      <c r="R31">
        <v>284</v>
      </c>
      <c r="S31" t="str">
        <f>IFERROR(VLOOKUP(R31,[2]WingLookTable!$A:$B,2,0),"캐릭터없음")</f>
        <v>Wing_YellowOtherNoiseStripeFast</v>
      </c>
      <c r="T31">
        <f t="shared" ref="T31" ca="1" si="105">VLOOKUP(RANDBETWEEN(1,COUNTA(AD:AD)-1),AD:AE,2,0)</f>
        <v>315</v>
      </c>
      <c r="U31" t="str">
        <f t="shared" ref="U31" ca="1" si="106">IF(ROW()=2,V31,OFFSET(U31,-1,0)&amp;IF(LEN(V31)=0,"",","&amp;V31))</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v>
      </c>
      <c r="V31" t="str">
        <f t="shared" ref="V31" ca="1" si="107">"{"""&amp;A$1&amp;""":"&amp;A31
&amp;","""&amp;B$1&amp;""":"&amp;B31
&amp;IF(LEN(F31)=0,"",","""&amp;F$1&amp;""":"""&amp;F31&amp;"""")
&amp;IF(LEN(F31)=0,"",",""stats"":{")
&amp;IF(LEN(F31)=0,"",""""&amp;G$1&amp;""":"&amp;G31)
&amp;IF(LEN(F31)=0,"",","""&amp;H$1&amp;""":"&amp;H31)
&amp;IF(LEN(F31)=0,"",","""&amp;I$1&amp;""":"&amp;I31)
&amp;IF(LEN(F31)=0,"",","""&amp;J$1&amp;""":"&amp;J31)
&amp;IF(LEN(F31)=0,"",","""&amp;K$1&amp;""":"&amp;K31)
&amp;IF(LEN(F31)=0,"",","""&amp;L$1&amp;""":"&amp;L31)
&amp;IF(LEN(F31)=0,"",","""&amp;M$1&amp;""":"&amp;M31)
&amp;IF(LEN(F31)=0,"",","""&amp;N$1&amp;""":"&amp;N31)
&amp;IF(LEN(F31)=0,"",","""&amp;O$1&amp;""":"&amp;O31)
&amp;IF(LEN(F31)=0,"",","""&amp;P$1&amp;""":"&amp;P31)
&amp;IF(LEN(F31)=0,"",","""&amp;Q$1&amp;""":"&amp;Q31)
&amp;IF(LEN(F31)=0,"",","""&amp;R$1&amp;""":"&amp;R31)
&amp;IF(LEN(F31)=0,"","}")&amp;"}"</f>
        <v>{"dy":13,"sl":3,"id":"Actor2120m","stats":{"tr":3,"trp":6,"str":8,"dex":7,"int":0,"vit":0,"train":0,"wgGr0":0,"wgGr1":0,"wgGr2":0,"wgGr3":18,"wgLk":284}}</v>
      </c>
      <c r="Z31">
        <v>30</v>
      </c>
      <c r="AA31" t="s">
        <v>341</v>
      </c>
      <c r="AB31">
        <f>COUNTIF(F:F,AA31)</f>
        <v>3</v>
      </c>
      <c r="AD31">
        <v>30</v>
      </c>
      <c r="AE31">
        <v>199</v>
      </c>
      <c r="AF31">
        <f>COUNTIF(R:R,AE31)</f>
        <v>1</v>
      </c>
    </row>
    <row r="32" spans="1:32">
      <c r="A32">
        <v>14</v>
      </c>
      <c r="B32">
        <f t="shared" ca="1" si="81"/>
        <v>1</v>
      </c>
      <c r="C32" t="str">
        <f t="shared" ca="1" si="1"/>
        <v>Actor0113m</v>
      </c>
      <c r="D32" t="str">
        <f>IF(ISBLANK(F32),"",
IFERROR(VLOOKUP(F32,[2]ActorTable!$A:$H,MATCH("이름참고",[2]ActorTable!$1:$1,0),0),"캐릭터없음"))</f>
        <v>메릴</v>
      </c>
      <c r="E32" t="str">
        <f t="shared" ca="1" si="2"/>
        <v/>
      </c>
      <c r="F32" t="s">
        <v>420</v>
      </c>
      <c r="G32">
        <v>3</v>
      </c>
      <c r="H32">
        <v>6</v>
      </c>
      <c r="I32">
        <v>0</v>
      </c>
      <c r="J32">
        <v>5</v>
      </c>
      <c r="K32">
        <v>0</v>
      </c>
      <c r="L32">
        <v>10</v>
      </c>
      <c r="M32">
        <v>0</v>
      </c>
      <c r="N32">
        <v>0</v>
      </c>
      <c r="O32">
        <v>0</v>
      </c>
      <c r="P32">
        <v>0</v>
      </c>
      <c r="Q32">
        <v>18</v>
      </c>
      <c r="R32">
        <v>148</v>
      </c>
      <c r="S32" t="str">
        <f>IFERROR(VLOOKUP(R32,[2]WingLookTable!$A:$B,2,0),"캐릭터없음")</f>
        <v>Wing_DustCyanPatternFullFullSlow</v>
      </c>
      <c r="T32">
        <f t="shared" ref="T32:T33" ca="1" si="108">VLOOKUP(RANDBETWEEN(1,COUNTA(AD:AD)-1),AD:AE,2,0)</f>
        <v>276</v>
      </c>
      <c r="U32" t="str">
        <f t="shared" ref="U32:U33" ca="1" si="109">IF(ROW()=2,V32,OFFSET(U32,-1,0)&amp;IF(LEN(V32)=0,"",","&amp;V32))</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v>
      </c>
      <c r="V32" t="str">
        <f t="shared" ref="V32:V33" ca="1" si="110">"{"""&amp;A$1&amp;""":"&amp;A32
&amp;","""&amp;B$1&amp;""":"&amp;B32
&amp;IF(LEN(F32)=0,"",","""&amp;F$1&amp;""":"""&amp;F32&amp;"""")
&amp;IF(LEN(F32)=0,"",",""stats"":{")
&amp;IF(LEN(F32)=0,"",""""&amp;G$1&amp;""":"&amp;G32)
&amp;IF(LEN(F32)=0,"",","""&amp;H$1&amp;""":"&amp;H32)
&amp;IF(LEN(F32)=0,"",","""&amp;I$1&amp;""":"&amp;I32)
&amp;IF(LEN(F32)=0,"",","""&amp;J$1&amp;""":"&amp;J32)
&amp;IF(LEN(F32)=0,"",","""&amp;K$1&amp;""":"&amp;K32)
&amp;IF(LEN(F32)=0,"",","""&amp;L$1&amp;""":"&amp;L32)
&amp;IF(LEN(F32)=0,"",","""&amp;M$1&amp;""":"&amp;M32)
&amp;IF(LEN(F32)=0,"",","""&amp;N$1&amp;""":"&amp;N32)
&amp;IF(LEN(F32)=0,"",","""&amp;O$1&amp;""":"&amp;O32)
&amp;IF(LEN(F32)=0,"",","""&amp;P$1&amp;""":"&amp;P32)
&amp;IF(LEN(F32)=0,"",","""&amp;Q$1&amp;""":"&amp;Q32)
&amp;IF(LEN(F32)=0,"",","""&amp;R$1&amp;""":"&amp;R32)
&amp;IF(LEN(F32)=0,"","}")&amp;"}"</f>
        <v>{"dy":14,"sl":1,"id":"Actor3212m","stats":{"tr":3,"trp":6,"str":0,"dex":5,"int":0,"vit":10,"train":0,"wgGr0":0,"wgGr1":0,"wgGr2":0,"wgGr3":18,"wgLk":148}}</v>
      </c>
      <c r="Z32">
        <v>31</v>
      </c>
      <c r="AA32" t="s">
        <v>412</v>
      </c>
      <c r="AB32">
        <f>COUNTIF(F:F,AA32)</f>
        <v>1</v>
      </c>
      <c r="AD32">
        <v>31</v>
      </c>
      <c r="AE32">
        <v>202</v>
      </c>
      <c r="AF32">
        <f>COUNTIF(R:R,AE32)</f>
        <v>1</v>
      </c>
    </row>
    <row r="33" spans="1:32">
      <c r="A33">
        <v>14</v>
      </c>
      <c r="B33">
        <f t="shared" ca="1" si="81"/>
        <v>2</v>
      </c>
      <c r="C33" t="str">
        <f t="shared" ref="C33" ca="1" si="111">VLOOKUP(RANDBETWEEN(1,COUNTA(Z:Z)-1),Z:AA,2,0)</f>
        <v>Actor1216m</v>
      </c>
      <c r="D33" t="str">
        <f>IF(ISBLANK(F33),"",
IFERROR(VLOOKUP(F33,[2]ActorTable!$A:$H,MATCH("이름참고",[2]ActorTable!$1:$1,0),0),"캐릭터없음"))</f>
        <v>데브샤</v>
      </c>
      <c r="E33" t="str">
        <f t="shared" ref="E33" ca="1" si="112">IF(AND(B33&lt;=OFFSET(B33,1,0),NOT(ISBLANK(F33))),
IF(F33=OFFSET(F33,1,0),"같음",""),"")</f>
        <v/>
      </c>
      <c r="F33" t="s">
        <v>399</v>
      </c>
      <c r="G33">
        <v>3</v>
      </c>
      <c r="H33">
        <v>6</v>
      </c>
      <c r="I33">
        <v>0</v>
      </c>
      <c r="J33">
        <v>5</v>
      </c>
      <c r="K33">
        <v>10</v>
      </c>
      <c r="L33">
        <v>0</v>
      </c>
      <c r="M33">
        <v>0</v>
      </c>
      <c r="N33">
        <v>0</v>
      </c>
      <c r="O33">
        <v>0</v>
      </c>
      <c r="P33">
        <v>0</v>
      </c>
      <c r="Q33">
        <v>18</v>
      </c>
      <c r="R33">
        <v>154</v>
      </c>
      <c r="S33" t="str">
        <f>IFERROR(VLOOKUP(R33,[2]WingLookTable!$A:$B,2,0),"캐릭터없음")</f>
        <v>Wing_DustFireSinePatternFullSlow</v>
      </c>
      <c r="T33">
        <f t="shared" ca="1" si="108"/>
        <v>163</v>
      </c>
      <c r="U33" t="str">
        <f t="shared" ca="1" si="109"/>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v>
      </c>
      <c r="V33" t="str">
        <f t="shared" ca="1" si="110"/>
        <v>{"dy":14,"sl":2,"id":"Actor2103m","stats":{"tr":3,"trp":6,"str":0,"dex":5,"int":10,"vit":0,"train":0,"wgGr0":0,"wgGr1":0,"wgGr2":0,"wgGr3":18,"wgLk":154}}</v>
      </c>
      <c r="Z33">
        <v>32</v>
      </c>
      <c r="AA33" t="s">
        <v>420</v>
      </c>
      <c r="AB33">
        <f>COUNTIF(F:F,AA33)</f>
        <v>2</v>
      </c>
      <c r="AD33">
        <v>32</v>
      </c>
      <c r="AE33">
        <v>205</v>
      </c>
      <c r="AF33">
        <f>COUNTIF(R:R,AE33)</f>
        <v>1</v>
      </c>
    </row>
    <row r="34" spans="1:32">
      <c r="A34">
        <v>15</v>
      </c>
      <c r="B34">
        <f t="shared" ca="1" si="81"/>
        <v>1</v>
      </c>
      <c r="C34" t="str">
        <f t="shared" ca="1" si="1"/>
        <v>Actor3021m</v>
      </c>
      <c r="D34" t="str">
        <f>IF(ISBLANK(F34),"",
IFERROR(VLOOKUP(F34,[2]ActorTable!$A:$H,MATCH("이름참고",[2]ActorTable!$1:$1,0),0),"캐릭터없음"))</f>
        <v>클레타</v>
      </c>
      <c r="E34" t="str">
        <f t="shared" ca="1" si="2"/>
        <v/>
      </c>
      <c r="F34" t="s">
        <v>357</v>
      </c>
      <c r="G34">
        <v>3</v>
      </c>
      <c r="H34">
        <v>6</v>
      </c>
      <c r="I34">
        <v>0</v>
      </c>
      <c r="J34">
        <v>0</v>
      </c>
      <c r="K34">
        <v>15</v>
      </c>
      <c r="L34">
        <v>0</v>
      </c>
      <c r="M34">
        <v>0</v>
      </c>
      <c r="N34">
        <v>0</v>
      </c>
      <c r="O34">
        <v>0</v>
      </c>
      <c r="P34">
        <v>0</v>
      </c>
      <c r="Q34">
        <v>18</v>
      </c>
      <c r="R34">
        <v>244</v>
      </c>
      <c r="S34" t="str">
        <f>IFERROR(VLOOKUP(R34,[2]WingLookTable!$A:$B,2,0),"캐릭터없음")</f>
        <v>Wing_PurpleStripeNoiseFullSlow</v>
      </c>
      <c r="T34">
        <f t="shared" ca="1" si="3"/>
        <v>129</v>
      </c>
      <c r="U34"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v>
      </c>
      <c r="V34" t="str">
        <f t="shared" ca="1" si="91"/>
        <v>{"dy":15,"sl":1,"id":"Actor0240m","stats":{"tr":3,"trp":6,"str":0,"dex":0,"int":15,"vit":0,"train":0,"wgGr0":0,"wgGr1":0,"wgGr2":0,"wgGr3":18,"wgLk":244}}</v>
      </c>
      <c r="Z34">
        <v>33</v>
      </c>
      <c r="AA34" t="s">
        <v>442</v>
      </c>
      <c r="AB34">
        <f>COUNTIF(F:F,AA34)</f>
        <v>2</v>
      </c>
      <c r="AD34">
        <v>33</v>
      </c>
      <c r="AE34">
        <v>208</v>
      </c>
      <c r="AF34">
        <f>COUNTIF(R:R,AE34)</f>
        <v>1</v>
      </c>
    </row>
    <row r="35" spans="1:32">
      <c r="A35">
        <v>15</v>
      </c>
      <c r="B35">
        <f t="shared" ref="B35" ca="1" si="113">IF(A35&lt;&gt;OFFSET(A35,-1,0),1,OFFSET(B35,-1,0)+1)</f>
        <v>2</v>
      </c>
      <c r="C35" t="str">
        <f t="shared" ref="C35" ca="1" si="114">VLOOKUP(RANDBETWEEN(1,COUNTA(Z:Z)-1),Z:AA,2,0)</f>
        <v>Actor1108m</v>
      </c>
      <c r="D35" t="str">
        <f>IF(ISBLANK(F35),"",
IFERROR(VLOOKUP(F35,[2]ActorTable!$A:$H,MATCH("이름참고",[2]ActorTable!$1:$1,0),0),"캐릭터없음"))</f>
        <v>무테이</v>
      </c>
      <c r="E35" t="str">
        <f t="shared" ref="E35" ca="1" si="115">IF(AND(B35&lt;=OFFSET(B35,1,0),NOT(ISBLANK(F35))),
IF(F35=OFFSET(F35,1,0),"같음",""),"")</f>
        <v/>
      </c>
      <c r="F35" t="s">
        <v>367</v>
      </c>
      <c r="G35">
        <v>3</v>
      </c>
      <c r="H35">
        <v>6</v>
      </c>
      <c r="I35">
        <v>7</v>
      </c>
      <c r="J35">
        <v>8</v>
      </c>
      <c r="K35">
        <v>0</v>
      </c>
      <c r="L35">
        <v>0</v>
      </c>
      <c r="M35">
        <v>0</v>
      </c>
      <c r="N35">
        <v>0</v>
      </c>
      <c r="O35">
        <v>0</v>
      </c>
      <c r="P35">
        <v>0</v>
      </c>
      <c r="Q35">
        <v>18</v>
      </c>
      <c r="R35">
        <v>280</v>
      </c>
      <c r="S35" t="str">
        <f>IFERROR(VLOOKUP(R35,[2]WingLookTable!$A:$B,2,0),"캐릭터없음")</f>
        <v>Wing_YellowFullSineStripeSlow</v>
      </c>
      <c r="T35">
        <f t="shared" ref="T35" ca="1" si="116">VLOOKUP(RANDBETWEEN(1,COUNTA(AD:AD)-1),AD:AE,2,0)</f>
        <v>328</v>
      </c>
      <c r="U35" t="str">
        <f t="shared" ref="U35" ca="1" si="117">IF(ROW()=2,V35,OFFSET(U35,-1,0)&amp;IF(LEN(V35)=0,"",","&amp;V35))</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v>
      </c>
      <c r="V35" t="str">
        <f t="shared" ref="V35" ca="1" si="118">"{"""&amp;A$1&amp;""":"&amp;A35
&amp;","""&amp;B$1&amp;""":"&amp;B35
&amp;IF(LEN(F35)=0,"",","""&amp;F$1&amp;""":"""&amp;F35&amp;"""")
&amp;IF(LEN(F35)=0,"",",""stats"":{")
&amp;IF(LEN(F35)=0,"",""""&amp;G$1&amp;""":"&amp;G35)
&amp;IF(LEN(F35)=0,"",","""&amp;H$1&amp;""":"&amp;H35)
&amp;IF(LEN(F35)=0,"",","""&amp;I$1&amp;""":"&amp;I35)
&amp;IF(LEN(F35)=0,"",","""&amp;J$1&amp;""":"&amp;J35)
&amp;IF(LEN(F35)=0,"",","""&amp;K$1&amp;""":"&amp;K35)
&amp;IF(LEN(F35)=0,"",","""&amp;L$1&amp;""":"&amp;L35)
&amp;IF(LEN(F35)=0,"",","""&amp;M$1&amp;""":"&amp;M35)
&amp;IF(LEN(F35)=0,"",","""&amp;N$1&amp;""":"&amp;N35)
&amp;IF(LEN(F35)=0,"",","""&amp;O$1&amp;""":"&amp;O35)
&amp;IF(LEN(F35)=0,"",","""&amp;P$1&amp;""":"&amp;P35)
&amp;IF(LEN(F35)=0,"",","""&amp;Q$1&amp;""":"&amp;Q35)
&amp;IF(LEN(F35)=0,"",","""&amp;R$1&amp;""":"&amp;R35)
&amp;IF(LEN(F35)=0,"","}")&amp;"}"</f>
        <v>{"dy":15,"sl":2,"id":"Actor3021m","stats":{"tr":3,"trp":6,"str":7,"dex":8,"int":0,"vit":0,"train":0,"wgGr0":0,"wgGr1":0,"wgGr2":0,"wgGr3":18,"wgLk":280}}</v>
      </c>
      <c r="Z35">
        <v>34</v>
      </c>
      <c r="AA35" t="s">
        <v>443</v>
      </c>
      <c r="AB35">
        <f>COUNTIF(F:F,AA35)</f>
        <v>2</v>
      </c>
      <c r="AD35">
        <v>34</v>
      </c>
      <c r="AE35">
        <v>211</v>
      </c>
      <c r="AF35">
        <f>COUNTIF(R:R,AE35)</f>
        <v>1</v>
      </c>
    </row>
    <row r="36" spans="1:32">
      <c r="A36">
        <v>16</v>
      </c>
      <c r="B36">
        <f t="shared" ca="1" si="81"/>
        <v>1</v>
      </c>
      <c r="C36" t="str">
        <f t="shared" ref="C36" ca="1" si="119">VLOOKUP(RANDBETWEEN(1,COUNTA(Z:Z)-1),Z:AA,2,0)</f>
        <v>Actor3022m</v>
      </c>
      <c r="D36" t="str">
        <f>IF(ISBLANK(F36),"",
IFERROR(VLOOKUP(F36,[2]ActorTable!$A:$H,MATCH("이름참고",[2]ActorTable!$1:$1,0),0),"캐릭터없음"))</f>
        <v>케이저</v>
      </c>
      <c r="E36" t="str">
        <f t="shared" ref="E36" ca="1" si="120">IF(AND(B36&lt;=OFFSET(B36,1,0),NOT(ISBLANK(F36))),
IF(F36=OFFSET(F36,1,0),"같음",""),"")</f>
        <v/>
      </c>
      <c r="F36" t="s">
        <v>370</v>
      </c>
      <c r="G36">
        <v>3</v>
      </c>
      <c r="H36">
        <v>6</v>
      </c>
      <c r="I36">
        <v>8</v>
      </c>
      <c r="J36">
        <v>0</v>
      </c>
      <c r="K36">
        <v>7</v>
      </c>
      <c r="L36">
        <v>0</v>
      </c>
      <c r="M36">
        <v>0</v>
      </c>
      <c r="N36">
        <v>0</v>
      </c>
      <c r="O36">
        <v>0</v>
      </c>
      <c r="P36">
        <v>0</v>
      </c>
      <c r="Q36">
        <v>18</v>
      </c>
      <c r="R36">
        <v>318</v>
      </c>
      <c r="S36" t="str">
        <f>IFERROR(VLOOKUP(R36,[2]WingLookTable!$A:$B,2,0),"캐릭터없음")</f>
        <v>Wing_DustMultiOtherOtherOtherFast</v>
      </c>
      <c r="T36">
        <f t="shared" ref="T36" ca="1" si="121">VLOOKUP(RANDBETWEEN(1,COUNTA(AD:AD)-1),AD:AE,2,0)</f>
        <v>226</v>
      </c>
      <c r="U36" t="str">
        <f t="shared" ref="U36" ca="1" si="122">IF(ROW()=2,V36,OFFSET(U36,-1,0)&amp;IF(LEN(V36)=0,"",","&amp;V36))</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v>
      </c>
      <c r="V36" t="str">
        <f t="shared" ca="1" si="91"/>
        <v>{"dy":16,"sl":1,"id":"Actor0113m","stats":{"tr":3,"trp":6,"str":8,"dex":0,"int":7,"vit":0,"train":0,"wgGr0":0,"wgGr1":0,"wgGr2":0,"wgGr3":18,"wgLk":318}}</v>
      </c>
      <c r="Z36">
        <v>35</v>
      </c>
      <c r="AA36" t="s">
        <v>480</v>
      </c>
      <c r="AB36">
        <f>COUNTIF(F:F,AA36)</f>
        <v>2</v>
      </c>
      <c r="AD36">
        <v>35</v>
      </c>
      <c r="AE36">
        <v>214</v>
      </c>
      <c r="AF36">
        <f>COUNTIF(R:R,AE36)</f>
        <v>1</v>
      </c>
    </row>
    <row r="37" spans="1:32">
      <c r="A37">
        <v>16</v>
      </c>
      <c r="B37">
        <f t="shared" ref="B37" ca="1" si="123">IF(A37&lt;&gt;OFFSET(A37,-1,0),1,OFFSET(B37,-1,0)+1)</f>
        <v>2</v>
      </c>
      <c r="C37" t="str">
        <f t="shared" ref="C37" ca="1" si="124">VLOOKUP(RANDBETWEEN(1,COUNTA(Z:Z)-1),Z:AA,2,0)</f>
        <v>Actor2235m</v>
      </c>
      <c r="D37" t="str">
        <f>IF(ISBLANK(F37),"",
IFERROR(VLOOKUP(F37,[2]ActorTable!$A:$H,MATCH("이름참고",[2]ActorTable!$1:$1,0),0),"캐릭터없음"))</f>
        <v>러센트</v>
      </c>
      <c r="E37" t="str">
        <f t="shared" ref="E37" ca="1" si="125">IF(AND(B37&lt;=OFFSET(B37,1,0),NOT(ISBLANK(F37))),
IF(F37=OFFSET(F37,1,0),"같음",""),"")</f>
        <v/>
      </c>
      <c r="F37" t="s">
        <v>382</v>
      </c>
      <c r="G37">
        <v>3</v>
      </c>
      <c r="H37">
        <v>6</v>
      </c>
      <c r="I37">
        <v>0</v>
      </c>
      <c r="J37">
        <v>0</v>
      </c>
      <c r="K37">
        <v>15</v>
      </c>
      <c r="L37">
        <v>0</v>
      </c>
      <c r="M37">
        <v>0</v>
      </c>
      <c r="N37">
        <v>0</v>
      </c>
      <c r="O37">
        <v>0</v>
      </c>
      <c r="P37">
        <v>0</v>
      </c>
      <c r="Q37">
        <v>18</v>
      </c>
      <c r="R37">
        <v>340</v>
      </c>
      <c r="S37" t="str">
        <f>IFERROR(VLOOKUP(R37,[2]WingLookTable!$A:$B,2,0),"캐릭터없음")</f>
        <v>Wing_DustRedStripeFullOtherSlow</v>
      </c>
      <c r="T37">
        <f t="shared" ref="T37" ca="1" si="126">VLOOKUP(RANDBETWEEN(1,COUNTA(AD:AD)-1),AD:AE,2,0)</f>
        <v>113</v>
      </c>
      <c r="U37" t="str">
        <f t="shared" ref="U37" ca="1" si="127">IF(ROW()=2,V37,OFFSET(U37,-1,0)&amp;IF(LEN(V37)=0,"",","&amp;V37))</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v>
      </c>
      <c r="V37" t="str">
        <f t="shared" ref="V37" ca="1" si="128">"{"""&amp;A$1&amp;""":"&amp;A37
&amp;","""&amp;B$1&amp;""":"&amp;B37
&amp;IF(LEN(F37)=0,"",","""&amp;F$1&amp;""":"""&amp;F37&amp;"""")
&amp;IF(LEN(F37)=0,"",",""stats"":{")
&amp;IF(LEN(F37)=0,"",""""&amp;G$1&amp;""":"&amp;G37)
&amp;IF(LEN(F37)=0,"",","""&amp;H$1&amp;""":"&amp;H37)
&amp;IF(LEN(F37)=0,"",","""&amp;I$1&amp;""":"&amp;I37)
&amp;IF(LEN(F37)=0,"",","""&amp;J$1&amp;""":"&amp;J37)
&amp;IF(LEN(F37)=0,"",","""&amp;K$1&amp;""":"&amp;K37)
&amp;IF(LEN(F37)=0,"",","""&amp;L$1&amp;""":"&amp;L37)
&amp;IF(LEN(F37)=0,"",","""&amp;M$1&amp;""":"&amp;M37)
&amp;IF(LEN(F37)=0,"",","""&amp;N$1&amp;""":"&amp;N37)
&amp;IF(LEN(F37)=0,"",","""&amp;O$1&amp;""":"&amp;O37)
&amp;IF(LEN(F37)=0,"",","""&amp;P$1&amp;""":"&amp;P37)
&amp;IF(LEN(F37)=0,"",","""&amp;Q$1&amp;""":"&amp;Q37)
&amp;IF(LEN(F37)=0,"",","""&amp;R$1&amp;""":"&amp;R37)
&amp;IF(LEN(F37)=0,"","}")&amp;"}"</f>
        <v>{"dy":16,"sl":2,"id":"Actor0024m","stats":{"tr":3,"trp":6,"str":0,"dex":0,"int":15,"vit":0,"train":0,"wgGr0":0,"wgGr1":0,"wgGr2":0,"wgGr3":18,"wgLk":340}}</v>
      </c>
      <c r="AD37">
        <v>36</v>
      </c>
      <c r="AE37">
        <v>217</v>
      </c>
      <c r="AF37">
        <f>COUNTIF(R:R,AE37)</f>
        <v>1</v>
      </c>
    </row>
    <row r="38" spans="1:32">
      <c r="A38">
        <v>17</v>
      </c>
      <c r="B38">
        <f t="shared" ca="1" si="81"/>
        <v>1</v>
      </c>
      <c r="C38" t="str">
        <f t="shared" ref="C38" ca="1" si="129">VLOOKUP(RANDBETWEEN(1,COUNTA(Z:Z)-1),Z:AA,2,0)</f>
        <v>Actor0030m</v>
      </c>
      <c r="D38" t="str">
        <f>IF(ISBLANK(F38),"",
IFERROR(VLOOKUP(F38,[2]ActorTable!$A:$H,MATCH("이름참고",[2]ActorTable!$1:$1,0),0),"캐릭터없음"))</f>
        <v>원더</v>
      </c>
      <c r="E38" t="str">
        <f t="shared" ref="E38" ca="1" si="130">IF(AND(B38&lt;=OFFSET(B38,1,0),NOT(ISBLANK(F38))),
IF(F38=OFFSET(F38,1,0),"같음",""),"")</f>
        <v/>
      </c>
      <c r="F38" t="s">
        <v>333</v>
      </c>
      <c r="G38">
        <v>3</v>
      </c>
      <c r="H38">
        <v>6</v>
      </c>
      <c r="I38">
        <v>8</v>
      </c>
      <c r="J38">
        <v>7</v>
      </c>
      <c r="K38">
        <v>0</v>
      </c>
      <c r="L38">
        <v>0</v>
      </c>
      <c r="M38">
        <v>0</v>
      </c>
      <c r="N38">
        <v>0</v>
      </c>
      <c r="O38">
        <v>0</v>
      </c>
      <c r="P38">
        <v>0</v>
      </c>
      <c r="Q38">
        <v>18</v>
      </c>
      <c r="R38">
        <v>166</v>
      </c>
      <c r="S38" t="str">
        <f>IFERROR(VLOOKUP(R38,[2]WingLookTable!$A:$B,2,0),"캐릭터없음")</f>
        <v>Wing_DustMultiNoisePatternFullFast</v>
      </c>
      <c r="T38">
        <f t="shared" ref="T38" ca="1" si="131">VLOOKUP(RANDBETWEEN(1,COUNTA(AD:AD)-1),AD:AE,2,0)</f>
        <v>264</v>
      </c>
      <c r="U38" t="str">
        <f t="shared" ref="U38" ca="1" si="132">IF(ROW()=2,V38,OFFSET(U38,-1,0)&amp;IF(LEN(V38)=0,"",","&amp;V38))</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v>
      </c>
      <c r="V38" t="str">
        <f t="shared" ca="1" si="91"/>
        <v>{"dy":17,"sl":1,"id":"Actor2128m","stats":{"tr":3,"trp":6,"str":8,"dex":7,"int":0,"vit":0,"train":0,"wgGr0":0,"wgGr1":0,"wgGr2":0,"wgGr3":18,"wgLk":166}}</v>
      </c>
      <c r="AD38">
        <v>37</v>
      </c>
      <c r="AE38">
        <v>220</v>
      </c>
      <c r="AF38">
        <f>COUNTIF(R:R,AE38)</f>
        <v>1</v>
      </c>
    </row>
    <row r="39" spans="1:32">
      <c r="A39">
        <v>17</v>
      </c>
      <c r="B39">
        <f t="shared" ca="1" si="81"/>
        <v>2</v>
      </c>
      <c r="C39" t="str">
        <f t="shared" ref="C39" ca="1" si="133">VLOOKUP(RANDBETWEEN(1,COUNTA(Z:Z)-1),Z:AA,2,0)</f>
        <v>Actor3019m</v>
      </c>
      <c r="D39" t="str">
        <f>IF(ISBLANK(F39),"",
IFERROR(VLOOKUP(F39,[2]ActorTable!$A:$H,MATCH("이름참고",[2]ActorTable!$1:$1,0),0),"캐릭터없음"))</f>
        <v>튤린</v>
      </c>
      <c r="E39" t="str">
        <f t="shared" ref="E39" ca="1" si="134">IF(AND(B39&lt;=OFFSET(B39,1,0),NOT(ISBLANK(F39))),
IF(F39=OFFSET(F39,1,0),"같음",""),"")</f>
        <v/>
      </c>
      <c r="F39" t="s">
        <v>379</v>
      </c>
      <c r="G39">
        <v>3</v>
      </c>
      <c r="H39">
        <v>6</v>
      </c>
      <c r="I39">
        <v>0</v>
      </c>
      <c r="J39">
        <v>5</v>
      </c>
      <c r="K39">
        <v>10</v>
      </c>
      <c r="L39">
        <v>0</v>
      </c>
      <c r="M39">
        <v>0</v>
      </c>
      <c r="N39">
        <v>0</v>
      </c>
      <c r="O39">
        <v>0</v>
      </c>
      <c r="P39">
        <v>0</v>
      </c>
      <c r="Q39">
        <v>18</v>
      </c>
      <c r="R39">
        <v>303</v>
      </c>
      <c r="S39" t="str">
        <f>IFERROR(VLOOKUP(R39,[2]WingLookTable!$A:$B,2,0),"캐릭터없음")</f>
        <v>Wing_DustFireOtherOtherStripeFast</v>
      </c>
      <c r="T39">
        <f t="shared" ref="T39" ca="1" si="135">VLOOKUP(RANDBETWEEN(1,COUNTA(AD:AD)-1),AD:AE,2,0)</f>
        <v>151</v>
      </c>
      <c r="U39" t="str">
        <f t="shared" ref="U39" ca="1" si="136">IF(ROW()=2,V39,OFFSET(U39,-1,0)&amp;IF(LEN(V39)=0,"",","&amp;V39))</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v>
      </c>
      <c r="V39" t="str">
        <f t="shared" ca="1" si="91"/>
        <v>{"dy":17,"sl":2,"id":"Actor0037m","stats":{"tr":3,"trp":6,"str":0,"dex":5,"int":10,"vit":0,"train":0,"wgGr0":0,"wgGr1":0,"wgGr2":0,"wgGr3":18,"wgLk":303}}</v>
      </c>
      <c r="AD39">
        <v>38</v>
      </c>
      <c r="AE39">
        <v>223</v>
      </c>
      <c r="AF39">
        <f>COUNTIF(R:R,AE39)</f>
        <v>1</v>
      </c>
    </row>
    <row r="40" spans="1:32">
      <c r="A40">
        <v>18</v>
      </c>
      <c r="B40">
        <f t="shared" ca="1" si="81"/>
        <v>1</v>
      </c>
      <c r="C40" t="str">
        <f t="shared" ref="C40:C64" ca="1" si="137">VLOOKUP(RANDBETWEEN(1,COUNTA(Z:Z)-1),Z:AA,2,0)</f>
        <v>Actor2015m</v>
      </c>
      <c r="D40" t="str">
        <f>IF(ISBLANK(F40),"",
IFERROR(VLOOKUP(F40,[2]ActorTable!$A:$H,MATCH("이름참고",[2]ActorTable!$1:$1,0),0),"캐릭터없음"))</f>
        <v>미네락</v>
      </c>
      <c r="E40" t="str">
        <f t="shared" ref="E40:E64" ca="1" si="138">IF(AND(B40&lt;=OFFSET(B40,1,0),NOT(ISBLANK(F40))),
IF(F40=OFFSET(F40,1,0),"같음",""),"")</f>
        <v/>
      </c>
      <c r="F40" t="s">
        <v>386</v>
      </c>
      <c r="G40">
        <v>3</v>
      </c>
      <c r="H40">
        <v>6</v>
      </c>
      <c r="I40">
        <v>5</v>
      </c>
      <c r="J40">
        <v>5</v>
      </c>
      <c r="K40">
        <v>0</v>
      </c>
      <c r="L40">
        <v>5</v>
      </c>
      <c r="M40">
        <v>0</v>
      </c>
      <c r="N40">
        <v>0</v>
      </c>
      <c r="O40">
        <v>0</v>
      </c>
      <c r="P40">
        <v>0</v>
      </c>
      <c r="Q40">
        <v>18</v>
      </c>
      <c r="R40">
        <v>187</v>
      </c>
      <c r="S40" t="str">
        <f>IFERROR(VLOOKUP(R40,[2]WingLookTable!$A:$B,2,0),"캐릭터없음")</f>
        <v>Wing_DustPurpleSinePatternFullFast</v>
      </c>
      <c r="T40">
        <f t="shared" ref="T40:T56" ca="1" si="139">VLOOKUP(RANDBETWEEN(1,COUNTA(AD:AD)-1),AD:AE,2,0)</f>
        <v>256</v>
      </c>
      <c r="U40"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v>
      </c>
      <c r="V40" t="str">
        <f t="shared" ca="1" si="91"/>
        <v>{"dy":18,"sl":1,"id":"Actor2120m","stats":{"tr":3,"trp":6,"str":5,"dex":5,"int":0,"vit":5,"train":0,"wgGr0":0,"wgGr1":0,"wgGr2":0,"wgGr3":18,"wgLk":187}}</v>
      </c>
      <c r="AD40">
        <v>39</v>
      </c>
      <c r="AE40">
        <v>226</v>
      </c>
      <c r="AF40">
        <f>COUNTIF(R:R,AE40)</f>
        <v>1</v>
      </c>
    </row>
    <row r="41" spans="1:32">
      <c r="A41">
        <v>18</v>
      </c>
      <c r="B41">
        <f t="shared" ref="B41" ca="1" si="140">IF(A41&lt;&gt;OFFSET(A41,-1,0),1,OFFSET(B41,-1,0)+1)</f>
        <v>2</v>
      </c>
      <c r="C41" t="str">
        <f t="shared" ref="C41" ca="1" si="141">VLOOKUP(RANDBETWEEN(1,COUNTA(Z:Z)-1),Z:AA,2,0)</f>
        <v>Actor0007m</v>
      </c>
      <c r="D41" t="str">
        <f>IF(ISBLANK(F41),"",
IFERROR(VLOOKUP(F41,[2]ActorTable!$A:$H,MATCH("이름참고",[2]ActorTable!$1:$1,0),0),"캐릭터없음"))</f>
        <v>도스로프</v>
      </c>
      <c r="E41" t="str">
        <f t="shared" ref="E41" ca="1" si="142">IF(AND(B41&lt;=OFFSET(B41,1,0),NOT(ISBLANK(F41))),
IF(F41=OFFSET(F41,1,0),"같음",""),"")</f>
        <v/>
      </c>
      <c r="F41" t="s">
        <v>387</v>
      </c>
      <c r="G41">
        <v>3</v>
      </c>
      <c r="H41">
        <v>6</v>
      </c>
      <c r="I41">
        <v>0</v>
      </c>
      <c r="J41">
        <v>0</v>
      </c>
      <c r="K41">
        <v>0</v>
      </c>
      <c r="L41">
        <v>15</v>
      </c>
      <c r="M41">
        <v>0</v>
      </c>
      <c r="N41">
        <v>0</v>
      </c>
      <c r="O41">
        <v>0</v>
      </c>
      <c r="P41">
        <v>0</v>
      </c>
      <c r="Q41">
        <v>18</v>
      </c>
      <c r="R41">
        <v>256</v>
      </c>
      <c r="S41" t="str">
        <f>IFERROR(VLOOKUP(R41,[2]WingLookTable!$A:$B,2,0),"캐릭터없음")</f>
        <v>Wing_SkyFullNoiseOtherFast</v>
      </c>
      <c r="T41">
        <f t="shared" ref="T41" ca="1" si="143">VLOOKUP(RANDBETWEEN(1,COUNTA(AD:AD)-1),AD:AE,2,0)</f>
        <v>264</v>
      </c>
      <c r="U41" t="str">
        <f t="shared" ref="U41" ca="1" si="144">IF(ROW()=2,V41,OFFSET(U41,-1,0)&amp;IF(LEN(V41)=0,"",","&amp;V41))</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v>
      </c>
      <c r="V41" t="str">
        <f t="shared" ref="V41" ca="1" si="145">"{"""&amp;A$1&amp;""":"&amp;A41
&amp;","""&amp;B$1&amp;""":"&amp;B41
&amp;IF(LEN(F41)=0,"",","""&amp;F$1&amp;""":"""&amp;F41&amp;"""")
&amp;IF(LEN(F41)=0,"",",""stats"":{")
&amp;IF(LEN(F41)=0,"",""""&amp;G$1&amp;""":"&amp;G41)
&amp;IF(LEN(F41)=0,"",","""&amp;H$1&amp;""":"&amp;H41)
&amp;IF(LEN(F41)=0,"",","""&amp;I$1&amp;""":"&amp;I41)
&amp;IF(LEN(F41)=0,"",","""&amp;J$1&amp;""":"&amp;J41)
&amp;IF(LEN(F41)=0,"",","""&amp;K$1&amp;""":"&amp;K41)
&amp;IF(LEN(F41)=0,"",","""&amp;L$1&amp;""":"&amp;L41)
&amp;IF(LEN(F41)=0,"",","""&amp;M$1&amp;""":"&amp;M41)
&amp;IF(LEN(F41)=0,"",","""&amp;N$1&amp;""":"&amp;N41)
&amp;IF(LEN(F41)=0,"",","""&amp;O$1&amp;""":"&amp;O41)
&amp;IF(LEN(F41)=0,"",","""&amp;P$1&amp;""":"&amp;P41)
&amp;IF(LEN(F41)=0,"",","""&amp;Q$1&amp;""":"&amp;Q41)
&amp;IF(LEN(F41)=0,"",","""&amp;R$1&amp;""":"&amp;R41)
&amp;IF(LEN(F41)=0,"","}")&amp;"}"</f>
        <v>{"dy":18,"sl":2,"id":"Actor0030m","stats":{"tr":3,"trp":6,"str":0,"dex":0,"int":0,"vit":15,"train":0,"wgGr0":0,"wgGr1":0,"wgGr2":0,"wgGr3":18,"wgLk":256}}</v>
      </c>
      <c r="AD41">
        <v>40</v>
      </c>
      <c r="AE41">
        <v>229</v>
      </c>
      <c r="AF41">
        <f>COUNTIF(R:R,AE41)</f>
        <v>1</v>
      </c>
    </row>
    <row r="42" spans="1:32">
      <c r="A42">
        <v>19</v>
      </c>
      <c r="B42">
        <f t="shared" ca="1" si="81"/>
        <v>1</v>
      </c>
      <c r="C42" t="str">
        <f t="shared" ref="C42:C43" ca="1" si="146">VLOOKUP(RANDBETWEEN(1,COUNTA(Z:Z)-1),Z:AA,2,0)</f>
        <v>Actor3114m</v>
      </c>
      <c r="D42" t="str">
        <f>IF(ISBLANK(F42),"",
IFERROR(VLOOKUP(F42,[2]ActorTable!$A:$H,MATCH("이름참고",[2]ActorTable!$1:$1,0),0),"캐릭터없음"))</f>
        <v>닉스</v>
      </c>
      <c r="E42" t="str">
        <f t="shared" ref="E42:E43" ca="1" si="147">IF(AND(B42&lt;=OFFSET(B42,1,0),NOT(ISBLANK(F42))),
IF(F42=OFFSET(F42,1,0),"같음",""),"")</f>
        <v/>
      </c>
      <c r="F42" t="s">
        <v>361</v>
      </c>
      <c r="G42">
        <v>3</v>
      </c>
      <c r="H42">
        <v>6</v>
      </c>
      <c r="I42">
        <v>0</v>
      </c>
      <c r="J42">
        <v>8</v>
      </c>
      <c r="K42">
        <v>7</v>
      </c>
      <c r="L42">
        <v>0</v>
      </c>
      <c r="M42">
        <v>0</v>
      </c>
      <c r="N42">
        <v>0</v>
      </c>
      <c r="O42">
        <v>0</v>
      </c>
      <c r="P42">
        <v>0</v>
      </c>
      <c r="Q42">
        <v>18</v>
      </c>
      <c r="R42">
        <v>276</v>
      </c>
      <c r="S42" t="str">
        <f>IFERROR(VLOOKUP(R42,[2]WingLookTable!$A:$B,2,0),"캐릭터없음")</f>
        <v>Wing_WhiteSineNoiseFullFast</v>
      </c>
      <c r="T42">
        <f t="shared" ref="T42:T43" ca="1" si="148">VLOOKUP(RANDBETWEEN(1,COUNTA(AD:AD)-1),AD:AE,2,0)</f>
        <v>276</v>
      </c>
      <c r="U42" t="str">
        <f t="shared" ref="U42:U43" ca="1" si="149">IF(ROW()=2,V42,OFFSET(U42,-1,0)&amp;IF(LEN(V42)=0,"",","&amp;V42))</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v>
      </c>
      <c r="V42" t="str">
        <f t="shared" ca="1" si="91"/>
        <v>{"dy":19,"sl":1,"id":"Actor1109m","stats":{"tr":3,"trp":6,"str":0,"dex":8,"int":7,"vit":0,"train":0,"wgGr0":0,"wgGr1":0,"wgGr2":0,"wgGr3":18,"wgLk":276}}</v>
      </c>
      <c r="AD42">
        <v>41</v>
      </c>
      <c r="AE42">
        <v>232</v>
      </c>
      <c r="AF42">
        <f>COUNTIF(R:R,AE42)</f>
        <v>0</v>
      </c>
    </row>
    <row r="43" spans="1:32">
      <c r="A43">
        <v>19</v>
      </c>
      <c r="B43">
        <f t="shared" ca="1" si="81"/>
        <v>2</v>
      </c>
      <c r="C43" t="str">
        <f t="shared" ca="1" si="146"/>
        <v>Actor2103m</v>
      </c>
      <c r="D43" t="str">
        <f>IF(ISBLANK(F43),"",
IFERROR(VLOOKUP(F43,[2]ActorTable!$A:$H,MATCH("이름참고",[2]ActorTable!$1:$1,0),0),"캐릭터없음"))</f>
        <v>솔</v>
      </c>
      <c r="E43" t="str">
        <f t="shared" ca="1" si="147"/>
        <v/>
      </c>
      <c r="F43" t="s">
        <v>404</v>
      </c>
      <c r="G43">
        <v>3</v>
      </c>
      <c r="H43">
        <v>6</v>
      </c>
      <c r="I43">
        <v>0</v>
      </c>
      <c r="J43">
        <v>7</v>
      </c>
      <c r="K43">
        <v>8</v>
      </c>
      <c r="L43">
        <v>0</v>
      </c>
      <c r="M43">
        <v>0</v>
      </c>
      <c r="N43">
        <v>0</v>
      </c>
      <c r="O43">
        <v>0</v>
      </c>
      <c r="P43">
        <v>0</v>
      </c>
      <c r="Q43">
        <v>18</v>
      </c>
      <c r="R43">
        <v>101</v>
      </c>
      <c r="S43" t="str">
        <f>IFERROR(VLOOKUP(R43,[2]WingLookTable!$A:$B,2,0),"캐릭터없음")</f>
        <v>Wing_BlackFullSineStripeFast</v>
      </c>
      <c r="T43">
        <f t="shared" ca="1" si="148"/>
        <v>223</v>
      </c>
      <c r="U43" t="str">
        <f t="shared" ca="1" si="149"/>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v>
      </c>
      <c r="V43" t="str">
        <f t="shared" ca="1" si="91"/>
        <v>{"dy":19,"sl":2,"id":"Actor2015m","stats":{"tr":3,"trp":6,"str":0,"dex":7,"int":8,"vit":0,"train":0,"wgGr0":0,"wgGr1":0,"wgGr2":0,"wgGr3":18,"wgLk":101}}</v>
      </c>
      <c r="AD43">
        <v>42</v>
      </c>
      <c r="AE43">
        <v>236</v>
      </c>
      <c r="AF43">
        <f>COUNTIF(R:R,AE43)</f>
        <v>0</v>
      </c>
    </row>
    <row r="44" spans="1:32">
      <c r="A44">
        <v>20</v>
      </c>
      <c r="B44">
        <f t="shared" ca="1" si="81"/>
        <v>1</v>
      </c>
      <c r="C44" t="str">
        <f t="shared" ca="1" si="137"/>
        <v>Actor1109m</v>
      </c>
      <c r="D44" t="str">
        <f>IF(ISBLANK(F44),"",
IFERROR(VLOOKUP(F44,[2]ActorTable!$A:$H,MATCH("이름참고",[2]ActorTable!$1:$1,0),0),"캐릭터없음"))</f>
        <v>프로토27</v>
      </c>
      <c r="E44" t="str">
        <f t="shared" ca="1" si="138"/>
        <v/>
      </c>
      <c r="F44" t="s">
        <v>363</v>
      </c>
      <c r="G44">
        <v>3</v>
      </c>
      <c r="H44">
        <v>6</v>
      </c>
      <c r="I44">
        <v>0</v>
      </c>
      <c r="J44">
        <v>10</v>
      </c>
      <c r="K44">
        <v>5</v>
      </c>
      <c r="L44">
        <v>0</v>
      </c>
      <c r="M44">
        <v>0</v>
      </c>
      <c r="N44">
        <v>0</v>
      </c>
      <c r="O44">
        <v>0</v>
      </c>
      <c r="P44">
        <v>0</v>
      </c>
      <c r="Q44">
        <v>18</v>
      </c>
      <c r="R44">
        <v>184</v>
      </c>
      <c r="S44" t="str">
        <f>IFERROR(VLOOKUP(R44,[2]WingLookTable!$A:$B,2,0),"캐릭터없음")</f>
        <v>Wing_DustPurpleOtherSineFullSlow</v>
      </c>
      <c r="T44">
        <f t="shared" ca="1" si="139"/>
        <v>336</v>
      </c>
      <c r="U44"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v>
      </c>
      <c r="V44" t="str">
        <f t="shared" ca="1" si="91"/>
        <v>{"dy":20,"sl":1,"id":"Actor1216m","stats":{"tr":3,"trp":6,"str":0,"dex":10,"int":5,"vit":0,"train":0,"wgGr0":0,"wgGr1":0,"wgGr2":0,"wgGr3":18,"wgLk":184}}</v>
      </c>
      <c r="AD44">
        <v>43</v>
      </c>
      <c r="AE44">
        <v>240</v>
      </c>
      <c r="AF44">
        <f>COUNTIF(R:R,AE44)</f>
        <v>1</v>
      </c>
    </row>
    <row r="45" spans="1:32">
      <c r="A45">
        <v>20</v>
      </c>
      <c r="B45">
        <f t="shared" ca="1" si="81"/>
        <v>2</v>
      </c>
      <c r="C45" t="str">
        <f t="shared" ca="1" si="137"/>
        <v>Actor1218m</v>
      </c>
      <c r="D45" t="str">
        <f>IF(ISBLANK(F45),"",
IFERROR(VLOOKUP(F45,[2]ActorTable!$A:$H,MATCH("이름참고",[2]ActorTable!$1:$1,0),0),"캐릭터없음"))</f>
        <v>튤린</v>
      </c>
      <c r="E45" t="str">
        <f t="shared" ca="1" si="138"/>
        <v/>
      </c>
      <c r="F45" t="s">
        <v>379</v>
      </c>
      <c r="G45">
        <v>3</v>
      </c>
      <c r="H45">
        <v>6</v>
      </c>
      <c r="I45">
        <v>10</v>
      </c>
      <c r="J45">
        <v>5</v>
      </c>
      <c r="K45">
        <v>0</v>
      </c>
      <c r="L45">
        <v>0</v>
      </c>
      <c r="M45">
        <v>0</v>
      </c>
      <c r="N45">
        <v>0</v>
      </c>
      <c r="O45">
        <v>0</v>
      </c>
      <c r="P45">
        <v>0</v>
      </c>
      <c r="Q45">
        <v>18</v>
      </c>
      <c r="R45">
        <v>117</v>
      </c>
      <c r="S45" t="str">
        <f>IFERROR(VLOOKUP(R45,[2]WingLookTable!$A:$B,2,0),"캐릭터없음")</f>
        <v>Wing_BlueSineNoiseFullSlow</v>
      </c>
      <c r="T45">
        <f t="shared" ca="1" si="139"/>
        <v>190</v>
      </c>
      <c r="U45"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v>
      </c>
      <c r="V45" t="str">
        <f t="shared" ca="1" si="91"/>
        <v>{"dy":20,"sl":2,"id":"Actor0037m","stats":{"tr":3,"trp":6,"str":10,"dex":5,"int":0,"vit":0,"train":0,"wgGr0":0,"wgGr1":0,"wgGr2":0,"wgGr3":18,"wgLk":117}}</v>
      </c>
      <c r="AD45">
        <v>44</v>
      </c>
      <c r="AE45">
        <v>244</v>
      </c>
      <c r="AF45">
        <f>COUNTIF(R:R,AE45)</f>
        <v>1</v>
      </c>
    </row>
    <row r="46" spans="1:32">
      <c r="A46">
        <v>21</v>
      </c>
      <c r="B46">
        <f t="shared" ca="1" si="81"/>
        <v>1</v>
      </c>
      <c r="C46" t="str">
        <f t="shared" ref="C46" ca="1" si="150">VLOOKUP(RANDBETWEEN(1,COUNTA(Z:Z)-1),Z:AA,2,0)</f>
        <v>Actor2238m</v>
      </c>
      <c r="D46" t="str">
        <f>IF(ISBLANK(F46),"",
IFERROR(VLOOKUP(F46,[2]ActorTable!$A:$H,MATCH("이름참고",[2]ActorTable!$1:$1,0),0),"캐릭터없음"))</f>
        <v>케이저</v>
      </c>
      <c r="E46" t="str">
        <f t="shared" ref="E46" ca="1" si="151">IF(AND(B46&lt;=OFFSET(B46,1,0),NOT(ISBLANK(F46))),
IF(F46=OFFSET(F46,1,0),"같음",""),"")</f>
        <v/>
      </c>
      <c r="F46" t="s">
        <v>370</v>
      </c>
      <c r="G46">
        <v>3</v>
      </c>
      <c r="H46">
        <v>6</v>
      </c>
      <c r="I46">
        <v>0</v>
      </c>
      <c r="J46">
        <v>5</v>
      </c>
      <c r="K46">
        <v>10</v>
      </c>
      <c r="L46">
        <v>0</v>
      </c>
      <c r="M46">
        <v>0</v>
      </c>
      <c r="N46">
        <v>0</v>
      </c>
      <c r="O46">
        <v>0</v>
      </c>
      <c r="P46">
        <v>0</v>
      </c>
      <c r="Q46">
        <v>18</v>
      </c>
      <c r="R46">
        <v>169</v>
      </c>
      <c r="S46" t="str">
        <f>IFERROR(VLOOKUP(R46,[2]WingLookTable!$A:$B,2,0),"캐릭터없음")</f>
        <v>Wing_DustMultiOtherOtherFullFast</v>
      </c>
      <c r="T46">
        <f t="shared" ref="T46" ca="1" si="152">VLOOKUP(RANDBETWEEN(1,COUNTA(AD:AD)-1),AD:AE,2,0)</f>
        <v>321</v>
      </c>
      <c r="U46" t="str">
        <f t="shared" ref="U46" ca="1" si="153">IF(ROW()=2,V46,OFFSET(U46,-1,0)&amp;IF(LEN(V46)=0,"",","&amp;V46))</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v>
      </c>
      <c r="V46" t="str">
        <f t="shared" ca="1" si="91"/>
        <v>{"dy":21,"sl":1,"id":"Actor0113m","stats":{"tr":3,"trp":6,"str":0,"dex":5,"int":10,"vit":0,"train":0,"wgGr0":0,"wgGr1":0,"wgGr2":0,"wgGr3":18,"wgLk":169}}</v>
      </c>
      <c r="AD46">
        <v>45</v>
      </c>
      <c r="AE46">
        <v>248</v>
      </c>
      <c r="AF46">
        <f>COUNTIF(R:R,AE46)</f>
        <v>1</v>
      </c>
    </row>
    <row r="47" spans="1:32">
      <c r="A47">
        <v>21</v>
      </c>
      <c r="B47">
        <f t="shared" ref="B47" ca="1" si="154">IF(A47&lt;&gt;OFFSET(A47,-1,0),1,OFFSET(B47,-1,0)+1)</f>
        <v>2</v>
      </c>
      <c r="C47" t="str">
        <f t="shared" ref="C47" ca="1" si="155">VLOOKUP(RANDBETWEEN(1,COUNTA(Z:Z)-1),Z:AA,2,0)</f>
        <v>Actor1039m</v>
      </c>
      <c r="D47" t="str">
        <f>IF(ISBLANK(F47),"",
IFERROR(VLOOKUP(F47,[2]ActorTable!$A:$H,MATCH("이름참고",[2]ActorTable!$1:$1,0),0),"캐릭터없음"))</f>
        <v>플랜도</v>
      </c>
      <c r="E47" t="str">
        <f t="shared" ref="E47" ca="1" si="156">IF(AND(B47&lt;=OFFSET(B47,1,0),NOT(ISBLANK(F47))),
IF(F47=OFFSET(F47,1,0),"같음",""),"")</f>
        <v/>
      </c>
      <c r="F47" t="s">
        <v>339</v>
      </c>
      <c r="G47">
        <v>3</v>
      </c>
      <c r="H47">
        <v>6</v>
      </c>
      <c r="I47">
        <v>7</v>
      </c>
      <c r="J47">
        <v>8</v>
      </c>
      <c r="K47">
        <v>0</v>
      </c>
      <c r="L47">
        <v>0</v>
      </c>
      <c r="M47">
        <v>0</v>
      </c>
      <c r="N47">
        <v>0</v>
      </c>
      <c r="O47">
        <v>0</v>
      </c>
      <c r="P47">
        <v>0</v>
      </c>
      <c r="Q47">
        <v>18</v>
      </c>
      <c r="R47">
        <v>157</v>
      </c>
      <c r="S47" t="str">
        <f>IFERROR(VLOOKUP(R47,[2]WingLookTable!$A:$B,2,0),"캐릭터없음")</f>
        <v>Wing_DustGreenPatternPatternStripeSlow</v>
      </c>
      <c r="T47">
        <f t="shared" ref="T47:T48" ca="1" si="157">VLOOKUP(RANDBETWEEN(1,COUNTA(AD:AD)-1),AD:AE,2,0)</f>
        <v>372</v>
      </c>
      <c r="U47" t="str">
        <f t="shared" ref="U47:U48" ca="1" si="158">IF(ROW()=2,V47,OFFSET(U47,-1,0)&amp;IF(LEN(V47)=0,"",","&amp;V47))</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v>
      </c>
      <c r="V47" t="str">
        <f t="shared" ref="V47:V48" ca="1" si="159">"{"""&amp;A$1&amp;""":"&amp;A47
&amp;","""&amp;B$1&amp;""":"&amp;B47
&amp;IF(LEN(F47)=0,"",","""&amp;F$1&amp;""":"""&amp;F47&amp;"""")
&amp;IF(LEN(F47)=0,"",",""stats"":{")
&amp;IF(LEN(F47)=0,"",""""&amp;G$1&amp;""":"&amp;G47)
&amp;IF(LEN(F47)=0,"",","""&amp;H$1&amp;""":"&amp;H47)
&amp;IF(LEN(F47)=0,"",","""&amp;I$1&amp;""":"&amp;I47)
&amp;IF(LEN(F47)=0,"",","""&amp;J$1&amp;""":"&amp;J47)
&amp;IF(LEN(F47)=0,"",","""&amp;K$1&amp;""":"&amp;K47)
&amp;IF(LEN(F47)=0,"",","""&amp;L$1&amp;""":"&amp;L47)
&amp;IF(LEN(F47)=0,"",","""&amp;M$1&amp;""":"&amp;M47)
&amp;IF(LEN(F47)=0,"",","""&amp;N$1&amp;""":"&amp;N47)
&amp;IF(LEN(F47)=0,"",","""&amp;O$1&amp;""":"&amp;O47)
&amp;IF(LEN(F47)=0,"",","""&amp;P$1&amp;""":"&amp;P47)
&amp;IF(LEN(F47)=0,"",","""&amp;Q$1&amp;""":"&amp;Q47)
&amp;IF(LEN(F47)=0,"",","""&amp;R$1&amp;""":"&amp;R47)
&amp;IF(LEN(F47)=0,"","}")&amp;"}"</f>
        <v>{"dy":21,"sl":2,"id":"Actor1039m","stats":{"tr":3,"trp":6,"str":7,"dex":8,"int":0,"vit":0,"train":0,"wgGr0":0,"wgGr1":0,"wgGr2":0,"wgGr3":18,"wgLk":157}}</v>
      </c>
      <c r="AD47">
        <v>46</v>
      </c>
      <c r="AE47">
        <v>252</v>
      </c>
      <c r="AF47">
        <f>COUNTIF(R:R,AE47)</f>
        <v>1</v>
      </c>
    </row>
    <row r="48" spans="1:32">
      <c r="A48">
        <v>22</v>
      </c>
      <c r="B48">
        <f t="shared" ca="1" si="81"/>
        <v>1</v>
      </c>
      <c r="C48" t="str">
        <f t="shared" ref="C48" ca="1" si="160">VLOOKUP(RANDBETWEEN(1,COUNTA(Z:Z)-1),Z:AA,2,0)</f>
        <v>Actor1109m</v>
      </c>
      <c r="D48" t="str">
        <f>IF(ISBLANK(F48),"",
IFERROR(VLOOKUP(F48,[2]ActorTable!$A:$H,MATCH("이름참고",[2]ActorTable!$1:$1,0),0),"캐릭터없음"))</f>
        <v>시리아</v>
      </c>
      <c r="E48" t="str">
        <f t="shared" ref="E48" ca="1" si="161">IF(AND(B48&lt;=OFFSET(B48,1,0),NOT(ISBLANK(F48))),
IF(F48=OFFSET(F48,1,0),"같음",""),"")</f>
        <v/>
      </c>
      <c r="F48" t="s">
        <v>491</v>
      </c>
      <c r="G48">
        <v>3</v>
      </c>
      <c r="H48">
        <v>6</v>
      </c>
      <c r="I48">
        <v>0</v>
      </c>
      <c r="J48">
        <v>15</v>
      </c>
      <c r="K48">
        <v>0</v>
      </c>
      <c r="L48">
        <v>0</v>
      </c>
      <c r="M48">
        <v>0</v>
      </c>
      <c r="N48">
        <v>0</v>
      </c>
      <c r="O48">
        <v>0</v>
      </c>
      <c r="P48">
        <v>0</v>
      </c>
      <c r="Q48">
        <v>18</v>
      </c>
      <c r="R48">
        <v>291</v>
      </c>
      <c r="S48" t="str">
        <f>IFERROR(VLOOKUP(R48,[2]WingLookTable!$A:$B,2,0),"캐릭터없음")</f>
        <v>Wing_BlackNoiseSineOtherSlow</v>
      </c>
      <c r="T48">
        <f t="shared" ca="1" si="157"/>
        <v>291</v>
      </c>
      <c r="U48" t="str">
        <f t="shared" ca="1" si="158"/>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v>
      </c>
      <c r="V48" t="str">
        <f t="shared" ca="1" si="159"/>
        <v>{"dy":22,"sl":1,"id":"Actor0233m","stats":{"tr":3,"trp":6,"str":0,"dex":15,"int":0,"vit":0,"train":0,"wgGr0":0,"wgGr1":0,"wgGr2":0,"wgGr3":18,"wgLk":291}}</v>
      </c>
      <c r="AD48">
        <v>47</v>
      </c>
      <c r="AE48">
        <v>256</v>
      </c>
      <c r="AF48">
        <f>COUNTIF(R:R,AE48)</f>
        <v>1</v>
      </c>
    </row>
    <row r="49" spans="1:32">
      <c r="A49">
        <v>22</v>
      </c>
      <c r="B49">
        <f t="shared" ca="1" si="81"/>
        <v>2</v>
      </c>
      <c r="C49" t="str">
        <f t="shared" ref="C49" ca="1" si="162">VLOOKUP(RANDBETWEEN(1,COUNTA(Z:Z)-1),Z:AA,2,0)</f>
        <v>Actor0113m</v>
      </c>
      <c r="D49" t="str">
        <f>IF(ISBLANK(F49),"",
IFERROR(VLOOKUP(F49,[2]ActorTable!$A:$H,MATCH("이름참고",[2]ActorTable!$1:$1,0),0),"캐릭터없음"))</f>
        <v>프리스</v>
      </c>
      <c r="E49" t="str">
        <f t="shared" ref="E49" ca="1" si="163">IF(AND(B49&lt;=OFFSET(B49,1,0),NOT(ISBLANK(F49))),
IF(F49=OFFSET(F49,1,0),"같음",""),"")</f>
        <v/>
      </c>
      <c r="F49" t="s">
        <v>332</v>
      </c>
      <c r="G49">
        <v>3</v>
      </c>
      <c r="H49">
        <v>6</v>
      </c>
      <c r="I49">
        <v>8</v>
      </c>
      <c r="J49">
        <v>7</v>
      </c>
      <c r="K49">
        <v>0</v>
      </c>
      <c r="L49">
        <v>0</v>
      </c>
      <c r="M49">
        <v>0</v>
      </c>
      <c r="N49">
        <v>0</v>
      </c>
      <c r="O49">
        <v>0</v>
      </c>
      <c r="P49">
        <v>0</v>
      </c>
      <c r="Q49">
        <v>18</v>
      </c>
      <c r="R49">
        <v>372</v>
      </c>
      <c r="S49" t="str">
        <f>IFERROR(VLOOKUP(R49,[2]WingLookTable!$A:$B,2,0),"캐릭터없음")</f>
        <v>Wing_WhiteFullNoiseOtherFast</v>
      </c>
      <c r="T49">
        <f t="shared" ref="T49:T51" ca="1" si="164">VLOOKUP(RANDBETWEEN(1,COUNTA(AD:AD)-1),AD:AE,2,0)</f>
        <v>336</v>
      </c>
      <c r="U49" t="str">
        <f t="shared" ref="U49:U51" ca="1" si="165">IF(ROW()=2,V49,OFFSET(U49,-1,0)&amp;IF(LEN(V49)=0,"",","&amp;V49))</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v>
      </c>
      <c r="V49" t="str">
        <f t="shared" ref="V49:V51" ca="1" si="166">"{"""&amp;A$1&amp;""":"&amp;A49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{"dy":22,"sl":2,"id":"Actor0125m","stats":{"tr":3,"trp":6,"str":8,"dex":7,"int":0,"vit":0,"train":0,"wgGr0":0,"wgGr1":0,"wgGr2":0,"wgGr3":18,"wgLk":372}}</v>
      </c>
      <c r="AD49">
        <v>48</v>
      </c>
      <c r="AE49">
        <v>260</v>
      </c>
      <c r="AF49">
        <f>COUNTIF(R:R,AE49)</f>
        <v>0</v>
      </c>
    </row>
    <row r="50" spans="1:32">
      <c r="A50">
        <v>22</v>
      </c>
      <c r="B50">
        <f t="shared" ref="B50" ca="1" si="167">IF(A50&lt;&gt;OFFSET(A50,-1,0),1,OFFSET(B50,-1,0)+1)</f>
        <v>3</v>
      </c>
      <c r="C50" t="str">
        <f t="shared" ref="C50" ca="1" si="168">VLOOKUP(RANDBETWEEN(1,COUNTA(Z:Z)-1),Z:AA,2,0)</f>
        <v>Actor2235m</v>
      </c>
      <c r="D50" t="str">
        <f>IF(ISBLANK(F50),"",
IFERROR(VLOOKUP(F50,[2]ActorTable!$A:$H,MATCH("이름참고",[2]ActorTable!$1:$1,0),0),"캐릭터없음"))</f>
        <v>젤리아</v>
      </c>
      <c r="E50" t="str">
        <f t="shared" ref="E50" ca="1" si="169">IF(AND(B50&lt;=OFFSET(B50,1,0),NOT(ISBLANK(F50))),
IF(F50=OFFSET(F50,1,0),"같음",""),"")</f>
        <v/>
      </c>
      <c r="F50" t="s">
        <v>316</v>
      </c>
      <c r="G50">
        <v>3</v>
      </c>
      <c r="H50">
        <v>6</v>
      </c>
      <c r="I50">
        <v>8</v>
      </c>
      <c r="J50">
        <v>0</v>
      </c>
      <c r="K50">
        <v>7</v>
      </c>
      <c r="L50">
        <v>0</v>
      </c>
      <c r="M50">
        <v>0</v>
      </c>
      <c r="N50">
        <v>0</v>
      </c>
      <c r="O50">
        <v>0</v>
      </c>
      <c r="P50">
        <v>0</v>
      </c>
      <c r="Q50">
        <v>18</v>
      </c>
      <c r="R50">
        <v>129</v>
      </c>
      <c r="S50" t="str">
        <f>IFERROR(VLOOKUP(R50,[2]WingLookTable!$A:$B,2,0),"캐릭터없음")</f>
        <v>Wing_CyanOtherBeeStripeFast</v>
      </c>
      <c r="T50">
        <f t="shared" ca="1" si="164"/>
        <v>232</v>
      </c>
      <c r="U50" t="str">
        <f t="shared" ca="1" si="165"/>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v>
      </c>
      <c r="V50" t="str">
        <f t="shared" ca="1" si="166"/>
        <v>{"dy":22,"sl":3,"id":"Actor1005m","stats":{"tr":3,"trp":6,"str":8,"dex":0,"int":7,"vit":0,"train":0,"wgGr0":0,"wgGr1":0,"wgGr2":0,"wgGr3":18,"wgLk":129}}</v>
      </c>
      <c r="AD50">
        <v>49</v>
      </c>
      <c r="AE50">
        <v>264</v>
      </c>
      <c r="AF50">
        <f>COUNTIF(R:R,AE50)</f>
        <v>1</v>
      </c>
    </row>
    <row r="51" spans="1:32">
      <c r="A51">
        <v>23</v>
      </c>
      <c r="B51">
        <f t="shared" ca="1" si="81"/>
        <v>1</v>
      </c>
      <c r="C51" t="str">
        <f t="shared" ref="C51" ca="1" si="170">VLOOKUP(RANDBETWEEN(1,COUNTA(Z:Z)-1),Z:AA,2,0)</f>
        <v>Actor3231m</v>
      </c>
      <c r="D51" t="str">
        <f>IF(ISBLANK(F51),"",
IFERROR(VLOOKUP(F51,[2]ActorTable!$A:$H,MATCH("이름참고",[2]ActorTable!$1:$1,0),0),"캐릭터없음"))</f>
        <v>니엘</v>
      </c>
      <c r="E51" t="str">
        <f t="shared" ref="E51" ca="1" si="171">IF(AND(B51&lt;=OFFSET(B51,1,0),NOT(ISBLANK(F51))),
IF(F51=OFFSET(F51,1,0),"같음",""),"")</f>
        <v/>
      </c>
      <c r="F51" t="s">
        <v>338</v>
      </c>
      <c r="G51">
        <v>3</v>
      </c>
      <c r="H51">
        <v>6</v>
      </c>
      <c r="I51">
        <v>15</v>
      </c>
      <c r="J51">
        <v>0</v>
      </c>
      <c r="K51">
        <v>0</v>
      </c>
      <c r="L51">
        <v>0</v>
      </c>
      <c r="M51">
        <v>0</v>
      </c>
      <c r="N51">
        <v>0</v>
      </c>
      <c r="O51">
        <v>0</v>
      </c>
      <c r="P51">
        <v>0</v>
      </c>
      <c r="Q51">
        <v>18</v>
      </c>
      <c r="R51">
        <v>121</v>
      </c>
      <c r="S51" t="str">
        <f>IFERROR(VLOOKUP(R51,[2]WingLookTable!$A:$B,2,0),"캐릭터없음")</f>
        <v>Wing_BlueSinePatternFullSlow</v>
      </c>
      <c r="T51">
        <f t="shared" ca="1" si="164"/>
        <v>369</v>
      </c>
      <c r="U51" t="str">
        <f t="shared" ca="1" si="165"/>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v>
      </c>
      <c r="V51" t="str">
        <f t="shared" ca="1" si="166"/>
        <v>{"dy":23,"sl":1,"id":"Actor2238m","stats":{"tr":3,"trp":6,"str":15,"dex":0,"int":0,"vit":0,"train":0,"wgGr0":0,"wgGr1":0,"wgGr2":0,"wgGr3":18,"wgLk":121}}</v>
      </c>
      <c r="AD51">
        <v>50</v>
      </c>
      <c r="AE51">
        <v>268</v>
      </c>
      <c r="AF51">
        <f>COUNTIF(R:R,AE51)</f>
        <v>1</v>
      </c>
    </row>
    <row r="52" spans="1:32">
      <c r="A52">
        <v>23</v>
      </c>
      <c r="B52">
        <f t="shared" ca="1" si="81"/>
        <v>2</v>
      </c>
      <c r="C52" t="str">
        <f t="shared" ref="C52" ca="1" si="172">VLOOKUP(RANDBETWEEN(1,COUNTA(Z:Z)-1),Z:AA,2,0)</f>
        <v>Actor3021m</v>
      </c>
      <c r="D52" t="str">
        <f>IF(ISBLANK(F52),"",
IFERROR(VLOOKUP(F52,[2]ActorTable!$A:$H,MATCH("이름참고",[2]ActorTable!$1:$1,0),0),"캐릭터없음"))</f>
        <v>오비우스</v>
      </c>
      <c r="E52" t="str">
        <f t="shared" ref="E52" ca="1" si="173">IF(AND(B52&lt;=OFFSET(B52,1,0),NOT(ISBLANK(F52))),
IF(F52=OFFSET(F52,1,0),"같음",""),"")</f>
        <v/>
      </c>
      <c r="F52" t="s">
        <v>341</v>
      </c>
      <c r="G52">
        <v>3</v>
      </c>
      <c r="H52">
        <v>6</v>
      </c>
      <c r="I52">
        <v>0</v>
      </c>
      <c r="J52">
        <v>15</v>
      </c>
      <c r="K52">
        <v>0</v>
      </c>
      <c r="L52">
        <v>0</v>
      </c>
      <c r="M52">
        <v>0</v>
      </c>
      <c r="N52">
        <v>0</v>
      </c>
      <c r="O52">
        <v>0</v>
      </c>
      <c r="P52">
        <v>0</v>
      </c>
      <c r="Q52">
        <v>18</v>
      </c>
      <c r="R52">
        <v>336</v>
      </c>
      <c r="S52" t="str">
        <f>IFERROR(VLOOKUP(R52,[2]WingLookTable!$A:$B,2,0),"캐릭터없음")</f>
        <v>Wing_DustRedSineNoiseOtherSlow</v>
      </c>
      <c r="T52">
        <f t="shared" ca="1" si="139"/>
        <v>312</v>
      </c>
      <c r="U52" t="str">
        <f t="shared" ref="U52:U53" ca="1" si="174">IF(ROW()=2,V52,OFFSET(U52,-1,0)&amp;IF(LEN(V52)=0,"",","&amp;V52))</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v>
      </c>
      <c r="V52" t="str">
        <f t="shared" ref="V52:V53" ca="1" si="175">"{"""&amp;A$1&amp;""":"&amp;A52
&amp;","""&amp;B$1&amp;""":"&amp;B52
&amp;IF(LEN(F52)=0,"",","""&amp;F$1&amp;""":"""&amp;F52&amp;"""")
&amp;IF(LEN(F52)=0,"",",""stats"":{")
&amp;IF(LEN(F52)=0,"",""""&amp;G$1&amp;""":"&amp;G52)
&amp;IF(LEN(F52)=0,"",","""&amp;H$1&amp;""":"&amp;H52)
&amp;IF(LEN(F52)=0,"",","""&amp;I$1&amp;""":"&amp;I52)
&amp;IF(LEN(F52)=0,"",","""&amp;J$1&amp;""":"&amp;J52)
&amp;IF(LEN(F52)=0,"",","""&amp;K$1&amp;""":"&amp;K52)
&amp;IF(LEN(F52)=0,"",","""&amp;L$1&amp;""":"&amp;L52)
&amp;IF(LEN(F52)=0,"",","""&amp;M$1&amp;""":"&amp;M52)
&amp;IF(LEN(F52)=0,"",","""&amp;N$1&amp;""":"&amp;N52)
&amp;IF(LEN(F52)=0,"",","""&amp;O$1&amp;""":"&amp;O52)
&amp;IF(LEN(F52)=0,"",","""&amp;P$1&amp;""":"&amp;P52)
&amp;IF(LEN(F52)=0,"",","""&amp;Q$1&amp;""":"&amp;Q52)
&amp;IF(LEN(F52)=0,"",","""&amp;R$1&amp;""":"&amp;R52)
&amp;IF(LEN(F52)=0,"","}")&amp;"}"</f>
        <v>{"dy":23,"sl":2,"id":"Actor1141m","stats":{"tr":3,"trp":6,"str":0,"dex":15,"int":0,"vit":0,"train":0,"wgGr0":0,"wgGr1":0,"wgGr2":0,"wgGr3":18,"wgLk":336}}</v>
      </c>
      <c r="AD52">
        <v>51</v>
      </c>
      <c r="AE52">
        <v>272</v>
      </c>
      <c r="AF52">
        <f>COUNTIF(R:R,AE52)</f>
        <v>1</v>
      </c>
    </row>
    <row r="53" spans="1:32">
      <c r="A53">
        <v>23</v>
      </c>
      <c r="B53">
        <f t="shared" ref="B53" ca="1" si="176">IF(A53&lt;&gt;OFFSET(A53,-1,0),1,OFFSET(B53,-1,0)+1)</f>
        <v>3</v>
      </c>
      <c r="C53" t="str">
        <f t="shared" ref="C53" ca="1" si="177">VLOOKUP(RANDBETWEEN(1,COUNTA(Z:Z)-1),Z:AA,2,0)</f>
        <v>Actor1029m</v>
      </c>
      <c r="D53" t="str">
        <f>IF(ISBLANK(F53),"",
IFERROR(VLOOKUP(F53,[2]ActorTable!$A:$H,MATCH("이름참고",[2]ActorTable!$1:$1,0),0),"캐릭터없음"))</f>
        <v>도스로프</v>
      </c>
      <c r="E53" t="str">
        <f t="shared" ref="E53" ca="1" si="178">IF(AND(B53&lt;=OFFSET(B53,1,0),NOT(ISBLANK(F53))),
IF(F53=OFFSET(F53,1,0),"같음",""),"")</f>
        <v/>
      </c>
      <c r="F53" t="s">
        <v>335</v>
      </c>
      <c r="G53">
        <v>3</v>
      </c>
      <c r="H53">
        <v>6</v>
      </c>
      <c r="I53">
        <v>0</v>
      </c>
      <c r="J53">
        <v>0</v>
      </c>
      <c r="K53">
        <v>15</v>
      </c>
      <c r="L53">
        <v>0</v>
      </c>
      <c r="M53">
        <v>0</v>
      </c>
      <c r="N53">
        <v>0</v>
      </c>
      <c r="O53">
        <v>0</v>
      </c>
      <c r="P53">
        <v>0</v>
      </c>
      <c r="Q53">
        <v>18</v>
      </c>
      <c r="R53">
        <v>163</v>
      </c>
      <c r="S53" t="str">
        <f>IFERROR(VLOOKUP(R53,[2]WingLookTable!$A:$B,2,0),"캐릭터없음")</f>
        <v>Wing_DustGreenSineOtherFullFast</v>
      </c>
      <c r="T53">
        <f t="shared" ca="1" si="139"/>
        <v>272</v>
      </c>
      <c r="U53" t="str">
        <f t="shared" ca="1" si="17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v>
      </c>
      <c r="V53" t="str">
        <f t="shared" ca="1" si="175"/>
        <v>{"dy":23,"sl":3,"id":"Actor0030m","stats":{"tr":3,"trp":6,"str":0,"dex":0,"int":15,"vit":0,"train":0,"wgGr0":0,"wgGr1":0,"wgGr2":0,"wgGr3":18,"wgLk":163}}</v>
      </c>
      <c r="AD53">
        <v>52</v>
      </c>
      <c r="AE53">
        <v>276</v>
      </c>
      <c r="AF53">
        <f>COUNTIF(R:R,AE53)</f>
        <v>1</v>
      </c>
    </row>
    <row r="54" spans="1:32">
      <c r="A54">
        <v>24</v>
      </c>
      <c r="B54">
        <f t="shared" ca="1" si="81"/>
        <v>1</v>
      </c>
      <c r="C54" t="str">
        <f t="shared" ref="C54" ca="1" si="179">VLOOKUP(RANDBETWEEN(1,COUNTA(Z:Z)-1),Z:AA,2,0)</f>
        <v>Actor2011m</v>
      </c>
      <c r="D54" t="str">
        <f>IF(ISBLANK(F54),"",
IFERROR(VLOOKUP(F54,[2]ActorTable!$A:$H,MATCH("이름참고",[2]ActorTable!$1:$1,0),0),"캐릭터없음"))</f>
        <v>카츄진</v>
      </c>
      <c r="E54" t="str">
        <f t="shared" ref="E54" ca="1" si="180">IF(AND(B54&lt;=OFFSET(B54,1,0),NOT(ISBLANK(F54))),
IF(F54=OFFSET(F54,1,0),"같음",""),"")</f>
        <v/>
      </c>
      <c r="F54" t="s">
        <v>354</v>
      </c>
      <c r="G54">
        <v>3</v>
      </c>
      <c r="H54">
        <v>6</v>
      </c>
      <c r="I54">
        <v>7</v>
      </c>
      <c r="J54">
        <v>8</v>
      </c>
      <c r="K54">
        <v>0</v>
      </c>
      <c r="L54">
        <v>0</v>
      </c>
      <c r="M54">
        <v>0</v>
      </c>
      <c r="N54">
        <v>0</v>
      </c>
      <c r="O54">
        <v>0</v>
      </c>
      <c r="P54">
        <v>0</v>
      </c>
      <c r="Q54">
        <v>18</v>
      </c>
      <c r="R54">
        <v>105</v>
      </c>
      <c r="S54" t="str">
        <f>IFERROR(VLOOKUP(R54,[2]WingLookTable!$A:$B,2,0),"캐릭터없음")</f>
        <v>Wing_BlueNoisePatternFullFast</v>
      </c>
      <c r="T54">
        <f t="shared" ref="T54" ca="1" si="181">VLOOKUP(RANDBETWEEN(1,COUNTA(AD:AD)-1),AD:AE,2,0)</f>
        <v>252</v>
      </c>
      <c r="U54" t="str">
        <f t="shared" ref="U54" ca="1" si="182">IF(ROW()=2,V54,OFFSET(U54,-1,0)&amp;IF(LEN(V54)=0,"",","&amp;V54))</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v>
      </c>
      <c r="V54" t="str">
        <f t="shared" ref="V54" ca="1" si="183">"{"""&amp;A$1&amp;""":"&amp;A54
&amp;","""&amp;B$1&amp;""":"&amp;B54
&amp;IF(LEN(F54)=0,"",","""&amp;F$1&amp;""":"""&amp;F54&amp;"""")
&amp;IF(LEN(F54)=0,"",",""stats"":{")
&amp;IF(LEN(F54)=0,"",""""&amp;G$1&amp;""":"&amp;G54)
&amp;IF(LEN(F54)=0,"",","""&amp;H$1&amp;""":"&amp;H54)
&amp;IF(LEN(F54)=0,"",","""&amp;I$1&amp;""":"&amp;I54)
&amp;IF(LEN(F54)=0,"",","""&amp;J$1&amp;""":"&amp;J54)
&amp;IF(LEN(F54)=0,"",","""&amp;K$1&amp;""":"&amp;K54)
&amp;IF(LEN(F54)=0,"",","""&amp;L$1&amp;""":"&amp;L54)
&amp;IF(LEN(F54)=0,"",","""&amp;M$1&amp;""":"&amp;M54)
&amp;IF(LEN(F54)=0,"",","""&amp;N$1&amp;""":"&amp;N54)
&amp;IF(LEN(F54)=0,"",","""&amp;O$1&amp;""":"&amp;O54)
&amp;IF(LEN(F54)=0,"",","""&amp;P$1&amp;""":"&amp;P54)
&amp;IF(LEN(F54)=0,"",","""&amp;Q$1&amp;""":"&amp;Q54)
&amp;IF(LEN(F54)=0,"",","""&amp;R$1&amp;""":"&amp;R54)
&amp;IF(LEN(F54)=0,"","}")&amp;"}"</f>
        <v>{"dy":24,"sl":1,"id":"Actor3117m","stats":{"tr":3,"trp":6,"str":7,"dex":8,"int":0,"vit":0,"train":0,"wgGr0":0,"wgGr1":0,"wgGr2":0,"wgGr3":18,"wgLk":105}}</v>
      </c>
      <c r="AD54">
        <v>53</v>
      </c>
      <c r="AE54">
        <v>280</v>
      </c>
      <c r="AF54">
        <f>COUNTIF(R:R,AE54)</f>
        <v>1</v>
      </c>
    </row>
    <row r="55" spans="1:32">
      <c r="A55">
        <v>24</v>
      </c>
      <c r="B55">
        <f t="shared" ref="B55" ca="1" si="184">IF(A55&lt;&gt;OFFSET(A55,-1,0),1,OFFSET(B55,-1,0)+1)</f>
        <v>2</v>
      </c>
      <c r="C55" t="str">
        <f t="shared" ref="C55" ca="1" si="185">VLOOKUP(RANDBETWEEN(1,COUNTA(Z:Z)-1),Z:AA,2,0)</f>
        <v>Actor2238m</v>
      </c>
      <c r="D55" t="str">
        <f>IF(ISBLANK(F55),"",
IFERROR(VLOOKUP(F55,[2]ActorTable!$A:$H,MATCH("이름참고",[2]ActorTable!$1:$1,0),0),"캐릭터없음"))</f>
        <v>헤르윈</v>
      </c>
      <c r="E55" t="str">
        <f t="shared" ref="E55" ca="1" si="186">IF(AND(B55&lt;=OFFSET(B55,1,0),NOT(ISBLANK(F55))),
IF(F55=OFFSET(F55,1,0),"같음",""),"")</f>
        <v/>
      </c>
      <c r="F55" t="s">
        <v>364</v>
      </c>
      <c r="G55">
        <v>3</v>
      </c>
      <c r="H55">
        <v>6</v>
      </c>
      <c r="I55">
        <v>0</v>
      </c>
      <c r="J55">
        <v>8</v>
      </c>
      <c r="K55">
        <v>7</v>
      </c>
      <c r="L55">
        <v>0</v>
      </c>
      <c r="M55">
        <v>0</v>
      </c>
      <c r="N55">
        <v>0</v>
      </c>
      <c r="O55">
        <v>0</v>
      </c>
      <c r="P55">
        <v>0</v>
      </c>
      <c r="Q55">
        <v>18</v>
      </c>
      <c r="R55">
        <v>172</v>
      </c>
      <c r="S55" t="str">
        <f>IFERROR(VLOOKUP(R55,[2]WingLookTable!$A:$B,2,0),"캐릭터없음")</f>
        <v>Wing_DustMultiSineOtherFullSlow</v>
      </c>
      <c r="T55">
        <f t="shared" ref="T55" ca="1" si="187">VLOOKUP(RANDBETWEEN(1,COUNTA(AD:AD)-1),AD:AE,2,0)</f>
        <v>137</v>
      </c>
      <c r="U55" t="str">
        <f t="shared" ref="U55" ca="1" si="188">IF(ROW()=2,V55,OFFSET(U55,-1,0)&amp;IF(LEN(V55)=0,"",","&amp;V55))</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v>
      </c>
      <c r="V55" t="str">
        <f t="shared" ref="V55" ca="1" si="189">"{"""&amp;A$1&amp;""":"&amp;A55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{"dy":24,"sl":2,"id":"Actor0007m","stats":{"tr":3,"trp":6,"str":0,"dex":8,"int":7,"vit":0,"train":0,"wgGr0":0,"wgGr1":0,"wgGr2":0,"wgGr3":18,"wgLk":172}}</v>
      </c>
      <c r="AD55">
        <v>54</v>
      </c>
      <c r="AE55">
        <v>284</v>
      </c>
      <c r="AF55">
        <f>COUNTIF(R:R,AE55)</f>
        <v>1</v>
      </c>
    </row>
    <row r="56" spans="1:32">
      <c r="A56">
        <v>25</v>
      </c>
      <c r="B56">
        <f t="shared" ca="1" si="81"/>
        <v>1</v>
      </c>
      <c r="C56" t="str">
        <f t="shared" ca="1" si="137"/>
        <v>Actor3117m</v>
      </c>
      <c r="D56" t="str">
        <f>IF(ISBLANK(F56),"",
IFERROR(VLOOKUP(F56,[2]ActorTable!$A:$H,MATCH("이름참고",[2]ActorTable!$1:$1,0),0),"캐릭터없음"))</f>
        <v>닉스</v>
      </c>
      <c r="E56" t="str">
        <f t="shared" ca="1" si="138"/>
        <v/>
      </c>
      <c r="F56" t="s">
        <v>319</v>
      </c>
      <c r="G56">
        <v>3</v>
      </c>
      <c r="H56">
        <v>6</v>
      </c>
      <c r="I56">
        <v>8</v>
      </c>
      <c r="J56">
        <v>7</v>
      </c>
      <c r="K56">
        <v>0</v>
      </c>
      <c r="L56">
        <v>0</v>
      </c>
      <c r="M56">
        <v>0</v>
      </c>
      <c r="N56">
        <v>0</v>
      </c>
      <c r="O56">
        <v>0</v>
      </c>
      <c r="P56">
        <v>0</v>
      </c>
      <c r="Q56">
        <v>18</v>
      </c>
      <c r="R56">
        <v>220</v>
      </c>
      <c r="S56" t="str">
        <f>IFERROR(VLOOKUP(R56,[2]WingLookTable!$A:$B,2,0),"캐릭터없음")</f>
        <v>Wing_GreenPatternPatternFullSlow</v>
      </c>
      <c r="T56">
        <f t="shared" ca="1" si="139"/>
        <v>190</v>
      </c>
      <c r="U56" t="str">
        <f t="shared" ca="1" si="4"/>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v>
      </c>
      <c r="V56" t="str">
        <f t="shared" ca="1" si="91"/>
        <v>{"dy":25,"sl":1,"id":"Actor1109m","stats":{"tr":3,"trp":6,"str":8,"dex":7,"int":0,"vit":0,"train":0,"wgGr0":0,"wgGr1":0,"wgGr2":0,"wgGr3":18,"wgLk":220}}</v>
      </c>
      <c r="AD56">
        <v>55</v>
      </c>
      <c r="AE56">
        <v>288</v>
      </c>
      <c r="AF56">
        <f>COUNTIF(R:R,AE56)</f>
        <v>1</v>
      </c>
    </row>
    <row r="57" spans="1:32">
      <c r="A57">
        <v>25</v>
      </c>
      <c r="B57">
        <f t="shared" ca="1" si="81"/>
        <v>2</v>
      </c>
      <c r="C57" t="str">
        <f t="shared" ref="C57" ca="1" si="190">VLOOKUP(RANDBETWEEN(1,COUNTA(Z:Z)-1),Z:AA,2,0)</f>
        <v>Actor1141m</v>
      </c>
      <c r="D57" t="str">
        <f>IF(ISBLANK(F57),"",
IFERROR(VLOOKUP(F57,[2]ActorTable!$A:$H,MATCH("이름참고",[2]ActorTable!$1:$1,0),0),"캐릭터없음"))</f>
        <v>러센트</v>
      </c>
      <c r="E57" t="str">
        <f t="shared" ref="E57" ca="1" si="191">IF(AND(B57&lt;=OFFSET(B57,1,0),NOT(ISBLANK(F57))),
IF(F57=OFFSET(F57,1,0),"같음",""),"")</f>
        <v/>
      </c>
      <c r="F57" t="s">
        <v>382</v>
      </c>
      <c r="G57">
        <v>3</v>
      </c>
      <c r="H57">
        <v>6</v>
      </c>
      <c r="I57">
        <v>7</v>
      </c>
      <c r="J57">
        <v>0</v>
      </c>
      <c r="K57">
        <v>0</v>
      </c>
      <c r="L57">
        <v>8</v>
      </c>
      <c r="M57">
        <v>0</v>
      </c>
      <c r="N57">
        <v>0</v>
      </c>
      <c r="O57">
        <v>0</v>
      </c>
      <c r="P57">
        <v>0</v>
      </c>
      <c r="Q57">
        <v>18</v>
      </c>
      <c r="R57">
        <v>312</v>
      </c>
      <c r="S57" t="str">
        <f>IFERROR(VLOOKUP(R57,[2]WingLookTable!$A:$B,2,0),"캐릭터없음")</f>
        <v>Wing_DustMultiNoiseOtherFullFast</v>
      </c>
      <c r="T57">
        <f t="shared" ref="T57" ca="1" si="192">VLOOKUP(RANDBETWEEN(1,COUNTA(AD:AD)-1),AD:AE,2,0)</f>
        <v>280</v>
      </c>
      <c r="U57" t="str">
        <f t="shared" ref="U57" ca="1" si="193">IF(ROW()=2,V57,OFFSET(U57,-1,0)&amp;IF(LEN(V57)=0,"",","&amp;V57))</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v>
      </c>
      <c r="V57" t="str">
        <f t="shared" ca="1" si="91"/>
        <v>{"dy":25,"sl":2,"id":"Actor0024m","stats":{"tr":3,"trp":6,"str":7,"dex":0,"int":0,"vit":8,"train":0,"wgGr0":0,"wgGr1":0,"wgGr2":0,"wgGr3":18,"wgLk":312}}</v>
      </c>
      <c r="AD57">
        <v>56</v>
      </c>
      <c r="AE57">
        <v>291</v>
      </c>
      <c r="AF57">
        <f>COUNTIF(R:R,AE57)</f>
        <v>1</v>
      </c>
    </row>
    <row r="58" spans="1:32">
      <c r="A58">
        <v>26</v>
      </c>
      <c r="B58">
        <f t="shared" ca="1" si="81"/>
        <v>1</v>
      </c>
      <c r="C58" t="str">
        <f t="shared" ref="C58" ca="1" si="194">VLOOKUP(RANDBETWEEN(1,COUNTA(Z:Z)-1),Z:AA,2,0)</f>
        <v>Actor0236m</v>
      </c>
      <c r="D58" t="str">
        <f>IF(ISBLANK(F58),"",
IFERROR(VLOOKUP(F58,[2]ActorTable!$A:$H,MATCH("이름참고",[2]ActorTable!$1:$1,0),0),"캐릭터없음"))</f>
        <v>베이</v>
      </c>
      <c r="E58" t="str">
        <f t="shared" ref="E58" ca="1" si="195">IF(AND(B58&lt;=OFFSET(B58,1,0),NOT(ISBLANK(F58))),
IF(F58=OFFSET(F58,1,0),"같음",""),"")</f>
        <v/>
      </c>
      <c r="F58" t="s">
        <v>315</v>
      </c>
      <c r="G58">
        <v>3</v>
      </c>
      <c r="H58">
        <v>6</v>
      </c>
      <c r="I58">
        <v>0</v>
      </c>
      <c r="J58">
        <v>15</v>
      </c>
      <c r="K58">
        <v>0</v>
      </c>
      <c r="L58">
        <v>0</v>
      </c>
      <c r="M58">
        <v>0</v>
      </c>
      <c r="N58">
        <v>0</v>
      </c>
      <c r="O58">
        <v>0</v>
      </c>
      <c r="P58">
        <v>0</v>
      </c>
      <c r="Q58">
        <v>18</v>
      </c>
      <c r="R58">
        <v>328</v>
      </c>
      <c r="S58" t="str">
        <f>IFERROR(VLOOKUP(R58,[2]WingLookTable!$A:$B,2,0),"캐릭터없음")</f>
        <v>Wing_DustRedFullBeeOtherSlow</v>
      </c>
      <c r="T58">
        <f t="shared" ref="T58" ca="1" si="196">VLOOKUP(RANDBETWEEN(1,COUNTA(AD:AD)-1),AD:AE,2,0)</f>
        <v>105</v>
      </c>
      <c r="U58" t="str">
        <f t="shared" ref="U58" ca="1" si="197">IF(ROW()=2,V58,OFFSET(U58,-1,0)&amp;IF(LEN(V58)=0,"",","&amp;V58))</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v>
      </c>
      <c r="V58" t="str">
        <f t="shared" ca="1" si="91"/>
        <v>{"dy":26,"sl":1,"id":"Actor0104m","stats":{"tr":3,"trp":6,"str":0,"dex":15,"int":0,"vit":0,"train":0,"wgGr0":0,"wgGr1":0,"wgGr2":0,"wgGr3":18,"wgLk":328}}</v>
      </c>
      <c r="AD58">
        <v>57</v>
      </c>
      <c r="AE58">
        <v>294</v>
      </c>
      <c r="AF58">
        <f>COUNTIF(R:R,AE58)</f>
        <v>1</v>
      </c>
    </row>
    <row r="59" spans="1:32">
      <c r="A59">
        <v>26</v>
      </c>
      <c r="B59">
        <f t="shared" ca="1" si="81"/>
        <v>2</v>
      </c>
      <c r="C59" t="str">
        <f t="shared" ref="C59" ca="1" si="198">VLOOKUP(RANDBETWEEN(1,COUNTA(Z:Z)-1),Z:AA,2,0)</f>
        <v>Actor2120m</v>
      </c>
      <c r="D59" t="str">
        <f>IF(ISBLANK(F59),"",
IFERROR(VLOOKUP(F59,[2]ActorTable!$A:$H,MATCH("이름참고",[2]ActorTable!$1:$1,0),0),"캐릭터없음"))</f>
        <v>딘즈</v>
      </c>
      <c r="E59" t="str">
        <f t="shared" ref="E59" ca="1" si="199">IF(AND(B59&lt;=OFFSET(B59,1,0),NOT(ISBLANK(F59))),
IF(F59=OFFSET(F59,1,0),"같음",""),"")</f>
        <v/>
      </c>
      <c r="F59" t="s">
        <v>449</v>
      </c>
      <c r="G59">
        <v>3</v>
      </c>
      <c r="H59">
        <v>6</v>
      </c>
      <c r="I59">
        <v>7</v>
      </c>
      <c r="J59">
        <v>0</v>
      </c>
      <c r="K59">
        <v>8</v>
      </c>
      <c r="L59">
        <v>0</v>
      </c>
      <c r="M59">
        <v>0</v>
      </c>
      <c r="N59">
        <v>0</v>
      </c>
      <c r="O59">
        <v>0</v>
      </c>
      <c r="P59">
        <v>0</v>
      </c>
      <c r="Q59">
        <v>18</v>
      </c>
      <c r="R59">
        <v>229</v>
      </c>
      <c r="S59" t="str">
        <f>IFERROR(VLOOKUP(R59,[2]WingLookTable!$A:$B,2,0),"캐릭터없음")</f>
        <v>Wing_MultiOtherOtherOtherFast</v>
      </c>
      <c r="T59">
        <f t="shared" ref="T59" ca="1" si="200">VLOOKUP(RANDBETWEEN(1,COUNTA(AD:AD)-1),AD:AE,2,0)</f>
        <v>260</v>
      </c>
      <c r="U59" t="str">
        <f t="shared" ref="U59" ca="1" si="201">IF(ROW()=2,V59,OFFSET(U59,-1,0)&amp;IF(LEN(V59)=0,"",","&amp;V59))</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v>
      </c>
      <c r="V59" t="str">
        <f t="shared" ca="1" si="91"/>
        <v>{"dy":26,"sl":2,"id":"Actor3022m","stats":{"tr":3,"trp":6,"str":7,"dex":0,"int":8,"vit":0,"train":0,"wgGr0":0,"wgGr1":0,"wgGr2":0,"wgGr3":18,"wgLk":229}}</v>
      </c>
      <c r="AD59">
        <v>58</v>
      </c>
      <c r="AE59">
        <v>297</v>
      </c>
      <c r="AF59">
        <f>COUNTIF(R:R,AE59)</f>
        <v>1</v>
      </c>
    </row>
    <row r="60" spans="1:32">
      <c r="A60">
        <v>27</v>
      </c>
      <c r="B60">
        <f t="shared" ca="1" si="81"/>
        <v>1</v>
      </c>
      <c r="C60" t="str">
        <f t="shared" ref="C60" ca="1" si="202">VLOOKUP(RANDBETWEEN(1,COUNTA(Z:Z)-1),Z:AA,2,0)</f>
        <v>Actor3021m</v>
      </c>
      <c r="D60" t="str">
        <f>IF(ISBLANK(F60),"",
IFERROR(VLOOKUP(F60,[2]ActorTable!$A:$H,MATCH("이름참고",[2]ActorTable!$1:$1,0),0),"캐릭터없음"))</f>
        <v>테이슨</v>
      </c>
      <c r="E60" t="str">
        <f t="shared" ref="E60" ca="1" si="203">IF(AND(B60&lt;=OFFSET(B60,1,0),NOT(ISBLANK(F60))),
IF(F60=OFFSET(F60,1,0),"같음",""),"")</f>
        <v/>
      </c>
      <c r="F60" t="s">
        <v>359</v>
      </c>
      <c r="G60">
        <v>3</v>
      </c>
      <c r="H60">
        <v>6</v>
      </c>
      <c r="I60">
        <v>0</v>
      </c>
      <c r="J60">
        <v>8</v>
      </c>
      <c r="K60">
        <v>0</v>
      </c>
      <c r="L60">
        <v>7</v>
      </c>
      <c r="M60">
        <v>0</v>
      </c>
      <c r="N60">
        <v>0</v>
      </c>
      <c r="O60">
        <v>0</v>
      </c>
      <c r="P60">
        <v>0</v>
      </c>
      <c r="Q60">
        <v>18</v>
      </c>
      <c r="R60">
        <v>248</v>
      </c>
      <c r="S60" t="str">
        <f>IFERROR(VLOOKUP(R60,[2]WingLookTable!$A:$B,2,0),"캐릭터없음")</f>
        <v>Wing_RedOtherOtherFullFast</v>
      </c>
      <c r="T60">
        <f t="shared" ref="T60:T62" ca="1" si="204">VLOOKUP(RANDBETWEEN(1,COUNTA(AD:AD)-1),AD:AE,2,0)</f>
        <v>175</v>
      </c>
      <c r="U60" t="str">
        <f t="shared" ref="U60:U62" ca="1" si="205">IF(ROW()=2,V60,OFFSET(U60,-1,0)&amp;IF(LEN(V60)=0,"",","&amp;V60))</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v>
      </c>
      <c r="V60" t="str">
        <f t="shared" ca="1" si="91"/>
        <v>{"dy":27,"sl":1,"id":"Actor1108m","stats":{"tr":3,"trp":6,"str":0,"dex":8,"int":0,"vit":7,"train":0,"wgGr0":0,"wgGr1":0,"wgGr2":0,"wgGr3":18,"wgLk":248}}</v>
      </c>
      <c r="AD60">
        <v>59</v>
      </c>
      <c r="AE60">
        <v>300</v>
      </c>
      <c r="AF60">
        <f>COUNTIF(R:R,AE60)</f>
        <v>0</v>
      </c>
    </row>
    <row r="61" spans="1:32">
      <c r="A61">
        <v>27</v>
      </c>
      <c r="B61">
        <f t="shared" ref="B61" ca="1" si="206">IF(A61&lt;&gt;OFFSET(A61,-1,0),1,OFFSET(B61,-1,0)+1)</f>
        <v>2</v>
      </c>
      <c r="C61" t="str">
        <f t="shared" ref="C61" ca="1" si="207">VLOOKUP(RANDBETWEEN(1,COUNTA(Z:Z)-1),Z:AA,2,0)</f>
        <v>Actor1002m</v>
      </c>
      <c r="D61" t="str">
        <f>IF(ISBLANK(F61),"",
IFERROR(VLOOKUP(F61,[2]ActorTable!$A:$H,MATCH("이름참고",[2]ActorTable!$1:$1,0),0),"캐릭터없음"))</f>
        <v>롤라</v>
      </c>
      <c r="E61" t="str">
        <f t="shared" ref="E61" ca="1" si="208">IF(AND(B61&lt;=OFFSET(B61,1,0),NOT(ISBLANK(F61))),
IF(F61=OFFSET(F61,1,0),"같음",""),"")</f>
        <v/>
      </c>
      <c r="F61" t="s">
        <v>327</v>
      </c>
      <c r="G61">
        <v>3</v>
      </c>
      <c r="H61">
        <v>6</v>
      </c>
      <c r="I61">
        <v>0</v>
      </c>
      <c r="J61">
        <v>0</v>
      </c>
      <c r="K61">
        <v>0</v>
      </c>
      <c r="L61">
        <v>15</v>
      </c>
      <c r="M61">
        <v>0</v>
      </c>
      <c r="N61">
        <v>0</v>
      </c>
      <c r="O61">
        <v>0</v>
      </c>
      <c r="P61">
        <v>0</v>
      </c>
      <c r="Q61">
        <v>18</v>
      </c>
      <c r="R61">
        <v>109</v>
      </c>
      <c r="S61" t="str">
        <f>IFERROR(VLOOKUP(R61,[2]WingLookTable!$A:$B,2,0),"캐릭터없음")</f>
        <v>Wing_BlueOtherNoiseFullFast</v>
      </c>
      <c r="T61">
        <f t="shared" ref="T61" ca="1" si="209">VLOOKUP(RANDBETWEEN(1,COUNTA(AD:AD)-1),AD:AE,2,0)</f>
        <v>332</v>
      </c>
      <c r="U61" t="str">
        <f t="shared" ref="U61" ca="1" si="210">IF(ROW()=2,V61,OFFSET(U61,-1,0)&amp;IF(LEN(V61)=0,"",","&amp;V61))</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v>
      </c>
      <c r="V61" t="str">
        <f t="shared" ref="V61" ca="1" si="211">"{"""&amp;A$1&amp;""":"&amp;A61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{"dy":27,"sl":2,"id":"Actor3019m","stats":{"tr":3,"trp":6,"str":0,"dex":0,"int":0,"vit":15,"train":0,"wgGr0":0,"wgGr1":0,"wgGr2":0,"wgGr3":18,"wgLk":109}}</v>
      </c>
      <c r="AD61">
        <v>60</v>
      </c>
      <c r="AE61">
        <v>303</v>
      </c>
      <c r="AF61">
        <f>COUNTIF(R:R,AE61)</f>
        <v>1</v>
      </c>
    </row>
    <row r="62" spans="1:32">
      <c r="A62">
        <v>28</v>
      </c>
      <c r="B62">
        <f t="shared" ca="1" si="81"/>
        <v>1</v>
      </c>
      <c r="C62" t="str">
        <f t="shared" ref="C62" ca="1" si="212">VLOOKUP(RANDBETWEEN(1,COUNTA(Z:Z)-1),Z:AA,2,0)</f>
        <v>Actor1216m</v>
      </c>
      <c r="D62" t="str">
        <f>IF(ISBLANK(F62),"",
IFERROR(VLOOKUP(F62,[2]ActorTable!$A:$H,MATCH("이름참고",[2]ActorTable!$1:$1,0),0),"캐릭터없음"))</f>
        <v>린하이</v>
      </c>
      <c r="E62" t="str">
        <f t="shared" ref="E62" ca="1" si="213">IF(AND(B62&lt;=OFFSET(B62,1,0),NOT(ISBLANK(F62))),
IF(F62=OFFSET(F62,1,0),"같음",""),"")</f>
        <v/>
      </c>
      <c r="F62" t="s">
        <v>461</v>
      </c>
      <c r="G62">
        <v>3</v>
      </c>
      <c r="H62">
        <v>6</v>
      </c>
      <c r="I62">
        <v>0</v>
      </c>
      <c r="J62">
        <v>15</v>
      </c>
      <c r="K62">
        <v>0</v>
      </c>
      <c r="L62">
        <v>0</v>
      </c>
      <c r="M62">
        <v>0</v>
      </c>
      <c r="N62">
        <v>0</v>
      </c>
      <c r="O62">
        <v>0</v>
      </c>
      <c r="P62">
        <v>0</v>
      </c>
      <c r="Q62">
        <v>18</v>
      </c>
      <c r="R62">
        <v>208</v>
      </c>
      <c r="S62" t="str">
        <f>IFERROR(VLOOKUP(R62,[2]WingLookTable!$A:$B,2,0),"캐릭터없음")</f>
        <v>Wing_FireSineBeeFullSlow</v>
      </c>
      <c r="T62">
        <f t="shared" ca="1" si="204"/>
        <v>344</v>
      </c>
      <c r="U62" t="str">
        <f t="shared" ca="1" si="205"/>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v>
      </c>
      <c r="V62" t="str">
        <f t="shared" ca="1" si="91"/>
        <v>{"dy":28,"sl":1,"id":"Actor2235m","stats":{"tr":3,"trp":6,"str":0,"dex":15,"int":0,"vit":0,"train":0,"wgGr0":0,"wgGr1":0,"wgGr2":0,"wgGr3":18,"wgLk":208}}</v>
      </c>
      <c r="AD62">
        <v>61</v>
      </c>
      <c r="AE62">
        <v>306</v>
      </c>
      <c r="AF62">
        <f>COUNTIF(R:R,AE62)</f>
        <v>0</v>
      </c>
    </row>
    <row r="63" spans="1:32">
      <c r="A63">
        <v>28</v>
      </c>
      <c r="B63">
        <f t="shared" ca="1" si="81"/>
        <v>2</v>
      </c>
      <c r="C63" t="str">
        <f t="shared" ref="C63" ca="1" si="214">VLOOKUP(RANDBETWEEN(1,COUNTA(Z:Z)-1),Z:AA,2,0)</f>
        <v>Actor2011m</v>
      </c>
      <c r="D63" t="str">
        <f>IF(ISBLANK(F63),"",
IFERROR(VLOOKUP(F63,[2]ActorTable!$A:$H,MATCH("이름참고",[2]ActorTable!$1:$1,0),0),"캐릭터없음"))</f>
        <v>카츄진</v>
      </c>
      <c r="E63" t="str">
        <f t="shared" ref="E63" ca="1" si="215">IF(AND(B63&lt;=OFFSET(B63,1,0),NOT(ISBLANK(F63))),
IF(F63=OFFSET(F63,1,0),"같음",""),"")</f>
        <v/>
      </c>
      <c r="F63" t="s">
        <v>326</v>
      </c>
      <c r="G63">
        <v>3</v>
      </c>
      <c r="H63">
        <v>6</v>
      </c>
      <c r="I63">
        <v>0</v>
      </c>
      <c r="J63">
        <v>8</v>
      </c>
      <c r="K63">
        <v>7</v>
      </c>
      <c r="L63">
        <v>0</v>
      </c>
      <c r="M63">
        <v>0</v>
      </c>
      <c r="N63">
        <v>0</v>
      </c>
      <c r="O63">
        <v>0</v>
      </c>
      <c r="P63">
        <v>0</v>
      </c>
      <c r="Q63">
        <v>18</v>
      </c>
      <c r="R63">
        <v>348</v>
      </c>
      <c r="S63" t="str">
        <f>IFERROR(VLOOKUP(R63,[2]WingLookTable!$A:$B,2,0),"캐릭터없음")</f>
        <v>Wing_DustYellowSineSineOtherFast</v>
      </c>
      <c r="T63">
        <f t="shared" ref="T63:T64" ca="1" si="216">VLOOKUP(RANDBETWEEN(1,COUNTA(AD:AD)-1),AD:AE,2,0)</f>
        <v>193</v>
      </c>
      <c r="U63" t="str">
        <f t="shared" ref="U63:U64" ca="1" si="217">IF(ROW()=2,V63,OFFSET(U63,-1,0)&amp;IF(LEN(V63)=0,"",","&amp;V63))</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v>
      </c>
      <c r="V63" t="str">
        <f t="shared" ca="1" si="91"/>
        <v>{"dy":28,"sl":2,"id":"Actor3117m","stats":{"tr":3,"trp":6,"str":0,"dex":8,"int":7,"vit":0,"train":0,"wgGr0":0,"wgGr1":0,"wgGr2":0,"wgGr3":18,"wgLk":348}}</v>
      </c>
      <c r="AD63">
        <v>62</v>
      </c>
      <c r="AE63">
        <v>309</v>
      </c>
      <c r="AF63">
        <f>COUNTIF(R:R,AE63)</f>
        <v>1</v>
      </c>
    </row>
    <row r="64" spans="1:32">
      <c r="A64">
        <v>29</v>
      </c>
      <c r="B64">
        <f t="shared" ref="B64:B70" ca="1" si="218">IF(A64&lt;&gt;OFFSET(A64,-1,0),1,OFFSET(B64,-1,0)+1)</f>
        <v>1</v>
      </c>
      <c r="C64" t="str">
        <f t="shared" ca="1" si="137"/>
        <v>Actor1005m</v>
      </c>
      <c r="D64" t="str">
        <f>IF(ISBLANK(F64),"",
IFERROR(VLOOKUP(F64,[2]ActorTable!$A:$H,MATCH("이름참고",[2]ActorTable!$1:$1,0),0),"캐릭터없음"))</f>
        <v>시리아</v>
      </c>
      <c r="E64" t="str">
        <f t="shared" ca="1" si="138"/>
        <v/>
      </c>
      <c r="F64" t="s">
        <v>491</v>
      </c>
      <c r="G64">
        <v>3</v>
      </c>
      <c r="H64">
        <v>6</v>
      </c>
      <c r="I64">
        <v>0</v>
      </c>
      <c r="J64">
        <v>10</v>
      </c>
      <c r="K64">
        <v>5</v>
      </c>
      <c r="L64">
        <v>0</v>
      </c>
      <c r="M64">
        <v>0</v>
      </c>
      <c r="N64">
        <v>0</v>
      </c>
      <c r="O64">
        <v>0</v>
      </c>
      <c r="P64">
        <v>0</v>
      </c>
      <c r="Q64">
        <v>18</v>
      </c>
      <c r="R64">
        <v>193</v>
      </c>
      <c r="S64" t="str">
        <f>IFERROR(VLOOKUP(R64,[2]WingLookTable!$A:$B,2,0),"캐릭터없음")</f>
        <v>Wing_DustYellowOtherNoiseOtherSlow</v>
      </c>
      <c r="T64">
        <f t="shared" ca="1" si="216"/>
        <v>129</v>
      </c>
      <c r="U64" t="str">
        <f t="shared" ca="1" si="217"/>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v>
      </c>
      <c r="V64" t="str">
        <f t="shared" ca="1" si="91"/>
        <v>{"dy":29,"sl":1,"id":"Actor0233m","stats":{"tr":3,"trp":6,"str":0,"dex":10,"int":5,"vit":0,"train":0,"wgGr0":0,"wgGr1":0,"wgGr2":0,"wgGr3":18,"wgLk":193}}</v>
      </c>
      <c r="AD64">
        <v>63</v>
      </c>
      <c r="AE64">
        <v>312</v>
      </c>
      <c r="AF64">
        <f>COUNTIF(R:R,AE64)</f>
        <v>1</v>
      </c>
    </row>
    <row r="65" spans="1:32">
      <c r="A65">
        <v>29</v>
      </c>
      <c r="B65">
        <f t="shared" ca="1" si="218"/>
        <v>2</v>
      </c>
      <c r="C65" t="str">
        <f t="shared" ref="C65" ca="1" si="219">VLOOKUP(RANDBETWEEN(1,COUNTA(Z:Z)-1),Z:AA,2,0)</f>
        <v>Actor3022m</v>
      </c>
      <c r="D65" t="str">
        <f>IF(ISBLANK(F65),"",
IFERROR(VLOOKUP(F65,[2]ActorTable!$A:$H,MATCH("이름참고",[2]ActorTable!$1:$1,0),0),"캐릭터없음"))</f>
        <v>오비우스</v>
      </c>
      <c r="E65" t="str">
        <f t="shared" ref="E65" ca="1" si="220">IF(AND(B65&lt;=OFFSET(B65,1,0),NOT(ISBLANK(F65))),
IF(F65=OFFSET(F65,1,0),"같음",""),"")</f>
        <v/>
      </c>
      <c r="F65" t="s">
        <v>341</v>
      </c>
      <c r="G65">
        <v>3</v>
      </c>
      <c r="H65">
        <v>6</v>
      </c>
      <c r="I65">
        <v>0</v>
      </c>
      <c r="J65">
        <v>0</v>
      </c>
      <c r="K65">
        <v>7</v>
      </c>
      <c r="L65">
        <v>8</v>
      </c>
      <c r="M65">
        <v>0</v>
      </c>
      <c r="N65">
        <v>0</v>
      </c>
      <c r="O65">
        <v>0</v>
      </c>
      <c r="P65">
        <v>0</v>
      </c>
      <c r="Q65">
        <v>18</v>
      </c>
      <c r="R65">
        <v>217</v>
      </c>
      <c r="S65" t="str">
        <f>IFERROR(VLOOKUP(R65,[2]WingLookTable!$A:$B,2,0),"캐릭터없음")</f>
        <v>Wing_GreenOtherSineFullFast</v>
      </c>
      <c r="T65">
        <f t="shared" ref="T65:T67" ca="1" si="221">VLOOKUP(RANDBETWEEN(1,COUNTA(AD:AD)-1),AD:AE,2,0)</f>
        <v>328</v>
      </c>
      <c r="U65" t="str">
        <f t="shared" ref="U65:U67" ca="1" si="222">IF(ROW()=2,V65,OFFSET(U65,-1,0)&amp;IF(LEN(V65)=0,"",","&amp;V65))</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v>
      </c>
      <c r="V65" t="str">
        <f t="shared" ref="V65:V67" ca="1" si="223">"{"""&amp;A$1&amp;""":"&amp;A65
&amp;","""&amp;B$1&amp;""":"&amp;B65
&amp;IF(LEN(F65)=0,"",","""&amp;F$1&amp;""":"""&amp;F65&amp;"""")
&amp;IF(LEN(F65)=0,"",",""stats"":{")
&amp;IF(LEN(F65)=0,"",""""&amp;G$1&amp;""":"&amp;G65)
&amp;IF(LEN(F65)=0,"",","""&amp;H$1&amp;""":"&amp;H65)
&amp;IF(LEN(F65)=0,"",","""&amp;I$1&amp;""":"&amp;I65)
&amp;IF(LEN(F65)=0,"",","""&amp;J$1&amp;""":"&amp;J65)
&amp;IF(LEN(F65)=0,"",","""&amp;K$1&amp;""":"&amp;K65)
&amp;IF(LEN(F65)=0,"",","""&amp;L$1&amp;""":"&amp;L65)
&amp;IF(LEN(F65)=0,"",","""&amp;M$1&amp;""":"&amp;M65)
&amp;IF(LEN(F65)=0,"",","""&amp;N$1&amp;""":"&amp;N65)
&amp;IF(LEN(F65)=0,"",","""&amp;O$1&amp;""":"&amp;O65)
&amp;IF(LEN(F65)=0,"",","""&amp;P$1&amp;""":"&amp;P65)
&amp;IF(LEN(F65)=0,"",","""&amp;Q$1&amp;""":"&amp;Q65)
&amp;IF(LEN(F65)=0,"",","""&amp;R$1&amp;""":"&amp;R65)
&amp;IF(LEN(F65)=0,"","}")&amp;"}"</f>
        <v>{"dy":29,"sl":2,"id":"Actor1141m","stats":{"tr":3,"trp":6,"str":0,"dex":0,"int":7,"vit":8,"train":0,"wgGr0":0,"wgGr1":0,"wgGr2":0,"wgGr3":18,"wgLk":217}}</v>
      </c>
      <c r="AD65">
        <v>64</v>
      </c>
      <c r="AE65">
        <v>315</v>
      </c>
      <c r="AF65">
        <f>COUNTIF(R:R,AE65)</f>
        <v>1</v>
      </c>
    </row>
    <row r="66" spans="1:32">
      <c r="A66">
        <v>29</v>
      </c>
      <c r="B66">
        <f t="shared" ref="B66" ca="1" si="224">IF(A66&lt;&gt;OFFSET(A66,-1,0),1,OFFSET(B66,-1,0)+1)</f>
        <v>3</v>
      </c>
      <c r="C66" t="str">
        <f t="shared" ref="C66" ca="1" si="225">VLOOKUP(RANDBETWEEN(1,COUNTA(Z:Z)-1),Z:AA,2,0)</f>
        <v>Actor2235m</v>
      </c>
      <c r="D66" t="str">
        <f>IF(ISBLANK(F66),"",
IFERROR(VLOOKUP(F66,[2]ActorTable!$A:$H,MATCH("이름참고",[2]ActorTable!$1:$1,0),0),"캐릭터없음"))</f>
        <v>그루퍼스</v>
      </c>
      <c r="E66" t="str">
        <f t="shared" ref="E66" ca="1" si="226">IF(AND(B66&lt;=OFFSET(B66,1,0),NOT(ISBLANK(F66))),
IF(F66=OFFSET(F66,1,0),"같음",""),"")</f>
        <v/>
      </c>
      <c r="F66" t="s">
        <v>320</v>
      </c>
      <c r="G66">
        <v>3</v>
      </c>
      <c r="H66">
        <v>6</v>
      </c>
      <c r="I66">
        <v>15</v>
      </c>
      <c r="J66">
        <v>0</v>
      </c>
      <c r="K66">
        <v>0</v>
      </c>
      <c r="L66">
        <v>0</v>
      </c>
      <c r="M66">
        <v>0</v>
      </c>
      <c r="N66">
        <v>0</v>
      </c>
      <c r="O66">
        <v>0</v>
      </c>
      <c r="P66">
        <v>0</v>
      </c>
      <c r="Q66">
        <v>18</v>
      </c>
      <c r="R66">
        <v>137</v>
      </c>
      <c r="S66" t="str">
        <f>IFERROR(VLOOKUP(R66,[2]WingLookTable!$A:$B,2,0),"캐릭터없음")</f>
        <v>Wing_CyanStripePatternFullFast</v>
      </c>
      <c r="T66">
        <f t="shared" ca="1" si="221"/>
        <v>125</v>
      </c>
      <c r="U66" t="str">
        <f t="shared" ca="1" si="222"/>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dy":29,"sl":3,"id":"Actor2010m","stats":{"tr":3,"trp":6,"str":15,"dex":0,"int":0,"vit":0,"train":0,"wgGr0":0,"wgGr1":0,"wgGr2":0,"wgGr3":18,"wgLk":137}}</v>
      </c>
      <c r="V66" t="str">
        <f t="shared" ca="1" si="223"/>
        <v>{"dy":29,"sl":3,"id":"Actor2010m","stats":{"tr":3,"trp":6,"str":15,"dex":0,"int":0,"vit":0,"train":0,"wgGr0":0,"wgGr1":0,"wgGr2":0,"wgGr3":18,"wgLk":137}}</v>
      </c>
      <c r="AD66">
        <v>65</v>
      </c>
      <c r="AE66">
        <v>318</v>
      </c>
      <c r="AF66">
        <f>COUNTIF(R:R,AE66)</f>
        <v>1</v>
      </c>
    </row>
    <row r="67" spans="1:32">
      <c r="A67">
        <v>30</v>
      </c>
      <c r="B67">
        <f t="shared" ca="1" si="218"/>
        <v>1</v>
      </c>
      <c r="C67" t="str">
        <f t="shared" ref="C67" ca="1" si="227">VLOOKUP(RANDBETWEEN(1,COUNTA(Z:Z)-1),Z:AA,2,0)</f>
        <v>Actor0030m</v>
      </c>
      <c r="D67" t="str">
        <f>IF(ISBLANK(F67),"",
IFERROR(VLOOKUP(F67,[2]ActorTable!$A:$H,MATCH("이름참고",[2]ActorTable!$1:$1,0),0),"캐릭터없음"))</f>
        <v>린하이</v>
      </c>
      <c r="E67" t="str">
        <f t="shared" ref="E67" ca="1" si="228">IF(AND(B67&lt;=OFFSET(B67,1,0),NOT(ISBLANK(F67))),
IF(F67=OFFSET(F67,1,0),"같음",""),"")</f>
        <v/>
      </c>
      <c r="F67" t="s">
        <v>443</v>
      </c>
      <c r="G67">
        <v>3</v>
      </c>
      <c r="H67">
        <v>6</v>
      </c>
      <c r="I67">
        <v>0</v>
      </c>
      <c r="J67">
        <v>8</v>
      </c>
      <c r="K67">
        <v>0</v>
      </c>
      <c r="L67">
        <v>7</v>
      </c>
      <c r="M67">
        <v>0</v>
      </c>
      <c r="N67">
        <v>0</v>
      </c>
      <c r="O67">
        <v>0</v>
      </c>
      <c r="P67">
        <v>0</v>
      </c>
      <c r="Q67">
        <v>18</v>
      </c>
      <c r="R67">
        <v>309</v>
      </c>
      <c r="S67" t="str">
        <f>IFERROR(VLOOKUP(R67,[2]WingLookTable!$A:$B,2,0),"캐릭터없음")</f>
        <v>Wing_DustMultiFullStripeOtherFast</v>
      </c>
      <c r="T67">
        <f t="shared" ca="1" si="221"/>
        <v>125</v>
      </c>
      <c r="U67" t="str">
        <f t="shared" ca="1" si="222"/>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dy":29,"sl":3,"id":"Actor2010m","stats":{"tr":3,"trp":6,"str":15,"dex":0,"int":0,"vit":0,"train":0,"wgGr0":0,"wgGr1":0,"wgGr2":0,"wgGr3":18,"wgLk":137}},{"dy":30,"sl":1,"id":"Actor2235m","stats":{"tr":3,"trp":6,"str":0,"dex":8,"int":0,"vit":7,"train":0,"wgGr0":0,"wgGr1":0,"wgGr2":0,"wgGr3":18,"wgLk":309}}</v>
      </c>
      <c r="V67" t="str">
        <f t="shared" ca="1" si="223"/>
        <v>{"dy":30,"sl":1,"id":"Actor2235m","stats":{"tr":3,"trp":6,"str":0,"dex":8,"int":0,"vit":7,"train":0,"wgGr0":0,"wgGr1":0,"wgGr2":0,"wgGr3":18,"wgLk":309}}</v>
      </c>
      <c r="AD67">
        <v>66</v>
      </c>
      <c r="AE67">
        <v>321</v>
      </c>
      <c r="AF67">
        <f>COUNTIF(R:R,AE67)</f>
        <v>0</v>
      </c>
    </row>
    <row r="68" spans="1:32">
      <c r="A68">
        <v>30</v>
      </c>
      <c r="B68">
        <f t="shared" ref="B68" ca="1" si="229">IF(A68&lt;&gt;OFFSET(A68,-1,0),1,OFFSET(B68,-1,0)+1)</f>
        <v>2</v>
      </c>
      <c r="C68" t="str">
        <f t="shared" ref="C68" ca="1" si="230">VLOOKUP(RANDBETWEEN(1,COUNTA(Z:Z)-1),Z:AA,2,0)</f>
        <v>Actor3231m</v>
      </c>
      <c r="D68" t="str">
        <f>IF(ISBLANK(F68),"",
IFERROR(VLOOKUP(F68,[2]ActorTable!$A:$H,MATCH("이름참고",[2]ActorTable!$1:$1,0),0),"캐릭터없음"))</f>
        <v>케이저</v>
      </c>
      <c r="E68" t="str">
        <f t="shared" ref="E68" ca="1" si="231">IF(AND(B68&lt;=OFFSET(B68,1,0),NOT(ISBLANK(F68))),
IF(F68=OFFSET(F68,1,0),"같음",""),"")</f>
        <v/>
      </c>
      <c r="F68" t="s">
        <v>322</v>
      </c>
      <c r="G68">
        <v>3</v>
      </c>
      <c r="H68">
        <v>6</v>
      </c>
      <c r="I68">
        <v>8</v>
      </c>
      <c r="J68">
        <v>0</v>
      </c>
      <c r="K68">
        <v>7</v>
      </c>
      <c r="L68">
        <v>0</v>
      </c>
      <c r="M68">
        <v>0</v>
      </c>
      <c r="N68">
        <v>0</v>
      </c>
      <c r="O68">
        <v>0</v>
      </c>
      <c r="P68">
        <v>0</v>
      </c>
      <c r="Q68">
        <v>18</v>
      </c>
      <c r="R68">
        <v>175</v>
      </c>
      <c r="S68" t="str">
        <f>IFERROR(VLOOKUP(R68,[2]WingLookTable!$A:$B,2,0),"캐릭터없음")</f>
        <v>Wing_DustMultiSineOtherFullSlow2</v>
      </c>
      <c r="T68">
        <f t="shared" ref="T68:T69" ca="1" si="232">VLOOKUP(RANDBETWEEN(1,COUNTA(AD:AD)-1),AD:AE,2,0)</f>
        <v>244</v>
      </c>
      <c r="U68" t="str">
        <f t="shared" ref="U68:U69" ca="1" si="233">IF(ROW()=2,V68,OFFSET(U68,-1,0)&amp;IF(LEN(V68)=0,"",","&amp;V68))</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dy":29,"sl":3,"id":"Actor2010m","stats":{"tr":3,"trp":6,"str":15,"dex":0,"int":0,"vit":0,"train":0,"wgGr0":0,"wgGr1":0,"wgGr2":0,"wgGr3":18,"wgLk":137}},{"dy":30,"sl":1,"id":"Actor2235m","stats":{"tr":3,"trp":6,"str":0,"dex":8,"int":0,"vit":7,"train":0,"wgGr0":0,"wgGr1":0,"wgGr2":0,"wgGr3":18,"wgLk":309}},{"dy":30,"sl":2,"id":"Actor0113m","stats":{"tr":3,"trp":6,"str":8,"dex":0,"int":7,"vit":0,"train":0,"wgGr0":0,"wgGr1":0,"wgGr2":0,"wgGr3":18,"wgLk":175}}</v>
      </c>
      <c r="V68" t="str">
        <f t="shared" ref="V68:V69" ca="1" si="234">"{"""&amp;A$1&amp;""":"&amp;A68
&amp;","""&amp;B$1&amp;""":"&amp;B68
&amp;IF(LEN(F68)=0,"",","""&amp;F$1&amp;""":"""&amp;F68&amp;"""")
&amp;IF(LEN(F68)=0,"",",""stats"":{")
&amp;IF(LEN(F68)=0,"",""""&amp;G$1&amp;""":"&amp;G68)
&amp;IF(LEN(F68)=0,"",","""&amp;H$1&amp;""":"&amp;H68)
&amp;IF(LEN(F68)=0,"",","""&amp;I$1&amp;""":"&amp;I68)
&amp;IF(LEN(F68)=0,"",","""&amp;J$1&amp;""":"&amp;J68)
&amp;IF(LEN(F68)=0,"",","""&amp;K$1&amp;""":"&amp;K68)
&amp;IF(LEN(F68)=0,"",","""&amp;L$1&amp;""":"&amp;L68)
&amp;IF(LEN(F68)=0,"",","""&amp;M$1&amp;""":"&amp;M68)
&amp;IF(LEN(F68)=0,"",","""&amp;N$1&amp;""":"&amp;N68)
&amp;IF(LEN(F68)=0,"",","""&amp;O$1&amp;""":"&amp;O68)
&amp;IF(LEN(F68)=0,"",","""&amp;P$1&amp;""":"&amp;P68)
&amp;IF(LEN(F68)=0,"",","""&amp;Q$1&amp;""":"&amp;Q68)
&amp;IF(LEN(F68)=0,"",","""&amp;R$1&amp;""":"&amp;R68)
&amp;IF(LEN(F68)=0,"","}")&amp;"}"</f>
        <v>{"dy":30,"sl":2,"id":"Actor0113m","stats":{"tr":3,"trp":6,"str":8,"dex":0,"int":7,"vit":0,"train":0,"wgGr0":0,"wgGr1":0,"wgGr2":0,"wgGr3":18,"wgLk":175}}</v>
      </c>
      <c r="AD68">
        <v>67</v>
      </c>
      <c r="AE68">
        <v>324</v>
      </c>
      <c r="AF68">
        <f>COUNTIF(R:R,AE68)</f>
        <v>1</v>
      </c>
    </row>
    <row r="69" spans="1:32">
      <c r="A69">
        <v>30</v>
      </c>
      <c r="B69">
        <f t="shared" ref="B69" ca="1" si="235">IF(A69&lt;&gt;OFFSET(A69,-1,0),1,OFFSET(B69,-1,0)+1)</f>
        <v>3</v>
      </c>
      <c r="C69" t="str">
        <f t="shared" ref="C69" ca="1" si="236">VLOOKUP(RANDBETWEEN(1,COUNTA(Z:Z)-1),Z:AA,2,0)</f>
        <v>Actor2015m</v>
      </c>
      <c r="D69" t="str">
        <f>IF(ISBLANK(F69),"",
IFERROR(VLOOKUP(F69,[2]ActorTable!$A:$H,MATCH("이름참고",[2]ActorTable!$1:$1,0),0),"캐릭터없음"))</f>
        <v>에이잭</v>
      </c>
      <c r="E69" t="str">
        <f t="shared" ref="E69" ca="1" si="237">IF(AND(B69&lt;=OFFSET(B69,1,0),NOT(ISBLANK(F69))),
IF(F69=OFFSET(F69,1,0),"같음",""),"")</f>
        <v/>
      </c>
      <c r="F69" t="s">
        <v>334</v>
      </c>
      <c r="G69">
        <v>3</v>
      </c>
      <c r="H69">
        <v>6</v>
      </c>
      <c r="I69">
        <v>0</v>
      </c>
      <c r="J69">
        <v>0</v>
      </c>
      <c r="K69">
        <v>15</v>
      </c>
      <c r="L69">
        <v>0</v>
      </c>
      <c r="M69">
        <v>0</v>
      </c>
      <c r="N69">
        <v>0</v>
      </c>
      <c r="O69">
        <v>0</v>
      </c>
      <c r="P69">
        <v>0</v>
      </c>
      <c r="Q69">
        <v>18</v>
      </c>
      <c r="R69">
        <v>141</v>
      </c>
      <c r="S69" t="str">
        <f>IFERROR(VLOOKUP(R69,[2]WingLookTable!$A:$B,2,0),"캐릭터없음")</f>
        <v>Wing_DustBlueOtherFullOtherFast</v>
      </c>
      <c r="T69">
        <f t="shared" ca="1" si="232"/>
        <v>109</v>
      </c>
      <c r="U69" t="str">
        <f t="shared" ca="1" si="233"/>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dy":29,"sl":3,"id":"Actor2010m","stats":{"tr":3,"trp":6,"str":15,"dex":0,"int":0,"vit":0,"train":0,"wgGr0":0,"wgGr1":0,"wgGr2":0,"wgGr3":18,"wgLk":137}},{"dy":30,"sl":1,"id":"Actor2235m","stats":{"tr":3,"trp":6,"str":0,"dex":8,"int":0,"vit":7,"train":0,"wgGr0":0,"wgGr1":0,"wgGr2":0,"wgGr3":18,"wgLk":309}},{"dy":30,"sl":2,"id":"Actor0113m","stats":{"tr":3,"trp":6,"str":8,"dex":0,"int":7,"vit":0,"train":0,"wgGr0":0,"wgGr1":0,"wgGr2":0,"wgGr3":18,"wgLk":175}},{"dy":30,"sl":3,"id":"Actor1029m","stats":{"tr":3,"trp":6,"str":0,"dex":0,"int":15,"vit":0,"train":0,"wgGr0":0,"wgGr1":0,"wgGr2":0,"wgGr3":18,"wgLk":141}}</v>
      </c>
      <c r="V69" t="str">
        <f t="shared" ca="1" si="234"/>
        <v>{"dy":30,"sl":3,"id":"Actor1029m","stats":{"tr":3,"trp":6,"str":0,"dex":0,"int":15,"vit":0,"train":0,"wgGr0":0,"wgGr1":0,"wgGr2":0,"wgGr3":18,"wgLk":141}}</v>
      </c>
      <c r="AD69">
        <v>68</v>
      </c>
      <c r="AE69">
        <v>328</v>
      </c>
      <c r="AF69">
        <f>COUNTIF(R:R,AE69)</f>
        <v>1</v>
      </c>
    </row>
    <row r="70" spans="1:32">
      <c r="A70">
        <v>31</v>
      </c>
      <c r="B70">
        <f t="shared" ca="1" si="218"/>
        <v>1</v>
      </c>
      <c r="C70" t="str">
        <f t="shared" ref="C70" ca="1" si="238">VLOOKUP(RANDBETWEEN(1,COUNTA(Z:Z)-1),Z:AA,2,0)</f>
        <v>Actor2103m</v>
      </c>
      <c r="D70" t="str">
        <f>IF(ISBLANK(F70),"",
IFERROR(VLOOKUP(F70,[2]ActorTable!$A:$H,MATCH("이름참고",[2]ActorTable!$1:$1,0),0),"캐릭터없음"))</f>
        <v>슬로니카</v>
      </c>
      <c r="E70" t="str">
        <f t="shared" ref="E70" ca="1" si="239">IF(AND(B70&lt;=OFFSET(B70,1,0),NOT(ISBLANK(F70))),
IF(F70=OFFSET(F70,1,0),"같음",""),"")</f>
        <v/>
      </c>
      <c r="F70" t="s">
        <v>360</v>
      </c>
      <c r="G70">
        <v>3</v>
      </c>
      <c r="H70">
        <v>6</v>
      </c>
      <c r="I70">
        <v>0</v>
      </c>
      <c r="J70">
        <v>7</v>
      </c>
      <c r="K70">
        <v>8</v>
      </c>
      <c r="L70">
        <v>0</v>
      </c>
      <c r="M70">
        <v>0</v>
      </c>
      <c r="N70">
        <v>0</v>
      </c>
      <c r="O70">
        <v>0</v>
      </c>
      <c r="P70">
        <v>0</v>
      </c>
      <c r="Q70">
        <v>18</v>
      </c>
      <c r="R70">
        <v>240</v>
      </c>
      <c r="S70" t="str">
        <f>IFERROR(VLOOKUP(R70,[2]WingLookTable!$A:$B,2,0),"캐릭터없음")</f>
        <v>Wing_MultiStripeOtherOtherSlow</v>
      </c>
      <c r="T70">
        <f t="shared" ref="T70:T71" ca="1" si="240">VLOOKUP(RANDBETWEEN(1,COUNTA(AD:AD)-1),AD:AE,2,0)</f>
        <v>220</v>
      </c>
      <c r="U70" t="str">
        <f t="shared" ref="U70:U71" ca="1" si="241">IF(ROW()=2,V70,OFFSET(U70,-1,0)&amp;IF(LEN(V70)=0,"",","&amp;V70))</f>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dy":29,"sl":3,"id":"Actor2010m","stats":{"tr":3,"trp":6,"str":15,"dex":0,"int":0,"vit":0,"train":0,"wgGr0":0,"wgGr1":0,"wgGr2":0,"wgGr3":18,"wgLk":137}},{"dy":30,"sl":1,"id":"Actor2235m","stats":{"tr":3,"trp":6,"str":0,"dex":8,"int":0,"vit":7,"train":0,"wgGr0":0,"wgGr1":0,"wgGr2":0,"wgGr3":18,"wgLk":309}},{"dy":30,"sl":2,"id":"Actor0113m","stats":{"tr":3,"trp":6,"str":8,"dex":0,"int":7,"vit":0,"train":0,"wgGr0":0,"wgGr1":0,"wgGr2":0,"wgGr3":18,"wgLk":175}},{"dy":30,"sl":3,"id":"Actor1029m","stats":{"tr":3,"trp":6,"str":0,"dex":0,"int":15,"vit":0,"train":0,"wgGr0":0,"wgGr1":0,"wgGr2":0,"wgGr3":18,"wgLk":141}},{"dy":31,"sl":1,"id":"Actor3114m","stats":{"tr":3,"trp":6,"str":0,"dex":7,"int":8,"vit":0,"train":0,"wgGr0":0,"wgGr1":0,"wgGr2":0,"wgGr3":18,"wgLk":240}}</v>
      </c>
      <c r="V70" t="str">
        <f t="shared" ref="V70:V71" ca="1" si="242">"{"""&amp;A$1&amp;""":"&amp;A70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{"dy":31,"sl":1,"id":"Actor3114m","stats":{"tr":3,"trp":6,"str":0,"dex":7,"int":8,"vit":0,"train":0,"wgGr0":0,"wgGr1":0,"wgGr2":0,"wgGr3":18,"wgLk":240}}</v>
      </c>
      <c r="AD70">
        <v>69</v>
      </c>
      <c r="AE70">
        <v>332</v>
      </c>
      <c r="AF70">
        <f>COUNTIF(R:R,AE70)</f>
        <v>1</v>
      </c>
    </row>
    <row r="71" spans="1:32">
      <c r="A71">
        <v>31</v>
      </c>
      <c r="B71">
        <f t="shared" ref="B71" ca="1" si="243">IF(A71&lt;&gt;OFFSET(A71,-1,0),1,OFFSET(B71,-1,0)+1)</f>
        <v>2</v>
      </c>
      <c r="C71" t="str">
        <f t="shared" ref="C71" ca="1" si="244">VLOOKUP(RANDBETWEEN(1,COUNTA(Z:Z)-1),Z:AA,2,0)</f>
        <v>Actor3114m</v>
      </c>
      <c r="D71" t="str">
        <f>IF(ISBLANK(F71),"",
IFERROR(VLOOKUP(F71,[2]ActorTable!$A:$H,MATCH("이름참고",[2]ActorTable!$1:$1,0),0),"캐릭터없음"))</f>
        <v>클라크</v>
      </c>
      <c r="E71" t="str">
        <f t="shared" ref="E71" ca="1" si="245">IF(AND(B71&lt;=OFFSET(B71,1,0),NOT(ISBLANK(F71))),
IF(F71=OFFSET(F71,1,0),"같음",""),"")</f>
        <v/>
      </c>
      <c r="F71" t="s">
        <v>369</v>
      </c>
      <c r="G71">
        <v>3</v>
      </c>
      <c r="H71">
        <v>6</v>
      </c>
      <c r="I71">
        <v>8</v>
      </c>
      <c r="J71">
        <v>0</v>
      </c>
      <c r="K71">
        <v>7</v>
      </c>
      <c r="L71">
        <v>0</v>
      </c>
      <c r="M71">
        <v>0</v>
      </c>
      <c r="N71">
        <v>0</v>
      </c>
      <c r="O71">
        <v>0</v>
      </c>
      <c r="P71">
        <v>0</v>
      </c>
      <c r="Q71">
        <v>18</v>
      </c>
      <c r="R71">
        <v>223</v>
      </c>
      <c r="S71" t="str">
        <f>IFERROR(VLOOKUP(R71,[2]WingLookTable!$A:$B,2,0),"캐릭터없음")</f>
        <v>Wing_MultiFullOtherFullFast</v>
      </c>
      <c r="T71">
        <f t="shared" ca="1" si="240"/>
        <v>240</v>
      </c>
      <c r="U71" t="str">
        <f t="shared" ca="1" si="241"/>
        <v>{"dy":1,"sl":1,"id":"Actor1109m","stats":{"tr":3,"trp":6,"str":15,"dex":0,"int":0,"vit":0,"train":0,"wgGr0":0,"wgGr1":0,"wgGr2":0,"wgGr3":18,"wgLk":113}},{"dy":1,"sl":2,"id":"Actor2010m","stats":{"tr":3,"trp":6,"str":10,"dex":5,"int":0,"vit":0,"train":0,"wgGr0":0,"wgGr1":0,"wgGr2":0,"wgGr3":18,"wgLk":211}},{"dy":2,"sl":1,"id":"Actor0201m","stats":{"tr":3,"trp":6,"str":8,"dex":7,"int":0,"vit":0,"train":0,"wgGr0":0,"wgGr1":0,"wgGr2":0,"wgGr3":18,"wgLk":356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15,"dex":0,"int":0,"vit":0,"train":0,"wgGr0":0,"wgGr1":0,"wgGr2":0,"wgGr3":18,"wgLk":297}},{"dy":9,"sl":1,"id":"Actor3231m","stats":{"tr":3,"trp":6,"str":5,"dex":0,"int":10,"vit":0,"train":0,"wgGr0":0,"wgGr1":0,"wgGr2":0,"wgGr3":18,"wgLk":145}},{"dy":9,"sl":2,"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3114m","stats":{"tr":3,"trp":6,"str":0,"dex":10,"int":5,"vit":0,"train":0,"wgGr0":0,"wgGr1":0,"wgGr2":0,"wgGr3":18,"wgLk":344}},{"dy":12,"sl":3,"id":"Actor2010m","stats":{"tr":3,"trp":6,"str":15,"dex":0,"int":0,"vit":0,"train":0,"wgGr0":0,"wgGr1":0,"wgGr2":0,"wgGr3":18,"wgLk":264}},{"dy":13,"sl":1,"id":"Actor3212m","stats":{"tr":3,"trp":6,"str":10,"dex":0,"int":0,"vit":5,"train":0,"wgGr0":0,"wgGr1":0,"wgGr2":0,"wgGr3":18,"wgLk":360}},{"dy":13,"sl":2,"id":"Actor1108m","stats":{"tr":3,"trp":6,"str":8,"dex":0,"int":7,"vit":0,"train":0,"wgGr0":0,"wgGr1":0,"wgGr2":0,"wgGr3":18,"wgLk":268}},{"dy":13,"sl":3,"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0,"dex":0,"int":15,"vit":0,"train":0,"wgGr0":0,"wgGr1":0,"wgGr2":0,"wgGr3":18,"wgLk":244}},{"dy":15,"sl":2,"id":"Actor3021m","stats":{"tr":3,"trp":6,"str":7,"dex":8,"int":0,"vit":0,"train":0,"wgGr0":0,"wgGr1":0,"wgGr2":0,"wgGr3":18,"wgLk":280}},{"dy":16,"sl":1,"id":"Actor0113m","stats":{"tr":3,"trp":6,"str":8,"dex":0,"int":7,"vit":0,"train":0,"wgGr0":0,"wgGr1":0,"wgGr2":0,"wgGr3":18,"wgLk":318}},{"dy":16,"sl":2,"id":"Actor0024m","stats":{"tr":3,"trp":6,"str":0,"dex":0,"int":15,"vit":0,"train":0,"wgGr0":0,"wgGr1":0,"wgGr2":0,"wgGr3":18,"wgLk":340}},{"dy":17,"sl":1,"id":"Actor2128m","stats":{"tr":3,"trp":6,"str":8,"dex":7,"int":0,"vit":0,"train":0,"wgGr0":0,"wgGr1":0,"wgGr2":0,"wgGr3":18,"wgLk":166}},{"dy":17,"sl":2,"id":"Actor0037m","stats":{"tr":3,"trp":6,"str":0,"dex":5,"int":10,"vit":0,"train":0,"wgGr0":0,"wgGr1":0,"wgGr2":0,"wgGr3":18,"wgLk":303}},{"dy":18,"sl":1,"id":"Actor2120m","stats":{"tr":3,"trp":6,"str":5,"dex":5,"int":0,"vit":5,"train":0,"wgGr0":0,"wgGr1":0,"wgGr2":0,"wgGr3":18,"wgLk":187}},{"dy":18,"sl":2,"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0233m","stats":{"tr":3,"trp":6,"str":0,"dex":15,"int":0,"vit":0,"train":0,"wgGr0":0,"wgGr1":0,"wgGr2":0,"wgGr3":18,"wgLk":291}},{"dy":22,"sl":2,"id":"Actor0125m","stats":{"tr":3,"trp":6,"str":8,"dex":7,"int":0,"vit":0,"train":0,"wgGr0":0,"wgGr1":0,"wgGr2":0,"wgGr3":18,"wgLk":372}},{"dy":22,"sl":3,"id":"Actor1005m","stats":{"tr":3,"trp":6,"str":8,"dex":0,"int":7,"vit":0,"train":0,"wgGr0":0,"wgGr1":0,"wgGr2":0,"wgGr3":18,"wgLk":129}},{"dy":23,"sl":1,"id":"Actor2238m","stats":{"tr":3,"trp":6,"str":15,"dex":0,"int":0,"vit":0,"train":0,"wgGr0":0,"wgGr1":0,"wgGr2":0,"wgGr3":18,"wgLk":121}},{"dy":23,"sl":2,"id":"Actor1141m","stats":{"tr":3,"trp":6,"str":0,"dex":15,"int":0,"vit":0,"train":0,"wgGr0":0,"wgGr1":0,"wgGr2":0,"wgGr3":18,"wgLk":336}},{"dy":23,"sl":3,"id":"Actor0030m","stats":{"tr":3,"trp":6,"str":0,"dex":0,"int":15,"vit":0,"train":0,"wgGr0":0,"wgGr1":0,"wgGr2":0,"wgGr3":18,"wgLk":163}},{"dy":24,"sl":1,"id":"Actor3117m","stats":{"tr":3,"trp":6,"str":7,"dex":8,"int":0,"vit":0,"train":0,"wgGr0":0,"wgGr1":0,"wgGr2":0,"wgGr3":18,"wgLk":105}},{"dy":24,"sl":2,"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0,"dex":15,"int":0,"vit":0,"train":0,"wgGr0":0,"wgGr1":0,"wgGr2":0,"wgGr3":18,"wgLk":328}},{"dy":26,"sl":2,"id":"Actor3022m","stats":{"tr":3,"trp":6,"str":7,"dex":0,"int":8,"vit":0,"train":0,"wgGr0":0,"wgGr1":0,"wgGr2":0,"wgGr3":18,"wgLk":229}},{"dy":27,"sl":1,"id":"Actor1108m","stats":{"tr":3,"trp":6,"str":0,"dex":8,"int":0,"vit":7,"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0233m","stats":{"tr":3,"trp":6,"str":0,"dex":10,"int":5,"vit":0,"train":0,"wgGr0":0,"wgGr1":0,"wgGr2":0,"wgGr3":18,"wgLk":193}},{"dy":29,"sl":2,"id":"Actor1141m","stats":{"tr":3,"trp":6,"str":0,"dex":0,"int":7,"vit":8,"train":0,"wgGr0":0,"wgGr1":0,"wgGr2":0,"wgGr3":18,"wgLk":217}},{"dy":29,"sl":3,"id":"Actor2010m","stats":{"tr":3,"trp":6,"str":15,"dex":0,"int":0,"vit":0,"train":0,"wgGr0":0,"wgGr1":0,"wgGr2":0,"wgGr3":18,"wgLk":137}},{"dy":30,"sl":1,"id":"Actor2235m","stats":{"tr":3,"trp":6,"str":0,"dex":8,"int":0,"vit":7,"train":0,"wgGr0":0,"wgGr1":0,"wgGr2":0,"wgGr3":18,"wgLk":309}},{"dy":30,"sl":2,"id":"Actor0113m","stats":{"tr":3,"trp":6,"str":8,"dex":0,"int":7,"vit":0,"train":0,"wgGr0":0,"wgGr1":0,"wgGr2":0,"wgGr3":18,"wgLk":175}},{"dy":30,"sl":3,"id":"Actor1029m","stats":{"tr":3,"trp":6,"str":0,"dex":0,"int":15,"vit":0,"train":0,"wgGr0":0,"wgGr1":0,"wgGr2":0,"wgGr3":18,"wgLk":141}},{"dy":31,"sl":1,"id":"Actor3114m","stats":{"tr":3,"trp":6,"str":0,"dex":7,"int":8,"vit":0,"train":0,"wgGr0":0,"wgGr1":0,"wgGr2":0,"wgGr3":18,"wgLk":240}},{"dy":31,"sl":2,"id":"Actor2011m","stats":{"tr":3,"trp":6,"str":8,"dex":0,"int":7,"vit":0,"train":0,"wgGr0":0,"wgGr1":0,"wgGr2":0,"wgGr3":18,"wgLk":223}}</v>
      </c>
      <c r="V71" t="str">
        <f t="shared" ca="1" si="242"/>
        <v>{"dy":31,"sl":2,"id":"Actor2011m","stats":{"tr":3,"trp":6,"str":8,"dex":0,"int":7,"vit":0,"train":0,"wgGr0":0,"wgGr1":0,"wgGr2":0,"wgGr3":18,"wgLk":223}}</v>
      </c>
      <c r="AD71">
        <v>70</v>
      </c>
      <c r="AE71">
        <v>336</v>
      </c>
      <c r="AF71">
        <f>COUNTIF(R:R,AE71)</f>
        <v>1</v>
      </c>
    </row>
    <row r="72" spans="1:32">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0</v>
      </c>
    </row>
    <row r="76" spans="1:32">
      <c r="AD76">
        <v>75</v>
      </c>
      <c r="AE76">
        <v>356</v>
      </c>
      <c r="AF76">
        <f>COUNTIF(R:R,AE76)</f>
        <v>1</v>
      </c>
    </row>
    <row r="77" spans="1:32">
      <c r="AD77">
        <v>76</v>
      </c>
      <c r="AE77">
        <v>360</v>
      </c>
      <c r="AF77">
        <f>COUNTIF(R:R,AE77)</f>
        <v>1</v>
      </c>
    </row>
    <row r="78" spans="1:32">
      <c r="AD78">
        <v>77</v>
      </c>
      <c r="AE78">
        <v>363</v>
      </c>
      <c r="AF78">
        <f>COUNTIF(R:R,AE78)</f>
        <v>0</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385</v>
      </c>
      <c r="B5">
        <v>175</v>
      </c>
      <c r="C5" t="s">
        <v>383</v>
      </c>
      <c r="D5" t="s">
        <v>384</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tabSelected="1"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2022-10-17T08:43:15Z</dcterms:modified>
</cp:coreProperties>
</file>