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1B8353B-94E0-4216-B604-766696885220}" xr6:coauthVersionLast="45" xr6:coauthVersionMax="45" xr10:uidLastSave="{00000000-0000-0000-0000-000000000000}"/>
  <bookViews>
    <workbookView xWindow="-120" yWindow="-120" windowWidth="29040" windowHeight="15840" xr2:uid="{084630FF-7299-4ECA-B5EA-AB01F532DFB0}"/>
  </bookViews>
  <sheets>
    <sheet name="CumulativeEventTypeTable" sheetId="1" r:id="rId1"/>
    <sheet name="CumulativeEventRewardTab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8" i="2" l="1"/>
  <c r="O88" i="2"/>
  <c r="N88" i="2"/>
  <c r="J88" i="2"/>
  <c r="I88" i="2"/>
  <c r="B88" i="2"/>
  <c r="S87" i="2"/>
  <c r="O87" i="2"/>
  <c r="N87" i="2"/>
  <c r="J87" i="2"/>
  <c r="I87" i="2"/>
  <c r="B87" i="2"/>
  <c r="S86" i="2"/>
  <c r="O86" i="2"/>
  <c r="N86" i="2"/>
  <c r="J86" i="2"/>
  <c r="I86" i="2"/>
  <c r="B86" i="2"/>
  <c r="S85" i="2"/>
  <c r="O85" i="2"/>
  <c r="N85" i="2"/>
  <c r="J85" i="2"/>
  <c r="I85" i="2"/>
  <c r="B85" i="2"/>
  <c r="S84" i="2"/>
  <c r="O84" i="2"/>
  <c r="N84" i="2"/>
  <c r="J84" i="2"/>
  <c r="I84" i="2"/>
  <c r="B84" i="2"/>
  <c r="S83" i="2"/>
  <c r="O83" i="2"/>
  <c r="N83" i="2"/>
  <c r="J83" i="2"/>
  <c r="I83" i="2"/>
  <c r="B83" i="2"/>
  <c r="S82" i="2"/>
  <c r="O82" i="2"/>
  <c r="N82" i="2"/>
  <c r="J82" i="2"/>
  <c r="I82" i="2"/>
  <c r="B82" i="2"/>
  <c r="M8" i="1"/>
  <c r="J8" i="1"/>
  <c r="I8" i="1"/>
  <c r="H8" i="1"/>
  <c r="G8" i="1"/>
  <c r="F8" i="1"/>
  <c r="E8" i="1"/>
  <c r="R8" i="1" s="1"/>
  <c r="D8" i="1"/>
  <c r="E84" i="2"/>
  <c r="E82" i="2"/>
  <c r="E87" i="2"/>
  <c r="E86" i="2"/>
  <c r="E85" i="2"/>
  <c r="E88" i="2"/>
  <c r="E83" i="2"/>
  <c r="V83" i="2" l="1"/>
  <c r="V87" i="2"/>
  <c r="V82" i="2"/>
  <c r="V84" i="2"/>
  <c r="V86" i="2"/>
  <c r="V88" i="2"/>
  <c r="V85" i="2"/>
  <c r="S98" i="2" l="1"/>
  <c r="O98" i="2"/>
  <c r="N98" i="2"/>
  <c r="J98" i="2"/>
  <c r="I98" i="2"/>
  <c r="B98" i="2"/>
  <c r="S97" i="2"/>
  <c r="O97" i="2"/>
  <c r="N97" i="2"/>
  <c r="J97" i="2"/>
  <c r="I97" i="2"/>
  <c r="B97" i="2"/>
  <c r="S96" i="2"/>
  <c r="O96" i="2"/>
  <c r="N96" i="2"/>
  <c r="J96" i="2"/>
  <c r="I96" i="2"/>
  <c r="B96" i="2"/>
  <c r="E98" i="2"/>
  <c r="E97" i="2"/>
  <c r="E96" i="2"/>
  <c r="V97" i="2" l="1"/>
  <c r="V96" i="2"/>
  <c r="V98" i="2"/>
  <c r="M13" i="1" l="1"/>
  <c r="J13" i="1"/>
  <c r="I13" i="1"/>
  <c r="H13" i="1"/>
  <c r="G13" i="1"/>
  <c r="F13" i="1"/>
  <c r="E13" i="1"/>
  <c r="D13" i="1"/>
  <c r="R11" i="1"/>
  <c r="R10" i="1"/>
  <c r="R9" i="1"/>
  <c r="R5" i="1"/>
  <c r="R13" i="1" l="1"/>
  <c r="M12" i="1"/>
  <c r="J12" i="1"/>
  <c r="I12" i="1"/>
  <c r="H12" i="1"/>
  <c r="G12" i="1"/>
  <c r="F12" i="1"/>
  <c r="E12" i="1"/>
  <c r="D12" i="1"/>
  <c r="R12" i="1" l="1"/>
  <c r="J39" i="2"/>
  <c r="S50" i="2" l="1"/>
  <c r="O50" i="2"/>
  <c r="N50" i="2"/>
  <c r="I50" i="2"/>
  <c r="B50" i="2"/>
  <c r="S49" i="2"/>
  <c r="O49" i="2"/>
  <c r="N49" i="2"/>
  <c r="J49" i="2"/>
  <c r="I49" i="2"/>
  <c r="B49" i="2"/>
  <c r="S48" i="2"/>
  <c r="O48" i="2"/>
  <c r="N48" i="2"/>
  <c r="J48" i="2"/>
  <c r="I48" i="2"/>
  <c r="B48" i="2"/>
  <c r="S47" i="2"/>
  <c r="O47" i="2"/>
  <c r="N47" i="2"/>
  <c r="J47" i="2"/>
  <c r="I47" i="2"/>
  <c r="B47" i="2"/>
  <c r="S46" i="2"/>
  <c r="O46" i="2"/>
  <c r="N46" i="2"/>
  <c r="J46" i="2"/>
  <c r="I46" i="2"/>
  <c r="B46" i="2"/>
  <c r="S45" i="2"/>
  <c r="O45" i="2"/>
  <c r="N45" i="2"/>
  <c r="J45" i="2"/>
  <c r="I45" i="2"/>
  <c r="B45" i="2"/>
  <c r="S44" i="2"/>
  <c r="O44" i="2"/>
  <c r="N44" i="2"/>
  <c r="J44" i="2"/>
  <c r="I44" i="2"/>
  <c r="B44" i="2"/>
  <c r="S43" i="2"/>
  <c r="O43" i="2"/>
  <c r="N43" i="2"/>
  <c r="J43" i="2"/>
  <c r="I43" i="2"/>
  <c r="B43" i="2"/>
  <c r="S42" i="2"/>
  <c r="O42" i="2"/>
  <c r="N42" i="2"/>
  <c r="J42" i="2"/>
  <c r="I42" i="2"/>
  <c r="B42" i="2"/>
  <c r="S41" i="2"/>
  <c r="O41" i="2"/>
  <c r="N41" i="2"/>
  <c r="J41" i="2"/>
  <c r="I41" i="2"/>
  <c r="B41" i="2"/>
  <c r="S40" i="2"/>
  <c r="O40" i="2"/>
  <c r="N40" i="2"/>
  <c r="J40" i="2"/>
  <c r="I40" i="2"/>
  <c r="B40" i="2"/>
  <c r="J50" i="2"/>
  <c r="E46" i="2"/>
  <c r="E40" i="2"/>
  <c r="E42" i="2"/>
  <c r="E49" i="2"/>
  <c r="E41" i="2"/>
  <c r="E43" i="2"/>
  <c r="E44" i="2"/>
  <c r="E47" i="2"/>
  <c r="E50" i="2"/>
  <c r="E45" i="2"/>
  <c r="E48" i="2"/>
  <c r="V50" i="2" l="1"/>
  <c r="V46" i="2"/>
  <c r="V48" i="2"/>
  <c r="V42" i="2"/>
  <c r="V44" i="2"/>
  <c r="V41" i="2"/>
  <c r="V43" i="2"/>
  <c r="V45" i="2"/>
  <c r="V47" i="2"/>
  <c r="V49" i="2"/>
  <c r="V40" i="2"/>
  <c r="V95" i="2" l="1"/>
  <c r="V94" i="2"/>
  <c r="V93" i="2"/>
  <c r="V92" i="2"/>
  <c r="V91" i="2"/>
  <c r="V90" i="2"/>
  <c r="V89" i="2"/>
  <c r="S81" i="2"/>
  <c r="O81" i="2"/>
  <c r="N81" i="2"/>
  <c r="J81" i="2"/>
  <c r="S80" i="2"/>
  <c r="O80" i="2"/>
  <c r="N80" i="2"/>
  <c r="J80" i="2"/>
  <c r="S79" i="2"/>
  <c r="O79" i="2"/>
  <c r="N79" i="2"/>
  <c r="J79" i="2"/>
  <c r="S78" i="2"/>
  <c r="O78" i="2"/>
  <c r="N78" i="2"/>
  <c r="J78" i="2"/>
  <c r="S77" i="2"/>
  <c r="O77" i="2"/>
  <c r="N77" i="2"/>
  <c r="J77" i="2"/>
  <c r="S76" i="2"/>
  <c r="O76" i="2"/>
  <c r="N76" i="2"/>
  <c r="J76" i="2"/>
  <c r="S75" i="2"/>
  <c r="O75" i="2"/>
  <c r="N75" i="2"/>
  <c r="J75" i="2"/>
  <c r="S74" i="2"/>
  <c r="O74" i="2"/>
  <c r="N74" i="2"/>
  <c r="J74" i="2"/>
  <c r="S73" i="2"/>
  <c r="O73" i="2"/>
  <c r="N73" i="2"/>
  <c r="J73" i="2"/>
  <c r="S72" i="2"/>
  <c r="O72" i="2"/>
  <c r="N72" i="2"/>
  <c r="J72" i="2"/>
  <c r="S71" i="2"/>
  <c r="O71" i="2"/>
  <c r="N71" i="2"/>
  <c r="J71" i="2"/>
  <c r="S70" i="2"/>
  <c r="O70" i="2"/>
  <c r="N70" i="2"/>
  <c r="J70" i="2"/>
  <c r="S69" i="2"/>
  <c r="O69" i="2"/>
  <c r="N69" i="2"/>
  <c r="J69" i="2"/>
  <c r="S68" i="2"/>
  <c r="O68" i="2"/>
  <c r="N68" i="2"/>
  <c r="J68" i="2"/>
  <c r="S67" i="2"/>
  <c r="O67" i="2"/>
  <c r="N67" i="2"/>
  <c r="J67" i="2"/>
  <c r="S66" i="2"/>
  <c r="O66" i="2"/>
  <c r="N66" i="2"/>
  <c r="J66" i="2"/>
  <c r="S65" i="2"/>
  <c r="O65" i="2"/>
  <c r="N65" i="2"/>
  <c r="J65" i="2"/>
  <c r="S64" i="2"/>
  <c r="O64" i="2"/>
  <c r="N64" i="2"/>
  <c r="J64" i="2"/>
  <c r="S63" i="2"/>
  <c r="O63" i="2"/>
  <c r="N63" i="2"/>
  <c r="J63" i="2"/>
  <c r="S62" i="2"/>
  <c r="O62" i="2"/>
  <c r="N62" i="2"/>
  <c r="J62" i="2"/>
  <c r="S61" i="2"/>
  <c r="O61" i="2"/>
  <c r="N61" i="2"/>
  <c r="J61" i="2"/>
  <c r="I89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S60" i="2"/>
  <c r="O60" i="2"/>
  <c r="N60" i="2"/>
  <c r="J60" i="2"/>
  <c r="S59" i="2"/>
  <c r="O59" i="2"/>
  <c r="N59" i="2"/>
  <c r="J59" i="2"/>
  <c r="S58" i="2"/>
  <c r="O58" i="2"/>
  <c r="N58" i="2"/>
  <c r="J58" i="2"/>
  <c r="S57" i="2"/>
  <c r="O57" i="2"/>
  <c r="N57" i="2"/>
  <c r="J57" i="2"/>
  <c r="S56" i="2"/>
  <c r="O56" i="2"/>
  <c r="N56" i="2"/>
  <c r="J56" i="2"/>
  <c r="S55" i="2"/>
  <c r="O55" i="2"/>
  <c r="N55" i="2"/>
  <c r="J55" i="2"/>
  <c r="S54" i="2"/>
  <c r="O54" i="2"/>
  <c r="N54" i="2"/>
  <c r="J54" i="2"/>
  <c r="S53" i="2"/>
  <c r="O53" i="2"/>
  <c r="N53" i="2"/>
  <c r="J53" i="2"/>
  <c r="S52" i="2"/>
  <c r="O52" i="2"/>
  <c r="N52" i="2"/>
  <c r="J52" i="2"/>
  <c r="S51" i="2"/>
  <c r="O51" i="2"/>
  <c r="N51" i="2"/>
  <c r="J51" i="2"/>
  <c r="S39" i="2"/>
  <c r="O39" i="2"/>
  <c r="N39" i="2"/>
  <c r="S38" i="2"/>
  <c r="O38" i="2"/>
  <c r="N38" i="2"/>
  <c r="J38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E62" i="2"/>
  <c r="E75" i="2"/>
  <c r="E70" i="2"/>
  <c r="E63" i="2"/>
  <c r="E78" i="2"/>
  <c r="E76" i="2"/>
  <c r="E66" i="2"/>
  <c r="E69" i="2"/>
  <c r="E64" i="2"/>
  <c r="E67" i="2"/>
  <c r="E61" i="2"/>
  <c r="E80" i="2"/>
  <c r="E68" i="2"/>
  <c r="E74" i="2"/>
  <c r="E65" i="2"/>
  <c r="E77" i="2"/>
  <c r="E73" i="2"/>
  <c r="E72" i="2"/>
  <c r="E71" i="2"/>
  <c r="E81" i="2"/>
  <c r="E79" i="2"/>
  <c r="V76" i="2" l="1"/>
  <c r="V71" i="2"/>
  <c r="V66" i="2"/>
  <c r="V72" i="2"/>
  <c r="V78" i="2"/>
  <c r="V61" i="2"/>
  <c r="V67" i="2"/>
  <c r="V73" i="2"/>
  <c r="V79" i="2"/>
  <c r="V64" i="2"/>
  <c r="V80" i="2"/>
  <c r="V70" i="2"/>
  <c r="V65" i="2"/>
  <c r="V77" i="2"/>
  <c r="V62" i="2"/>
  <c r="V68" i="2"/>
  <c r="V74" i="2"/>
  <c r="V63" i="2"/>
  <c r="V69" i="2"/>
  <c r="V75" i="2"/>
  <c r="V81" i="2"/>
  <c r="S95" i="2"/>
  <c r="O95" i="2"/>
  <c r="N95" i="2"/>
  <c r="J95" i="2"/>
  <c r="I95" i="2"/>
  <c r="B95" i="2"/>
  <c r="S94" i="2"/>
  <c r="O94" i="2"/>
  <c r="N94" i="2"/>
  <c r="J94" i="2"/>
  <c r="I94" i="2"/>
  <c r="B94" i="2"/>
  <c r="S93" i="2"/>
  <c r="O93" i="2"/>
  <c r="N93" i="2"/>
  <c r="J93" i="2"/>
  <c r="I93" i="2"/>
  <c r="B93" i="2"/>
  <c r="S92" i="2"/>
  <c r="O92" i="2"/>
  <c r="N92" i="2"/>
  <c r="J92" i="2"/>
  <c r="I92" i="2"/>
  <c r="B92" i="2"/>
  <c r="S91" i="2"/>
  <c r="O91" i="2"/>
  <c r="N91" i="2"/>
  <c r="J91" i="2"/>
  <c r="I91" i="2"/>
  <c r="B91" i="2"/>
  <c r="S90" i="2"/>
  <c r="O90" i="2"/>
  <c r="N90" i="2"/>
  <c r="J90" i="2"/>
  <c r="I90" i="2"/>
  <c r="B90" i="2"/>
  <c r="S89" i="2"/>
  <c r="O89" i="2"/>
  <c r="N89" i="2"/>
  <c r="J89" i="2"/>
  <c r="B89" i="2"/>
  <c r="B60" i="2"/>
  <c r="B59" i="2"/>
  <c r="I58" i="2"/>
  <c r="B58" i="2"/>
  <c r="I57" i="2"/>
  <c r="B57" i="2"/>
  <c r="I56" i="2"/>
  <c r="B56" i="2"/>
  <c r="I55" i="2"/>
  <c r="B55" i="2"/>
  <c r="I54" i="2"/>
  <c r="B54" i="2"/>
  <c r="I53" i="2"/>
  <c r="B53" i="2"/>
  <c r="I52" i="2"/>
  <c r="B52" i="2"/>
  <c r="I51" i="2"/>
  <c r="B51" i="2"/>
  <c r="S37" i="2"/>
  <c r="S36" i="2"/>
  <c r="S35" i="2"/>
  <c r="S34" i="2"/>
  <c r="S33" i="2"/>
  <c r="S32" i="2"/>
  <c r="S31" i="2"/>
  <c r="S30" i="2"/>
  <c r="V29" i="2"/>
  <c r="S29" i="2"/>
  <c r="V28" i="2"/>
  <c r="S28" i="2"/>
  <c r="V27" i="2"/>
  <c r="S27" i="2"/>
  <c r="V26" i="2"/>
  <c r="S26" i="2"/>
  <c r="V25" i="2"/>
  <c r="S25" i="2"/>
  <c r="V24" i="2"/>
  <c r="S24" i="2"/>
  <c r="I39" i="2"/>
  <c r="I38" i="2"/>
  <c r="O37" i="2"/>
  <c r="N37" i="2"/>
  <c r="J37" i="2"/>
  <c r="I37" i="2"/>
  <c r="O36" i="2"/>
  <c r="N36" i="2"/>
  <c r="J36" i="2"/>
  <c r="I36" i="2"/>
  <c r="O35" i="2"/>
  <c r="N35" i="2"/>
  <c r="J35" i="2"/>
  <c r="I35" i="2"/>
  <c r="O34" i="2"/>
  <c r="N34" i="2"/>
  <c r="J34" i="2"/>
  <c r="I34" i="2"/>
  <c r="O33" i="2"/>
  <c r="N33" i="2"/>
  <c r="J33" i="2"/>
  <c r="I33" i="2"/>
  <c r="O32" i="2"/>
  <c r="N32" i="2"/>
  <c r="J32" i="2"/>
  <c r="I32" i="2"/>
  <c r="O31" i="2"/>
  <c r="N31" i="2"/>
  <c r="J31" i="2"/>
  <c r="I31" i="2"/>
  <c r="O30" i="2"/>
  <c r="N30" i="2"/>
  <c r="J30" i="2"/>
  <c r="I30" i="2"/>
  <c r="O29" i="2"/>
  <c r="N29" i="2"/>
  <c r="J29" i="2"/>
  <c r="I29" i="2"/>
  <c r="O28" i="2"/>
  <c r="N28" i="2"/>
  <c r="J28" i="2"/>
  <c r="I28" i="2"/>
  <c r="O27" i="2"/>
  <c r="N27" i="2"/>
  <c r="J27" i="2"/>
  <c r="I27" i="2"/>
  <c r="O26" i="2"/>
  <c r="N26" i="2"/>
  <c r="J26" i="2"/>
  <c r="I26" i="2"/>
  <c r="O25" i="2"/>
  <c r="N25" i="2"/>
  <c r="J25" i="2"/>
  <c r="I25" i="2"/>
  <c r="O24" i="2"/>
  <c r="N24" i="2"/>
  <c r="J24" i="2"/>
  <c r="I24" i="2"/>
  <c r="S23" i="2"/>
  <c r="O23" i="2"/>
  <c r="N23" i="2"/>
  <c r="J23" i="2"/>
  <c r="I23" i="2"/>
  <c r="B39" i="2"/>
  <c r="B38" i="2"/>
  <c r="B37" i="2"/>
  <c r="B36" i="2"/>
  <c r="B35" i="2"/>
  <c r="B34" i="2"/>
  <c r="B33" i="2"/>
  <c r="B32" i="2"/>
  <c r="B31" i="2"/>
  <c r="B30" i="2"/>
  <c r="B29" i="2"/>
  <c r="B28" i="2"/>
  <c r="E37" i="2"/>
  <c r="E26" i="2"/>
  <c r="E58" i="2"/>
  <c r="E56" i="2"/>
  <c r="E32" i="2"/>
  <c r="E90" i="2"/>
  <c r="E51" i="2"/>
  <c r="E89" i="2"/>
  <c r="E91" i="2"/>
  <c r="E53" i="2"/>
  <c r="E57" i="2"/>
  <c r="E94" i="2"/>
  <c r="E30" i="2"/>
  <c r="E93" i="2"/>
  <c r="E38" i="2"/>
  <c r="E95" i="2"/>
  <c r="E52" i="2"/>
  <c r="E54" i="2"/>
  <c r="E25" i="2"/>
  <c r="E31" i="2"/>
  <c r="E27" i="2"/>
  <c r="E92" i="2"/>
  <c r="E60" i="2"/>
  <c r="E28" i="2"/>
  <c r="E39" i="2"/>
  <c r="E33" i="2"/>
  <c r="E55" i="2"/>
  <c r="E34" i="2"/>
  <c r="E29" i="2"/>
  <c r="E36" i="2"/>
  <c r="E24" i="2"/>
  <c r="E23" i="2"/>
  <c r="E59" i="2"/>
  <c r="E35" i="2"/>
  <c r="V54" i="2" l="1"/>
  <c r="V53" i="2"/>
  <c r="V55" i="2"/>
  <c r="V60" i="2"/>
  <c r="V51" i="2"/>
  <c r="V57" i="2"/>
  <c r="V59" i="2"/>
  <c r="V58" i="2"/>
  <c r="V56" i="2"/>
  <c r="V52" i="2"/>
  <c r="V39" i="2"/>
  <c r="V31" i="2"/>
  <c r="V33" i="2"/>
  <c r="V35" i="2"/>
  <c r="V37" i="2"/>
  <c r="V38" i="2"/>
  <c r="V30" i="2"/>
  <c r="V32" i="2"/>
  <c r="V34" i="2"/>
  <c r="V36" i="2"/>
  <c r="S22" i="2" l="1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O22" i="2"/>
  <c r="B22" i="2"/>
  <c r="O21" i="2"/>
  <c r="J21" i="2"/>
  <c r="B21" i="2"/>
  <c r="O20" i="2"/>
  <c r="J20" i="2"/>
  <c r="B20" i="2"/>
  <c r="O19" i="2"/>
  <c r="J19" i="2"/>
  <c r="B19" i="2"/>
  <c r="E20" i="2"/>
  <c r="E21" i="2"/>
  <c r="J22" i="2"/>
  <c r="E19" i="2"/>
  <c r="E22" i="2"/>
  <c r="V19" i="2" l="1"/>
  <c r="V21" i="2"/>
  <c r="V20" i="2"/>
  <c r="V22" i="2"/>
  <c r="O18" i="2" l="1"/>
  <c r="J18" i="2"/>
  <c r="B18" i="2"/>
  <c r="O17" i="2"/>
  <c r="J17" i="2"/>
  <c r="B17" i="2"/>
  <c r="O16" i="2"/>
  <c r="J16" i="2"/>
  <c r="B16" i="2"/>
  <c r="O15" i="2"/>
  <c r="J15" i="2"/>
  <c r="B15" i="2"/>
  <c r="O14" i="2"/>
  <c r="J14" i="2"/>
  <c r="B14" i="2"/>
  <c r="O13" i="2"/>
  <c r="J13" i="2"/>
  <c r="B13" i="2"/>
  <c r="O12" i="2"/>
  <c r="J12" i="2"/>
  <c r="B12" i="2"/>
  <c r="E18" i="2"/>
  <c r="E13" i="2"/>
  <c r="E14" i="2"/>
  <c r="E17" i="2"/>
  <c r="E12" i="2"/>
  <c r="E16" i="2"/>
  <c r="E15" i="2"/>
  <c r="V18" i="2" l="1"/>
  <c r="V12" i="2"/>
  <c r="V13" i="2"/>
  <c r="V14" i="2"/>
  <c r="V16" i="2"/>
  <c r="V15" i="2"/>
  <c r="V17" i="2"/>
  <c r="J4" i="1"/>
  <c r="I4" i="1"/>
  <c r="H4" i="1"/>
  <c r="G4" i="1"/>
  <c r="F4" i="1"/>
  <c r="E4" i="1"/>
  <c r="R4" i="1" s="1"/>
  <c r="D4" i="1"/>
  <c r="E3" i="1"/>
  <c r="F3" i="1"/>
  <c r="G3" i="1"/>
  <c r="H3" i="1"/>
  <c r="I3" i="1"/>
  <c r="J3" i="1"/>
  <c r="R3" i="1" l="1"/>
  <c r="M11" i="1"/>
  <c r="J11" i="1"/>
  <c r="I11" i="1"/>
  <c r="H11" i="1"/>
  <c r="G11" i="1"/>
  <c r="F11" i="1"/>
  <c r="E11" i="1"/>
  <c r="D11" i="1"/>
  <c r="M10" i="1"/>
  <c r="J10" i="1"/>
  <c r="I10" i="1"/>
  <c r="H10" i="1"/>
  <c r="G10" i="1"/>
  <c r="F10" i="1"/>
  <c r="E10" i="1"/>
  <c r="D10" i="1"/>
  <c r="V23" i="2" l="1"/>
  <c r="O11" i="2"/>
  <c r="O10" i="2"/>
  <c r="O9" i="2"/>
  <c r="O8" i="2"/>
  <c r="O7" i="2"/>
  <c r="O6" i="2"/>
  <c r="O5" i="2"/>
  <c r="O4" i="2"/>
  <c r="O3" i="2"/>
  <c r="O2" i="2"/>
  <c r="J11" i="2"/>
  <c r="J10" i="2"/>
  <c r="J9" i="2"/>
  <c r="J7" i="2"/>
  <c r="J6" i="2"/>
  <c r="J5" i="2"/>
  <c r="J4" i="2"/>
  <c r="J3" i="2"/>
  <c r="J2" i="2"/>
  <c r="B27" i="2"/>
  <c r="B26" i="2"/>
  <c r="B25" i="2"/>
  <c r="B24" i="2"/>
  <c r="B23" i="2"/>
  <c r="B11" i="2"/>
  <c r="B10" i="2"/>
  <c r="B9" i="2"/>
  <c r="B8" i="2"/>
  <c r="B7" i="2"/>
  <c r="B6" i="2"/>
  <c r="B5" i="2"/>
  <c r="B4" i="2"/>
  <c r="B3" i="2"/>
  <c r="B2" i="2"/>
  <c r="J8" i="2"/>
  <c r="E8" i="2"/>
  <c r="E11" i="2"/>
  <c r="E4" i="2"/>
  <c r="E9" i="2"/>
  <c r="E6" i="2"/>
  <c r="E3" i="2"/>
  <c r="E2" i="2"/>
  <c r="E10" i="2"/>
  <c r="E7" i="2"/>
  <c r="E5" i="2"/>
  <c r="V9" i="2" l="1"/>
  <c r="V10" i="2"/>
  <c r="V11" i="2"/>
  <c r="V5" i="2"/>
  <c r="V6" i="2"/>
  <c r="V7" i="2"/>
  <c r="V8" i="2"/>
  <c r="V3" i="2"/>
  <c r="V4" i="2"/>
  <c r="V2" i="2"/>
  <c r="U2" i="2" l="1"/>
  <c r="U3" i="2" s="1"/>
  <c r="U4" i="2" s="1"/>
  <c r="U5" i="2" s="1"/>
  <c r="U6" i="2" s="1"/>
  <c r="U7" i="2" s="1"/>
  <c r="U8" i="2" s="1"/>
  <c r="U9" i="2" s="1"/>
  <c r="U10" i="2" s="1"/>
  <c r="U11" i="2" s="1"/>
  <c r="U12" i="2" l="1"/>
  <c r="U13" i="2" s="1"/>
  <c r="U14" i="2" s="1"/>
  <c r="U15" i="2" s="1"/>
  <c r="U16" i="2" s="1"/>
  <c r="U17" i="2" s="1"/>
  <c r="U18" i="2" s="1"/>
  <c r="U19" i="2" l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M7" i="1"/>
  <c r="M6" i="1"/>
  <c r="D7" i="1"/>
  <c r="D5" i="1"/>
  <c r="D6" i="1"/>
  <c r="D9" i="1"/>
  <c r="D2" i="1"/>
  <c r="U40" i="2" l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J7" i="1"/>
  <c r="I7" i="1"/>
  <c r="H7" i="1"/>
  <c r="J5" i="1"/>
  <c r="I5" i="1"/>
  <c r="H5" i="1"/>
  <c r="J6" i="1"/>
  <c r="I6" i="1"/>
  <c r="H6" i="1"/>
  <c r="J9" i="1"/>
  <c r="I9" i="1"/>
  <c r="H9" i="1"/>
  <c r="J2" i="1"/>
  <c r="I2" i="1"/>
  <c r="H2" i="1"/>
  <c r="G7" i="1"/>
  <c r="F7" i="1"/>
  <c r="E7" i="1"/>
  <c r="R7" i="1" s="1"/>
  <c r="G5" i="1"/>
  <c r="F5" i="1"/>
  <c r="E5" i="1"/>
  <c r="G6" i="1"/>
  <c r="F6" i="1"/>
  <c r="E6" i="1"/>
  <c r="R6" i="1" s="1"/>
  <c r="G9" i="1"/>
  <c r="F9" i="1"/>
  <c r="E9" i="1"/>
  <c r="G2" i="1"/>
  <c r="F2" i="1"/>
  <c r="E2" i="1"/>
  <c r="R2" i="1" s="1"/>
  <c r="U82" i="2" l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Q2" i="1"/>
  <c r="Q3" i="1" s="1"/>
  <c r="Q4" i="1" s="1"/>
  <c r="Q5" i="1" s="1"/>
  <c r="AA2" i="2" l="1"/>
  <c r="Q6" i="1"/>
  <c r="Q7" i="1" s="1"/>
  <c r="D3" i="1"/>
  <c r="Q8" i="1" l="1"/>
  <c r="Q9" i="1" s="1"/>
  <c r="Q10" i="1" s="1"/>
  <c r="Q11" i="1" s="1"/>
  <c r="Q12" i="1" s="1"/>
  <c r="Q13" i="1" s="1"/>
  <c r="T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DA71D00A-3E74-4B5E-AE3B-4E59D223EC62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순서가</t>
        </r>
        <r>
          <rPr>
            <sz val="9"/>
            <color indexed="81"/>
            <rFont val="Tahoma"/>
            <family val="2"/>
          </rPr>
          <t xml:space="preserve"> CumulativeEventCanvas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1" authorId="0" shapeId="0" xr:uid="{B42855AA-DAA3-45F6-8945-E4FDB46C848A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O1" authorId="0" shapeId="0" xr:uid="{D9C591DE-63B7-4FC0-99F2-6BFF8F087C06}">
      <text>
        <r>
          <rPr>
            <sz val="9"/>
            <color indexed="81"/>
            <rFont val="돋움"/>
            <family val="3"/>
            <charset val="129"/>
          </rPr>
          <t>포인트 상점에만 작동하는 챕터 제한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21C36989-CACA-442F-A331-3D76B5A13C01}">
      <text>
        <r>
          <rPr>
            <sz val="9"/>
            <color indexed="81"/>
            <rFont val="Tahoma"/>
            <family val="2"/>
          </rPr>
          <t xml:space="preserve">already designed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보상이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냅두고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F1" authorId="0" shapeId="0" xr:uid="{1357FCB7-6D45-48D8-BE44-7DDF8366D517}">
      <text>
        <r>
          <rPr>
            <sz val="9"/>
            <color indexed="81"/>
            <rFont val="돋움"/>
            <family val="3"/>
            <charset val="129"/>
          </rPr>
          <t>돋보기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스크롤은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돋보기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</text>
    </comment>
    <comment ref="H1" authorId="0" shapeId="0" xr:uid="{C8C87863-6E32-48B7-BE5B-AED10C1CFA6F}">
      <text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포인트샵</t>
        </r>
        <r>
          <rPr>
            <sz val="9"/>
            <color indexed="81"/>
            <rFont val="Tahoma"/>
            <family val="2"/>
          </rPr>
          <t xml:space="preserve"> ps </t>
        </r>
        <r>
          <rPr>
            <sz val="9"/>
            <color indexed="81"/>
            <rFont val="돋움"/>
            <family val="3"/>
            <charset val="129"/>
          </rPr>
          <t>일때는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쓰인다</t>
        </r>
      </text>
    </comment>
  </commentList>
</comments>
</file>

<file path=xl/sharedStrings.xml><?xml version="1.0" encoding="utf-8"?>
<sst xmlns="http://schemas.openxmlformats.org/spreadsheetml/2006/main" count="362" uniqueCount="100">
  <si>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</si>
  <si>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</si>
  <si>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</si>
  <si>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</si>
  <si>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참고</t>
    <phoneticPr fontId="1" type="noConversion"/>
  </si>
  <si>
    <t>신규계정 누적 로그인</t>
    <phoneticPr fontId="1" type="noConversion"/>
  </si>
  <si>
    <t>신규계정 누적 오리진 상자</t>
    <phoneticPr fontId="1" type="noConversion"/>
  </si>
  <si>
    <t>복귀유저 누적 로그인</t>
    <phoneticPr fontId="1" type="noConversion"/>
  </si>
  <si>
    <t>서프라이즈 누적 로그인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</si>
  <si>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</si>
  <si>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</si>
  <si>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</si>
  <si>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</si>
  <si>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</si>
  <si>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sy</t>
    <phoneticPr fontId="1" type="noConversion"/>
  </si>
  <si>
    <t>td</t>
    <phoneticPr fontId="1" type="noConversion"/>
  </si>
  <si>
    <t>id</t>
    <phoneticPr fontId="1" type="noConversion"/>
  </si>
  <si>
    <t>na</t>
    <phoneticPr fontId="1" type="noConversion"/>
  </si>
  <si>
    <t>no</t>
    <phoneticPr fontId="1" type="noConversion"/>
  </si>
  <si>
    <t>cu</t>
    <phoneticPr fontId="1" type="noConversion"/>
  </si>
  <si>
    <t>cs</t>
    <phoneticPr fontId="1" type="noConversion"/>
  </si>
  <si>
    <t>참고 날짜 사용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</si>
  <si>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</si>
  <si>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</si>
  <si>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</si>
  <si>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테이블연결</t>
    <phoneticPr fontId="1" type="noConversion"/>
  </si>
  <si>
    <t>Jason화</t>
    <phoneticPr fontId="1" type="noConversion"/>
  </si>
  <si>
    <t>날짜검증</t>
    <phoneticPr fontId="1" type="noConversion"/>
  </si>
  <si>
    <t>참고기간</t>
    <phoneticPr fontId="1" type="noConversion"/>
  </si>
  <si>
    <t>evntTp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</si>
  <si>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</si>
  <si>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</si>
  <si>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</si>
  <si>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</si>
  <si>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</si>
  <si>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</si>
  <si>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</si>
  <si>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tp3</t>
    <phoneticPr fontId="1" type="noConversion"/>
  </si>
  <si>
    <t>vl3</t>
    <phoneticPr fontId="1" type="noConversion"/>
  </si>
  <si>
    <t>cn3</t>
    <phoneticPr fontId="1" type="noConversion"/>
  </si>
  <si>
    <t>da</t>
    <phoneticPr fontId="1" type="noConversion"/>
  </si>
  <si>
    <t>재화</t>
  </si>
  <si>
    <t>ad</t>
  </si>
  <si>
    <t>장비1상자</t>
    <phoneticPr fontId="1" type="noConversion"/>
  </si>
  <si>
    <t>be</t>
    <phoneticPr fontId="1" type="noConversion"/>
  </si>
  <si>
    <t>evntRw</t>
    <phoneticPr fontId="1" type="noConversion"/>
  </si>
  <si>
    <t>보상검증</t>
    <phoneticPr fontId="1" type="noConversion"/>
  </si>
  <si>
    <t>장비1상자</t>
  </si>
  <si>
    <t>DI</t>
    <phoneticPr fontId="1" type="noConversion"/>
  </si>
  <si>
    <t>sl</t>
    <phoneticPr fontId="1" type="noConversion"/>
  </si>
  <si>
    <t>서프라이즈 누적 오리진 상자</t>
    <phoneticPr fontId="1" type="noConversion"/>
  </si>
  <si>
    <t>so</t>
    <phoneticPr fontId="1" type="noConversion"/>
  </si>
  <si>
    <t>이미지 이벤트1</t>
    <phoneticPr fontId="1" type="noConversion"/>
  </si>
  <si>
    <t>이미지 이벤트2</t>
    <phoneticPr fontId="1" type="noConversion"/>
  </si>
  <si>
    <t>ie1</t>
    <phoneticPr fontId="1" type="noConversion"/>
  </si>
  <si>
    <t>ie2</t>
    <phoneticPr fontId="1" type="noConversion"/>
  </si>
  <si>
    <t>지정 장비</t>
  </si>
  <si>
    <t>지정 장비</t>
    <phoneticPr fontId="1" type="noConversion"/>
  </si>
  <si>
    <t>fe</t>
    <phoneticPr fontId="1" type="noConversion"/>
  </si>
  <si>
    <t>카오스 오픈 누적 로그인 보상</t>
    <phoneticPr fontId="1" type="noConversion"/>
  </si>
  <si>
    <t>co</t>
    <phoneticPr fontId="1" type="noConversion"/>
  </si>
  <si>
    <t>7챕터 클리어 오리진 상자 보상</t>
    <phoneticPr fontId="1" type="noConversion"/>
  </si>
  <si>
    <t>GO</t>
    <phoneticPr fontId="1" type="noConversion"/>
  </si>
  <si>
    <t>재화</t>
    <phoneticPr fontId="1" type="noConversion"/>
  </si>
  <si>
    <t>DI</t>
    <phoneticPr fontId="1" type="noConversion"/>
  </si>
  <si>
    <t>co</t>
    <phoneticPr fontId="1" type="noConversion"/>
  </si>
  <si>
    <t>Equip2301</t>
    <phoneticPr fontId="1" type="noConversion"/>
  </si>
  <si>
    <t>DI</t>
    <phoneticPr fontId="1" type="noConversion"/>
  </si>
  <si>
    <t>재화</t>
    <phoneticPr fontId="1" type="noConversion"/>
  </si>
  <si>
    <t>RE</t>
    <phoneticPr fontId="1" type="noConversion"/>
  </si>
  <si>
    <t>Equip0401</t>
  </si>
  <si>
    <t>GO</t>
    <phoneticPr fontId="1" type="noConversion"/>
  </si>
  <si>
    <t>RE</t>
    <phoneticPr fontId="1" type="noConversion"/>
  </si>
  <si>
    <t>Equip1401</t>
    <phoneticPr fontId="1" type="noConversion"/>
  </si>
  <si>
    <t>cs</t>
  </si>
  <si>
    <t>sl</t>
    <phoneticPr fontId="1" type="noConversion"/>
  </si>
  <si>
    <t>so</t>
    <phoneticPr fontId="1" type="noConversion"/>
  </si>
  <si>
    <t>cu</t>
    <phoneticPr fontId="1" type="noConversion"/>
  </si>
  <si>
    <t>EN</t>
    <phoneticPr fontId="1" type="noConversion"/>
  </si>
  <si>
    <t>rv</t>
    <phoneticPr fontId="1" type="noConversion"/>
  </si>
  <si>
    <t>리뷰 요청(토벌 카운트 2회 이상)</t>
    <phoneticPr fontId="1" type="noConversion"/>
  </si>
  <si>
    <t>DI</t>
    <phoneticPr fontId="1" type="noConversion"/>
  </si>
  <si>
    <t>sl</t>
  </si>
  <si>
    <t>DI</t>
  </si>
  <si>
    <t>GO</t>
  </si>
  <si>
    <t>Equip1401</t>
    <phoneticPr fontId="1" type="noConversion"/>
  </si>
  <si>
    <t>EN</t>
    <phoneticPr fontId="1" type="noConversion"/>
  </si>
  <si>
    <t>GO</t>
    <phoneticPr fontId="1" type="noConversion"/>
  </si>
  <si>
    <t>DI</t>
    <phoneticPr fontId="1" type="noConversion"/>
  </si>
  <si>
    <t>포인트 상점</t>
    <phoneticPr fontId="1" type="noConversion"/>
  </si>
  <si>
    <t>ps</t>
    <phoneticPr fontId="1" type="noConversion"/>
  </si>
  <si>
    <t>cc</t>
    <phoneticPr fontId="1" type="noConversion"/>
  </si>
  <si>
    <t>드랍테이블</t>
  </si>
  <si>
    <t>드랍테이블</t>
    <phoneticPr fontId="1" type="noConversion"/>
  </si>
  <si>
    <t>dr</t>
    <phoneticPr fontId="1" type="noConversion"/>
  </si>
  <si>
    <t>pg1</t>
    <phoneticPr fontId="1" type="noConversion"/>
  </si>
  <si>
    <t>pg2</t>
    <phoneticPr fontId="1" type="noConversion"/>
  </si>
  <si>
    <t>pg3</t>
    <phoneticPr fontId="1" type="noConversion"/>
  </si>
  <si>
    <t>sn</t>
    <phoneticPr fontId="1" type="noConversion"/>
  </si>
  <si>
    <t>서프라이즈 노드워 상자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</si>
</sst>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48D-9CF5-49C6-9AA5-6B4F451D33B2}">
  <dimension ref="A1:T13"/>
  <sheetViews>
    <sheetView tabSelected="1" workbookViewId="0">
      <selection activeCell="T2" sqref="T2"/>
    </sheetView>
  </sheetViews>
  <sheetFormatPr defaultRowHeight="16.5"/>
  <cols>
    <col min="2" max="2" width="25.375" customWidth="1"/>
    <col min="3" max="3" width="14.375" bestFit="1" customWidth="1"/>
    <col min="4" max="4" width="11.125" customWidth="1"/>
    <col min="5" max="5" width="5.5" bestFit="1" customWidth="1"/>
    <col min="6" max="6" width="3.875" bestFit="1" customWidth="1"/>
    <col min="7" max="7" width="3.5" bestFit="1" customWidth="1"/>
    <col min="8" max="8" width="5.5" bestFit="1" customWidth="1"/>
    <col min="9" max="9" width="4.125" bestFit="1" customWidth="1"/>
    <col min="10" max="10" width="3.625" bestFit="1" customWidth="1"/>
    <col min="11" max="11" width="11.75" customWidth="1"/>
    <col min="12" max="12" width="11.125" bestFit="1" customWidth="1"/>
    <col min="13" max="13" width="9" bestFit="1" customWidth="1"/>
  </cols>
  <sheetData>
    <row r="1" spans="1:20" ht="27" customHeight="1">
      <c r="A1" s="9" t="s">
        <v>16</v>
      </c>
      <c r="B1" t="s">
        <v>4</v>
      </c>
      <c r="C1" t="s">
        <v>21</v>
      </c>
      <c r="D1" s="4" t="s">
        <v>27</v>
      </c>
      <c r="E1" s="2" t="s">
        <v>14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t="s">
        <v>22</v>
      </c>
      <c r="L1" t="s">
        <v>23</v>
      </c>
      <c r="M1" t="s">
        <v>28</v>
      </c>
      <c r="N1" s="8" t="s">
        <v>15</v>
      </c>
      <c r="O1" s="8" t="s">
        <v>91</v>
      </c>
      <c r="P1" s="4" t="s">
        <v>24</v>
      </c>
      <c r="Q1" s="5" t="s">
        <v>25</v>
      </c>
      <c r="R1" s="5" t="s">
        <v>26</v>
      </c>
      <c r="T1" s="5" t="s">
        <v>29</v>
      </c>
    </row>
    <row r="2" spans="1:20">
      <c r="A2" t="s">
        <v>17</v>
      </c>
      <c r="B2" t="s">
        <v>5</v>
      </c>
      <c r="C2">
        <v>0</v>
      </c>
      <c r="D2" s="6" t="str">
        <f t="shared" ref="D2:D7" si="0">IF(AND(C2=0,OR(NOT(ISBLANK(K2)),NOT(ISBLANK(L2)))),"날짜있음",
IF(AND(C2=1,OR(ISBLANK(K2),ISBLANK(L2))),"날짜없음",""))</f>
        <v/>
      </c>
      <c r="E2" t="str">
        <f>IF(ISBLANK($K2),"",YEAR($K2))</f>
        <v/>
      </c>
      <c r="F2" t="str">
        <f>IF(ISBLANK($K2),"",MONTH($K2))</f>
        <v/>
      </c>
      <c r="G2" t="str">
        <f>IF(ISBLANK($K2),"",DAY($K2))</f>
        <v/>
      </c>
      <c r="H2" t="str">
        <f>IF(ISBLANK($L2),"",YEAR($L2+1))</f>
        <v/>
      </c>
      <c r="I2" t="str">
        <f>IF(ISBLANK($L2),"",MONTH($L2+1))</f>
        <v/>
      </c>
      <c r="J2" t="str">
        <f>IF(ISBLANK($L2),"",DAY($L2+1))</f>
        <v/>
      </c>
      <c r="K2" s="1"/>
      <c r="L2" s="1"/>
      <c r="M2" s="1"/>
      <c r="N2">
        <v>7</v>
      </c>
      <c r="P2">
        <v>1</v>
      </c>
      <c r="Q2" t="str">
        <f t="shared" ref="Q2:Q3" ca="1" si="1">IF(ROW()=2,R2,OFFSET(Q2,-1,0)&amp;IF(LEN(R2)=0,"",","&amp;R2))</f>
        <v>{"id":"na","td":7}</v>
      </c>
      <c r="R2" t="str">
        <f>IF(P2&lt;&gt;1,"",
"{"""&amp;A$1&amp;""":"""&amp;A2&amp;""""
&amp;IF(LEN(E2)=0,"",","""&amp;E$1&amp;""":"""&amp;E2&amp;"""")
&amp;IF(LEN(F2)=0,"",","""&amp;F$1&amp;""":"""&amp;F2&amp;"""")
&amp;IF(LEN(G2)=0,"",","""&amp;G$1&amp;""":"""&amp;G2&amp;"""")
&amp;IF(LEN(H2)=0,"",","""&amp;H$1&amp;""":"""&amp;H2&amp;"""")
&amp;IF(LEN(I2)=0,"",","""&amp;I$1&amp;""":"""&amp;I2&amp;"""")
&amp;IF(LEN(J2)=0,"",","""&amp;J$1&amp;""":"""&amp;J2&amp;"""")
&amp;","""&amp;N$1&amp;""":"&amp;N2
&amp;IF(LEN(O2)=0,"",","""&amp;O$1&amp;""":"""&amp;O2&amp;"""")
&amp;"}")</f>
        <v>{"id":"na","td":7}</v>
      </c>
      <c r="T2" t="str">
        <f ca="1">"["&amp;
IF(LEFT(OFFSET(Q1,COUNTA(Q:Q)-1,0),1)=",",SUBSTITUTE(OFFSET(Q1,COUNTA(Q:Q)-1,0),",","",1),OFFSET(Q1,COUNTA(Q:Q)-1,0))
&amp;"]"</f>
        <v>[{"id":"na","td":7},{"id":"no","td":10},{"id":"co","td":4},{"id":"sl","sy":"2021","sm":"8","sd":"8","ey":"2021","em":"9","ed":"2","td":21},{"id":"so","sy":"2021","sm":"7","sd":"7","ey":"2021","em":"8","ed":"14","td":31},{"id":"ps","sy":"2021","sm":"8","sd":"11","ey":"2021","em":"8","ed":"29","td":0,"cc":"2"},{"id":"rv","sy":"2021","sm":"8","sd":"7","ey":"2021","em":"9","ed":"1","td":0}]</v>
      </c>
    </row>
    <row r="3" spans="1:20">
      <c r="A3" t="s">
        <v>18</v>
      </c>
      <c r="B3" t="s">
        <v>6</v>
      </c>
      <c r="C3">
        <v>0</v>
      </c>
      <c r="D3" s="6" t="str">
        <f t="shared" si="0"/>
        <v/>
      </c>
      <c r="E3" t="str">
        <f t="shared" ref="E3:E13" si="2">IF(ISBLANK($K3),"",YEAR($K3))</f>
        <v/>
      </c>
      <c r="F3" t="str">
        <f t="shared" ref="F3:F13" si="3">IF(ISBLANK($K3),"",MONTH($K3))</f>
        <v/>
      </c>
      <c r="G3" t="str">
        <f t="shared" ref="G3:G13" si="4">IF(ISBLANK($K3),"",DAY($K3))</f>
        <v/>
      </c>
      <c r="H3" t="str">
        <f t="shared" ref="H3:H13" si="5">IF(ISBLANK($L3),"",YEAR($L3+1))</f>
        <v/>
      </c>
      <c r="I3" t="str">
        <f t="shared" ref="I3:I13" si="6">IF(ISBLANK($L3),"",MONTH($L3+1))</f>
        <v/>
      </c>
      <c r="J3" t="str">
        <f t="shared" ref="J3:J13" si="7">IF(ISBLANK($L3),"",DAY($L3+1))</f>
        <v/>
      </c>
      <c r="N3">
        <v>10</v>
      </c>
      <c r="P3">
        <v>1</v>
      </c>
      <c r="Q3" t="str">
        <f t="shared" ca="1" si="1"/>
        <v>{"id":"na","td":7},{"id":"no","td":10}</v>
      </c>
      <c r="R3" t="str">
        <f t="shared" ref="R3:R12" si="8">IF(P3&lt;&gt;1,"",
"{"""&amp;A$1&amp;""":"""&amp;A3&amp;""""
&amp;IF(LEN(E3)=0,"",","""&amp;E$1&amp;""":"""&amp;E3&amp;"""")
&amp;IF(LEN(F3)=0,"",","""&amp;F$1&amp;""":"""&amp;F3&amp;"""")
&amp;IF(LEN(G3)=0,"",","""&amp;G$1&amp;""":"""&amp;G3&amp;"""")
&amp;IF(LEN(H3)=0,"",","""&amp;H$1&amp;""":"""&amp;H3&amp;"""")
&amp;IF(LEN(I3)=0,"",","""&amp;I$1&amp;""":"""&amp;I3&amp;"""")
&amp;IF(LEN(J3)=0,"",","""&amp;J$1&amp;""":"""&amp;J3&amp;"""")
&amp;","""&amp;N$1&amp;""":"&amp;N3
&amp;IF(LEN(O3)=0,"",","""&amp;O$1&amp;""":"""&amp;O3&amp;"""")
&amp;"}")</f>
        <v>{"id":"no","td":10}</v>
      </c>
    </row>
    <row r="4" spans="1:20">
      <c r="A4" t="s">
        <v>60</v>
      </c>
      <c r="B4" t="s">
        <v>59</v>
      </c>
      <c r="C4">
        <v>0</v>
      </c>
      <c r="D4" s="6" t="str">
        <f t="shared" ref="D4" si="9">IF(AND(C4=0,OR(NOT(ISBLANK(K4)),NOT(ISBLANK(L4)))),"날짜있음",
IF(AND(C4=1,OR(ISBLANK(K4),ISBLANK(L4))),"날짜없음",""))</f>
        <v/>
      </c>
      <c r="E4" t="str">
        <f t="shared" si="2"/>
        <v/>
      </c>
      <c r="F4" t="str">
        <f t="shared" si="3"/>
        <v/>
      </c>
      <c r="G4" t="str">
        <f t="shared" si="4"/>
        <v/>
      </c>
      <c r="H4" t="str">
        <f t="shared" si="5"/>
        <v/>
      </c>
      <c r="I4" t="str">
        <f t="shared" si="6"/>
        <v/>
      </c>
      <c r="J4" t="str">
        <f t="shared" si="7"/>
        <v/>
      </c>
      <c r="N4">
        <v>4</v>
      </c>
      <c r="P4">
        <v>1</v>
      </c>
      <c r="Q4" t="str">
        <f t="shared" ref="Q4:Q11" ca="1" si="10">IF(ROW()=2,R4,OFFSET(Q4,-1,0)&amp;IF(LEN(R4)=0,"",","&amp;R4))</f>
        <v>{"id":"na","td":7},{"id":"no","td":10},{"id":"co","td":4}</v>
      </c>
      <c r="R4" t="str">
        <f t="shared" si="8"/>
        <v>{"id":"co","td":4}</v>
      </c>
    </row>
    <row r="5" spans="1:20">
      <c r="A5" t="s">
        <v>20</v>
      </c>
      <c r="B5" t="s">
        <v>61</v>
      </c>
      <c r="C5">
        <v>0</v>
      </c>
      <c r="D5" s="6" t="str">
        <f t="shared" si="0"/>
        <v/>
      </c>
      <c r="E5" t="str">
        <f>IF(ISBLANK($K5),"",YEAR($K5))</f>
        <v/>
      </c>
      <c r="F5" t="str">
        <f>IF(ISBLANK($K5),"",MONTH($K5))</f>
        <v/>
      </c>
      <c r="G5" t="str">
        <f>IF(ISBLANK($K5),"",DAY($K5))</f>
        <v/>
      </c>
      <c r="H5" t="str">
        <f>IF(ISBLANK($L5),"",YEAR($L5+1))</f>
        <v/>
      </c>
      <c r="I5" t="str">
        <f>IF(ISBLANK($L5),"",MONTH($L5+1))</f>
        <v/>
      </c>
      <c r="J5" t="str">
        <f>IF(ISBLANK($L5),"",DAY($L5+1))</f>
        <v/>
      </c>
      <c r="N5">
        <v>7</v>
      </c>
      <c r="P5">
        <v>0</v>
      </c>
      <c r="Q5" t="str">
        <f t="shared" ca="1" si="10"/>
        <v>{"id":"na","td":7},{"id":"no","td":10},{"id":"co","td":4}</v>
      </c>
      <c r="R5" t="str">
        <f t="shared" si="8"/>
        <v/>
      </c>
    </row>
    <row r="6" spans="1:20">
      <c r="A6" t="s">
        <v>49</v>
      </c>
      <c r="B6" t="s">
        <v>8</v>
      </c>
      <c r="C6">
        <v>1</v>
      </c>
      <c r="D6" s="6" t="str">
        <f t="shared" si="0"/>
        <v/>
      </c>
      <c r="E6">
        <f t="shared" si="2"/>
        <v>2021</v>
      </c>
      <c r="F6">
        <f t="shared" si="3"/>
        <v>8</v>
      </c>
      <c r="G6">
        <f t="shared" si="4"/>
        <v>8</v>
      </c>
      <c r="H6">
        <f t="shared" si="5"/>
        <v>2021</v>
      </c>
      <c r="I6">
        <f t="shared" si="6"/>
        <v>9</v>
      </c>
      <c r="J6">
        <f t="shared" si="7"/>
        <v>2</v>
      </c>
      <c r="K6" s="1">
        <v>44416</v>
      </c>
      <c r="L6" s="1">
        <v>44440</v>
      </c>
      <c r="M6" s="7">
        <f>L6-K6+1</f>
        <v>25</v>
      </c>
      <c r="N6">
        <v>21</v>
      </c>
      <c r="P6">
        <v>1</v>
      </c>
      <c r="Q6" t="str">
        <f t="shared" ca="1" si="10"/>
        <v>{"id":"na","td":7},{"id":"no","td":10},{"id":"co","td":4},{"id":"sl","sy":"2021","sm":"8","sd":"8","ey":"2021","em":"9","ed":"2","td":21}</v>
      </c>
      <c r="R6" t="str">
        <f t="shared" si="8"/>
        <v>{"id":"sl","sy":"2021","sm":"8","sd":"8","ey":"2021","em":"9","ed":"2","td":21}</v>
      </c>
    </row>
    <row r="7" spans="1:20">
      <c r="A7" t="s">
        <v>51</v>
      </c>
      <c r="B7" t="s">
        <v>50</v>
      </c>
      <c r="C7">
        <v>1</v>
      </c>
      <c r="D7" s="6" t="str">
        <f t="shared" si="0"/>
        <v/>
      </c>
      <c r="E7">
        <f t="shared" si="2"/>
        <v>2021</v>
      </c>
      <c r="F7">
        <f t="shared" si="3"/>
        <v>7</v>
      </c>
      <c r="G7">
        <f t="shared" si="4"/>
        <v>7</v>
      </c>
      <c r="H7">
        <f t="shared" si="5"/>
        <v>2021</v>
      </c>
      <c r="I7">
        <f t="shared" si="6"/>
        <v>8</v>
      </c>
      <c r="J7">
        <f t="shared" si="7"/>
        <v>14</v>
      </c>
      <c r="K7" s="1">
        <v>44384</v>
      </c>
      <c r="L7" s="1">
        <v>44421</v>
      </c>
      <c r="M7" s="7">
        <f>L7-K7+1</f>
        <v>38</v>
      </c>
      <c r="N7">
        <v>31</v>
      </c>
      <c r="P7">
        <v>1</v>
      </c>
      <c r="Q7" t="str">
        <f t="shared" ca="1" si="10"/>
        <v>{"id":"na","td":7},{"id":"no","td":10},{"id":"co","td":4},{"id":"sl","sy":"2021","sm":"8","sd":"8","ey":"2021","em":"9","ed":"2","td":21},{"id":"so","sy":"2021","sm":"7","sd":"7","ey":"2021","em":"8","ed":"14","td":31}</v>
      </c>
      <c r="R7" t="str">
        <f t="shared" si="8"/>
        <v>{"id":"so","sy":"2021","sm":"7","sd":"7","ey":"2021","em":"8","ed":"14","td":31}</v>
      </c>
    </row>
    <row r="8" spans="1:20">
      <c r="A8" t="s">
        <v>98</v>
      </c>
      <c r="B8" t="s">
        <v>99</v>
      </c>
      <c r="C8">
        <v>1</v>
      </c>
      <c r="D8" s="6" t="str">
        <f t="shared" ref="D8" si="11">IF(AND(C8=0,OR(NOT(ISBLANK(K8)),NOT(ISBLANK(L8)))),"날짜있음",
IF(AND(C8=1,OR(ISBLANK(K8),ISBLANK(L8))),"날짜없음",""))</f>
        <v/>
      </c>
      <c r="E8">
        <f t="shared" si="2"/>
        <v>2021</v>
      </c>
      <c r="F8">
        <f t="shared" si="3"/>
        <v>8</v>
      </c>
      <c r="G8">
        <f t="shared" si="4"/>
        <v>11</v>
      </c>
      <c r="H8">
        <f t="shared" si="5"/>
        <v>2021</v>
      </c>
      <c r="I8">
        <f t="shared" si="6"/>
        <v>8</v>
      </c>
      <c r="J8">
        <f t="shared" si="7"/>
        <v>20</v>
      </c>
      <c r="K8" s="1">
        <v>44419</v>
      </c>
      <c r="L8" s="1">
        <v>44427</v>
      </c>
      <c r="M8" s="7">
        <f>L8-K8+1</f>
        <v>9</v>
      </c>
      <c r="N8">
        <v>7</v>
      </c>
      <c r="P8">
        <v>0</v>
      </c>
      <c r="Q8" t="str">
        <f t="shared" ref="Q8" ca="1" si="12">IF(ROW()=2,R8,OFFSET(Q8,-1,0)&amp;IF(LEN(R8)=0,"",","&amp;R8))</f>
        <v>{"id":"na","td":7},{"id":"no","td":10},{"id":"co","td":4},{"id":"sl","sy":"2021","sm":"8","sd":"8","ey":"2021","em":"9","ed":"2","td":21},{"id":"so","sy":"2021","sm":"7","sd":"7","ey":"2021","em":"8","ed":"14","td":31}</v>
      </c>
      <c r="R8" t="str">
        <f t="shared" ref="R8" si="13">IF(P8&lt;&gt;1,"",
"{"""&amp;A$1&amp;""":"""&amp;A8&amp;""""
&amp;IF(LEN(E8)=0,"",","""&amp;E$1&amp;""":"""&amp;E8&amp;"""")
&amp;IF(LEN(F8)=0,"",","""&amp;F$1&amp;""":"""&amp;F8&amp;"""")
&amp;IF(LEN(G8)=0,"",","""&amp;G$1&amp;""":"""&amp;G8&amp;"""")
&amp;IF(LEN(H8)=0,"",","""&amp;H$1&amp;""":"""&amp;H8&amp;"""")
&amp;IF(LEN(I8)=0,"",","""&amp;I$1&amp;""":"""&amp;I8&amp;"""")
&amp;IF(LEN(J8)=0,"",","""&amp;J$1&amp;""":"""&amp;J8&amp;"""")
&amp;","""&amp;N$1&amp;""":"&amp;N8
&amp;IF(LEN(O8)=0,"",","""&amp;O$1&amp;""":"""&amp;O8&amp;"""")
&amp;"}")</f>
        <v/>
      </c>
    </row>
    <row r="9" spans="1:20">
      <c r="A9" t="s">
        <v>19</v>
      </c>
      <c r="B9" t="s">
        <v>7</v>
      </c>
      <c r="C9">
        <v>0</v>
      </c>
      <c r="D9" s="6" t="str">
        <f>IF(AND(C9=0,OR(NOT(ISBLANK(K9)),NOT(ISBLANK(L9)))),"날짜있음",
IF(AND(C9=1,OR(ISBLANK(K9),ISBLANK(L9))),"날짜없음",""))</f>
        <v/>
      </c>
      <c r="E9" t="str">
        <f>IF(ISBLANK($K9),"",YEAR($K9))</f>
        <v/>
      </c>
      <c r="F9" t="str">
        <f>IF(ISBLANK($K9),"",MONTH($K9))</f>
        <v/>
      </c>
      <c r="G9" t="str">
        <f>IF(ISBLANK($K9),"",DAY($K9))</f>
        <v/>
      </c>
      <c r="H9" t="str">
        <f>IF(ISBLANK($L9),"",YEAR($L9+1))</f>
        <v/>
      </c>
      <c r="I9" t="str">
        <f>IF(ISBLANK($L9),"",MONTH($L9+1))</f>
        <v/>
      </c>
      <c r="J9" t="str">
        <f>IF(ISBLANK($L9),"",DAY($L9+1))</f>
        <v/>
      </c>
      <c r="N9">
        <v>7</v>
      </c>
      <c r="P9">
        <v>0</v>
      </c>
      <c r="Q9" t="str">
        <f t="shared" ca="1" si="10"/>
        <v>{"id":"na","td":7},{"id":"no","td":10},{"id":"co","td":4},{"id":"sl","sy":"2021","sm":"8","sd":"8","ey":"2021","em":"9","ed":"2","td":21},{"id":"so","sy":"2021","sm":"7","sd":"7","ey":"2021","em":"8","ed":"14","td":31}</v>
      </c>
      <c r="R9" t="str">
        <f t="shared" si="8"/>
        <v/>
      </c>
    </row>
    <row r="10" spans="1:20">
      <c r="A10" t="s">
        <v>54</v>
      </c>
      <c r="B10" t="s">
        <v>52</v>
      </c>
      <c r="C10">
        <v>1</v>
      </c>
      <c r="D10" s="6" t="str">
        <f t="shared" ref="D10:D11" si="14">IF(AND(C10=0,OR(NOT(ISBLANK(K10)),NOT(ISBLANK(L10)))),"날짜있음",
IF(AND(C10=1,OR(ISBLANK(K10),ISBLANK(L10))),"날짜없음",""))</f>
        <v/>
      </c>
      <c r="E10">
        <f t="shared" si="2"/>
        <v>2021</v>
      </c>
      <c r="F10">
        <f t="shared" si="3"/>
        <v>6</v>
      </c>
      <c r="G10">
        <f t="shared" si="4"/>
        <v>13</v>
      </c>
      <c r="H10">
        <f t="shared" si="5"/>
        <v>2021</v>
      </c>
      <c r="I10">
        <f t="shared" si="6"/>
        <v>7</v>
      </c>
      <c r="J10">
        <f t="shared" si="7"/>
        <v>21</v>
      </c>
      <c r="K10" s="1">
        <v>44360</v>
      </c>
      <c r="L10" s="1">
        <v>44397</v>
      </c>
      <c r="M10" s="7">
        <f t="shared" ref="M10:M11" si="15">L10-K10+1</f>
        <v>38</v>
      </c>
      <c r="N10">
        <v>0</v>
      </c>
      <c r="P10">
        <v>0</v>
      </c>
      <c r="Q10" t="str">
        <f t="shared" ca="1" si="10"/>
        <v>{"id":"na","td":7},{"id":"no","td":10},{"id":"co","td":4},{"id":"sl","sy":"2021","sm":"8","sd":"8","ey":"2021","em":"9","ed":"2","td":21},{"id":"so","sy":"2021","sm":"7","sd":"7","ey":"2021","em":"8","ed":"14","td":31}</v>
      </c>
      <c r="R10" t="str">
        <f t="shared" si="8"/>
        <v/>
      </c>
    </row>
    <row r="11" spans="1:20">
      <c r="A11" t="s">
        <v>55</v>
      </c>
      <c r="B11" t="s">
        <v>53</v>
      </c>
      <c r="C11">
        <v>1</v>
      </c>
      <c r="D11" s="6" t="str">
        <f t="shared" si="14"/>
        <v/>
      </c>
      <c r="E11">
        <f t="shared" si="2"/>
        <v>2020</v>
      </c>
      <c r="F11">
        <f t="shared" si="3"/>
        <v>8</v>
      </c>
      <c r="G11">
        <f t="shared" si="4"/>
        <v>1</v>
      </c>
      <c r="H11">
        <f t="shared" si="5"/>
        <v>2020</v>
      </c>
      <c r="I11">
        <f t="shared" si="6"/>
        <v>8</v>
      </c>
      <c r="J11">
        <f t="shared" si="7"/>
        <v>21</v>
      </c>
      <c r="K11" s="1">
        <v>44044</v>
      </c>
      <c r="L11" s="1">
        <v>44063</v>
      </c>
      <c r="M11" s="7">
        <f t="shared" si="15"/>
        <v>20</v>
      </c>
      <c r="N11">
        <v>0</v>
      </c>
      <c r="P11">
        <v>0</v>
      </c>
      <c r="Q11" t="str">
        <f t="shared" ca="1" si="10"/>
        <v>{"id":"na","td":7},{"id":"no","td":10},{"id":"co","td":4},{"id":"sl","sy":"2021","sm":"8","sd":"8","ey":"2021","em":"9","ed":"2","td":21},{"id":"so","sy":"2021","sm":"7","sd":"7","ey":"2021","em":"8","ed":"14","td":31}</v>
      </c>
      <c r="R11" t="str">
        <f t="shared" si="8"/>
        <v/>
      </c>
    </row>
    <row r="12" spans="1:20">
      <c r="A12" t="s">
        <v>90</v>
      </c>
      <c r="B12" t="s">
        <v>89</v>
      </c>
      <c r="C12">
        <v>1</v>
      </c>
      <c r="D12" t="str">
        <f t="shared" ref="D12:D13" si="16">IF(AND(C12=0,OR(NOT(ISBLANK(K12)),NOT(ISBLANK(L12)))),"날짜있음",
IF(AND(C12=1,OR(ISBLANK(K12),ISBLANK(L12))),"날짜없음",""))</f>
        <v/>
      </c>
      <c r="E12">
        <f t="shared" si="2"/>
        <v>2021</v>
      </c>
      <c r="F12">
        <f t="shared" si="3"/>
        <v>8</v>
      </c>
      <c r="G12">
        <f t="shared" si="4"/>
        <v>11</v>
      </c>
      <c r="H12">
        <f t="shared" si="5"/>
        <v>2021</v>
      </c>
      <c r="I12">
        <f t="shared" si="6"/>
        <v>8</v>
      </c>
      <c r="J12">
        <f t="shared" si="7"/>
        <v>29</v>
      </c>
      <c r="K12" s="1">
        <v>44419</v>
      </c>
      <c r="L12" s="1">
        <v>44436</v>
      </c>
      <c r="M12">
        <f t="shared" ref="M12:M13" si="17">L12-K12+1</f>
        <v>18</v>
      </c>
      <c r="N12">
        <v>0</v>
      </c>
      <c r="O12">
        <v>2</v>
      </c>
      <c r="P12">
        <v>1</v>
      </c>
      <c r="Q12" t="str">
        <f t="shared" ref="Q12:Q13" ca="1" si="18">IF(ROW()=2,R12,OFFSET(Q12,-1,0)&amp;IF(LEN(R12)=0,"",","&amp;R12))</f>
        <v>{"id":"na","td":7},{"id":"no","td":10},{"id":"co","td":4},{"id":"sl","sy":"2021","sm":"8","sd":"8","ey":"2021","em":"9","ed":"2","td":21},{"id":"so","sy":"2021","sm":"7","sd":"7","ey":"2021","em":"8","ed":"14","td":31},{"id":"ps","sy":"2021","sm":"8","sd":"11","ey":"2021","em":"8","ed":"29","td":0,"cc":"2"}</v>
      </c>
      <c r="R12" t="str">
        <f t="shared" si="8"/>
        <v>{"id":"ps","sy":"2021","sm":"8","sd":"11","ey":"2021","em":"8","ed":"29","td":0,"cc":"2"}</v>
      </c>
    </row>
    <row r="13" spans="1:20">
      <c r="A13" t="s">
        <v>79</v>
      </c>
      <c r="B13" t="s">
        <v>80</v>
      </c>
      <c r="C13">
        <v>1</v>
      </c>
      <c r="D13" s="6" t="str">
        <f t="shared" si="16"/>
        <v/>
      </c>
      <c r="E13">
        <f t="shared" si="2"/>
        <v>2021</v>
      </c>
      <c r="F13">
        <f t="shared" si="3"/>
        <v>8</v>
      </c>
      <c r="G13">
        <f t="shared" si="4"/>
        <v>7</v>
      </c>
      <c r="H13">
        <f t="shared" si="5"/>
        <v>2021</v>
      </c>
      <c r="I13">
        <f t="shared" si="6"/>
        <v>9</v>
      </c>
      <c r="J13">
        <f t="shared" si="7"/>
        <v>1</v>
      </c>
      <c r="K13" s="1">
        <v>44415</v>
      </c>
      <c r="L13" s="1">
        <v>44439</v>
      </c>
      <c r="M13" s="7">
        <f t="shared" si="17"/>
        <v>25</v>
      </c>
      <c r="N13">
        <v>0</v>
      </c>
      <c r="P13">
        <v>1</v>
      </c>
      <c r="Q13" t="str">
        <f t="shared" ca="1" si="18"/>
        <v>{"id":"na","td":7},{"id":"no","td":10},{"id":"co","td":4},{"id":"sl","sy":"2021","sm":"8","sd":"8","ey":"2021","em":"9","ed":"2","td":21},{"id":"so","sy":"2021","sm":"7","sd":"7","ey":"2021","em":"8","ed":"14","td":31},{"id":"ps","sy":"2021","sm":"8","sd":"11","ey":"2021","em":"8","ed":"29","td":0,"cc":"2"},{"id":"rv","sy":"2021","sm":"8","sd":"7","ey":"2021","em":"9","ed":"1","td":0}</v>
      </c>
      <c r="R13" t="str">
        <f t="shared" ref="R13" si="19">IF(P13&lt;&gt;1,"",
"{"""&amp;A$1&amp;""":"""&amp;A13&amp;""""
&amp;IF(LEN(E13)=0,"",","""&amp;E$1&amp;""":"""&amp;E13&amp;"""")
&amp;IF(LEN(F13)=0,"",","""&amp;F$1&amp;""":"""&amp;F13&amp;"""")
&amp;IF(LEN(G13)=0,"",","""&amp;G$1&amp;""":"""&amp;G13&amp;"""")
&amp;IF(LEN(H13)=0,"",","""&amp;H$1&amp;""":"""&amp;H13&amp;"""")
&amp;IF(LEN(I13)=0,"",","""&amp;I$1&amp;""":"""&amp;I13&amp;"""")
&amp;IF(LEN(J13)=0,"",","""&amp;J$1&amp;""":"""&amp;J13&amp;"""")
&amp;","""&amp;N$1&amp;""":"&amp;N13
&amp;IF(LEN(O13)=0,"",","""&amp;O$1&amp;""":"""&amp;O13&amp;"""")
&amp;"}")</f>
        <v>{"id":"rv","sy":"2021","sm":"8","sd":"7","ey":"2021","em":"9","ed":"1","td":0}</v>
      </c>
    </row>
  </sheetData>
  <phoneticPr fontId="1" type="noConversion"/>
  <conditionalFormatting sqref="K1:L12 K14:L1048576">
    <cfRule type="expression" dxfId="1" priority="2">
      <formula>OR($P1=0,$L1&lt;TODAY())</formula>
    </cfRule>
  </conditionalFormatting>
  <conditionalFormatting sqref="K13:L13">
    <cfRule type="expression" dxfId="0" priority="1">
      <formula>OR($P13=0,$L13&lt;TODAY())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E476-536C-4260-9147-F2DA7D41E448}">
  <dimension ref="A1:AA98"/>
  <sheetViews>
    <sheetView workbookViewId="0">
      <pane xSplit="2" ySplit="1" topLeftCell="G47" activePane="bottomRight" state="frozen"/>
      <selection pane="topRight" activeCell="C1" sqref="C1"/>
      <selection pane="bottomLeft" activeCell="A2" sqref="A2"/>
      <selection pane="bottomRight" activeCell="AA2" sqref="AA2"/>
    </sheetView>
  </sheetViews>
  <sheetFormatPr defaultRowHeight="16.5"/>
  <cols>
    <col min="2" max="2" width="25.375" customWidth="1"/>
    <col min="5" max="5" width="4.625" customWidth="1"/>
    <col min="7" max="7" width="10.125" customWidth="1"/>
    <col min="8" max="8" width="6.625" customWidth="1"/>
    <col min="9" max="9" width="10.375" customWidth="1"/>
    <col min="10" max="10" width="4.625" customWidth="1"/>
    <col min="12" max="12" width="10.125" customWidth="1"/>
    <col min="13" max="13" width="6.625" customWidth="1"/>
    <col min="14" max="14" width="10.375" customWidth="1"/>
    <col min="15" max="15" width="4.625" customWidth="1"/>
    <col min="17" max="17" width="10.125" customWidth="1"/>
    <col min="18" max="18" width="6.625" customWidth="1"/>
    <col min="19" max="19" width="10.375" customWidth="1"/>
  </cols>
  <sheetData>
    <row r="1" spans="1:27" ht="27" customHeight="1">
      <c r="A1" s="3" t="s">
        <v>16</v>
      </c>
      <c r="B1" t="s">
        <v>4</v>
      </c>
      <c r="C1" s="2" t="s">
        <v>40</v>
      </c>
      <c r="D1" s="3" t="s">
        <v>42</v>
      </c>
      <c r="E1" s="3" t="s">
        <v>30</v>
      </c>
      <c r="F1" t="s">
        <v>31</v>
      </c>
      <c r="G1" s="2" t="s">
        <v>32</v>
      </c>
      <c r="H1" s="2" t="s">
        <v>33</v>
      </c>
      <c r="I1" s="4" t="s">
        <v>46</v>
      </c>
      <c r="J1" s="2" t="s">
        <v>34</v>
      </c>
      <c r="K1" t="s">
        <v>31</v>
      </c>
      <c r="L1" s="2" t="s">
        <v>35</v>
      </c>
      <c r="M1" s="2" t="s">
        <v>36</v>
      </c>
      <c r="N1" s="4" t="s">
        <v>46</v>
      </c>
      <c r="O1" s="2" t="s">
        <v>37</v>
      </c>
      <c r="P1" t="s">
        <v>31</v>
      </c>
      <c r="Q1" s="2" t="s">
        <v>38</v>
      </c>
      <c r="R1" s="2" t="s">
        <v>39</v>
      </c>
      <c r="S1" s="4" t="s">
        <v>46</v>
      </c>
      <c r="T1" s="4" t="s">
        <v>24</v>
      </c>
      <c r="U1" s="5" t="s">
        <v>25</v>
      </c>
      <c r="V1" s="5" t="s">
        <v>26</v>
      </c>
      <c r="X1" t="s">
        <v>0</v>
      </c>
      <c r="Y1" t="s">
        <v>1</v>
      </c>
      <c r="AA1" t="s">
        <v>45</v>
      </c>
    </row>
    <row r="2" spans="1:27">
      <c r="A2" t="s">
        <v>17</v>
      </c>
      <c r="B2" t="str">
        <f>VLOOKUP(A2,CumulativeEventTypeTable!$A:$B,MATCH(CumulativeEventTypeTable!$B$1,CumulativeEventRewardTable!$A$1:$B$1,0),0)</f>
        <v>신규계정 누적 로그인</v>
      </c>
      <c r="C2">
        <v>1</v>
      </c>
      <c r="D2">
        <v>0</v>
      </c>
      <c r="E2" t="str">
        <f t="shared" ref="E2:E11" ca="1" si="0">IF(ISBLANK(F2),"",
VLOOKUP(F2,OFFSET(INDIRECT("$A:$B"),0,MATCH(F$1&amp;"_Verify",INDIRECT("$1:$1"),0)-1),2,0)
)</f>
        <v>cu</v>
      </c>
      <c r="F2" t="s">
        <v>41</v>
      </c>
      <c r="G2" t="s">
        <v>48</v>
      </c>
      <c r="H2">
        <v>25</v>
      </c>
      <c r="I2" t="str">
        <f>IF(F2="장비1상자",
  IF(OR(G2&gt;3,H2&gt;5),"장비이상",""),
IF(G2="GO",
  IF(H2&lt;100,"골드이상",""),
IF(G2="DI",
  IF(H2&gt;29,"다이아너무많음",
  IF(H2&gt;9,"다이아다소많음","")),"")))</f>
        <v>다이아다소많음</v>
      </c>
      <c r="J2" t="str">
        <f t="shared" ref="J2:J11" ca="1" si="1">IF(ISBLANK(K2),"",
VLOOKUP(K2,OFFSET(INDIRECT("$A:$B"),0,MATCH(K$1&amp;"_Verify",INDIRECT("$1:$1"),0)-1),2,0)
)</f>
        <v/>
      </c>
      <c r="N2" t="str">
        <f t="shared" ref="N2:N22" si="2">IF(K2="장비1상자",
  IF(OR(L2&gt;3,M2&gt;5),"장비이상",""),
IF(L2="GO",
  IF(M2&lt;100,"골드이상",""),
IF(L2="DI",
  IF(M2&gt;29,"다이아너무많음",
  IF(M2&gt;9,"다이아다소많음","")),"")))</f>
        <v/>
      </c>
      <c r="O2" t="str">
        <f t="shared" ref="O2:O11" ca="1" si="3">IF(ISBLANK(P2),"",
VLOOKUP(P2,OFFSET(INDIRECT("$A:$B"),0,MATCH(P$1&amp;"_Verify",INDIRECT("$1:$1"),0)-1),2,0)
)</f>
        <v/>
      </c>
      <c r="S2" t="str">
        <f t="shared" ref="S2:S22" si="4">IF(P2="장비1상자",
  IF(OR(Q2&gt;3,R2&gt;5),"장비이상",""),
IF(Q2="GO",
  IF(R2&lt;100,"골드이상",""),
IF(Q2="DI",
  IF(R2&gt;29,"다이아너무많음",
  IF(R2&gt;9,"다이아다소많음","")),"")))</f>
        <v/>
      </c>
      <c r="T2">
        <v>1</v>
      </c>
      <c r="U2" t="str">
        <f t="shared" ref="U2" ca="1" si="5">IF(ROW()=2,V2,OFFSET(U2,-1,0)&amp;IF(LEN(V2)=0,"",","&amp;V2))</f>
        <v>{"id":"na","da":1,"ad":0,"tp1":"cu","vl1":"DI","cn1":25}</v>
      </c>
      <c r="V2" t="str">
        <f ca="1">IF(T2&lt;&gt;1,"",
"{"""&amp;A$1&amp;""":"""&amp;A2&amp;""""
&amp;","""&amp;C$1&amp;""":"&amp;C2
&amp;","""&amp;D$1&amp;""":"&amp;D2
&amp;IF(LEN(E2)=0,"",","""&amp;E$1&amp;""":"""&amp;E2&amp;"""")
&amp;IF(LEN(G2)=0,"",","""&amp;G$1&amp;""":"""&amp;G2&amp;"""")
&amp;IF(LEN(H2)=0,"",","""&amp;H$1&amp;""":"&amp;H2)
&amp;IF(LEN(J2)=0,"",","""&amp;J$1&amp;""":"""&amp;J2&amp;"""")
&amp;IF(LEN(L2)=0,"",","""&amp;L$1&amp;""":"""&amp;L2&amp;"""")
&amp;IF(LEN(M2)=0,"",","""&amp;M$1&amp;""":"&amp;M2)
&amp;IF(LEN(O2)=0,"",","""&amp;O$1&amp;""":"""&amp;O2&amp;"""")
&amp;IF(LEN(Q2)=0,"",","""&amp;Q$1&amp;""":"""&amp;Q2&amp;"""")
&amp;IF(LEN(R2)=0,"",","""&amp;R$1&amp;""":"&amp;R2)&amp;"}")</f>
        <v>{"id":"na","da":1,"ad":0,"tp1":"cu","vl1":"DI","cn1":25}</v>
      </c>
      <c r="X2" t="s">
        <v>2</v>
      </c>
      <c r="Y2" t="s">
        <v>3</v>
      </c>
      <c r="AA2" t="str">
        <f ca="1">"["&amp;
IF(LEFT(OFFSET(U1,COUNTA(U:U)-1,0),1)=",",SUBSTITUTE(OFFSET(U1,COUNTA(U:U)-1,0),",","",1),OFFSET(U1,COUNTA(U:U)-1,0))
&amp;"]"</f>
        <v>[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ps","da":1,"ad":1,"tp1":"dr","vl1":"pg1","cn1":100},{"id":"ps","da":2,"ad":1,"tp1":"dr","vl1":"pg2","cn1":500},{"id":"ps","da":3,"ad":1,"tp1":"dr","vl1":"pg3","cn1":1500}]</v>
      </c>
    </row>
    <row r="3" spans="1:27">
      <c r="A3" t="s">
        <v>17</v>
      </c>
      <c r="B3" t="str">
        <f>VLOOKUP(A3,CumulativeEventTypeTable!$A:$B,MATCH(CumulativeEventTypeTable!$B$1,CumulativeEventRewardTable!$A$1:$B$1,0),0)</f>
        <v>신규계정 누적 로그인</v>
      </c>
      <c r="C3">
        <v>2</v>
      </c>
      <c r="D3">
        <v>0</v>
      </c>
      <c r="E3" t="str">
        <f t="shared" ca="1" si="0"/>
        <v>cu</v>
      </c>
      <c r="F3" t="s">
        <v>41</v>
      </c>
      <c r="G3" t="s">
        <v>48</v>
      </c>
      <c r="H3">
        <v>35</v>
      </c>
      <c r="I3" t="str">
        <f t="shared" ref="I3:I22" si="6">IF(F3="장비1상자",
  IF(OR(G3&gt;3,H3&gt;5),"장비이상",""),
IF(G3="GO",
  IF(H3&lt;100,"골드이상",""),
IF(G3="DI",
  IF(H3&gt;29,"다이아너무많음",
  IF(H3&gt;9,"다이아다소많음","")),"")))</f>
        <v>다이아너무많음</v>
      </c>
      <c r="J3" t="str">
        <f t="shared" ca="1" si="1"/>
        <v/>
      </c>
      <c r="N3" t="str">
        <f t="shared" si="2"/>
        <v/>
      </c>
      <c r="O3" t="str">
        <f t="shared" ca="1" si="3"/>
        <v/>
      </c>
      <c r="S3" t="str">
        <f t="shared" si="4"/>
        <v/>
      </c>
      <c r="T3">
        <v>1</v>
      </c>
      <c r="U3" t="str">
        <f ca="1">IF(ROW()=2,V3,OFFSET(U3,-1,0)&amp;IF(LEN(V3)=0,"",","&amp;V3))</f>
        <v>{"id":"na","da":1,"ad":0,"tp1":"cu","vl1":"DI","cn1":25},{"id":"na","da":2,"ad":0,"tp1":"cu","vl1":"DI","cn1":35}</v>
      </c>
      <c r="V3" t="str">
        <f t="shared" ref="V3:V23" ca="1" si="7">IF(T3&lt;&gt;1,"",
"{"""&amp;A$1&amp;""":"""&amp;A3&amp;""""
&amp;","""&amp;C$1&amp;""":"&amp;C3
&amp;","""&amp;D$1&amp;""":"&amp;D3
&amp;IF(LEN(E3)=0,"",","""&amp;E$1&amp;""":"""&amp;E3&amp;"""")
&amp;IF(LEN(G3)=0,"",","""&amp;G$1&amp;""":"""&amp;G3&amp;"""")
&amp;IF(LEN(H3)=0,"",","""&amp;H$1&amp;""":"&amp;H3)
&amp;IF(LEN(J3)=0,"",","""&amp;J$1&amp;""":"""&amp;J3&amp;"""")
&amp;IF(LEN(L3)=0,"",","""&amp;L$1&amp;""":"""&amp;L3&amp;"""")
&amp;IF(LEN(M3)=0,"",","""&amp;M$1&amp;""":"&amp;M3)
&amp;IF(LEN(O3)=0,"",","""&amp;O$1&amp;""":"""&amp;O3&amp;"""")
&amp;IF(LEN(Q3)=0,"",","""&amp;Q$1&amp;""":"""&amp;Q3&amp;"""")
&amp;IF(LEN(R3)=0,"",","""&amp;R$1&amp;""":"&amp;R3)&amp;"}")</f>
        <v>{"id":"na","da":2,"ad":0,"tp1":"cu","vl1":"DI","cn1":35}</v>
      </c>
      <c r="X3" t="s">
        <v>43</v>
      </c>
      <c r="Y3" t="s">
        <v>44</v>
      </c>
    </row>
    <row r="4" spans="1:27">
      <c r="A4" t="s">
        <v>17</v>
      </c>
      <c r="B4" t="str">
        <f>VLOOKUP(A4,CumulativeEventTypeTable!$A:$B,MATCH(CumulativeEventTypeTable!$B$1,CumulativeEventRewardTable!$A$1:$B$1,0),0)</f>
        <v>신규계정 누적 로그인</v>
      </c>
      <c r="C4">
        <v>3</v>
      </c>
      <c r="D4">
        <v>0</v>
      </c>
      <c r="E4" t="str">
        <f t="shared" ca="1" si="0"/>
        <v>cu</v>
      </c>
      <c r="F4" t="s">
        <v>68</v>
      </c>
      <c r="G4" t="s">
        <v>67</v>
      </c>
      <c r="H4">
        <v>45</v>
      </c>
      <c r="I4" t="str">
        <f t="shared" si="6"/>
        <v>다이아너무많음</v>
      </c>
      <c r="J4" t="str">
        <f t="shared" ca="1" si="1"/>
        <v/>
      </c>
      <c r="N4" t="str">
        <f t="shared" si="2"/>
        <v/>
      </c>
      <c r="O4" t="str">
        <f t="shared" ca="1" si="3"/>
        <v/>
      </c>
      <c r="S4" t="str">
        <f t="shared" si="4"/>
        <v/>
      </c>
      <c r="T4">
        <v>1</v>
      </c>
      <c r="U4" t="str">
        <f t="shared" ref="U4:U23" ca="1" si="8">IF(ROW()=2,V4,OFFSET(U4,-1,0)&amp;IF(LEN(V4)=0,"",","&amp;V4))</f>
        <v>{"id":"na","da":1,"ad":0,"tp1":"cu","vl1":"DI","cn1":25},{"id":"na","da":2,"ad":0,"tp1":"cu","vl1":"DI","cn1":35},{"id":"na","da":3,"ad":0,"tp1":"cu","vl1":"DI","cn1":45}</v>
      </c>
      <c r="V4" t="str">
        <f t="shared" ca="1" si="7"/>
        <v>{"id":"na","da":3,"ad":0,"tp1":"cu","vl1":"DI","cn1":45}</v>
      </c>
      <c r="X4" t="s">
        <v>57</v>
      </c>
      <c r="Y4" t="s">
        <v>58</v>
      </c>
    </row>
    <row r="5" spans="1:27">
      <c r="A5" t="s">
        <v>17</v>
      </c>
      <c r="B5" t="str">
        <f>VLOOKUP(A5,CumulativeEventTypeTable!$A:$B,MATCH(CumulativeEventTypeTable!$B$1,CumulativeEventRewardTable!$A$1:$B$1,0),0)</f>
        <v>신규계정 누적 로그인</v>
      </c>
      <c r="C5">
        <v>4</v>
      </c>
      <c r="D5">
        <v>0</v>
      </c>
      <c r="E5" t="str">
        <f t="shared" ca="1" si="0"/>
        <v>cu</v>
      </c>
      <c r="F5" t="s">
        <v>41</v>
      </c>
      <c r="G5" t="s">
        <v>48</v>
      </c>
      <c r="H5">
        <v>55</v>
      </c>
      <c r="I5" t="str">
        <f t="shared" si="6"/>
        <v>다이아너무많음</v>
      </c>
      <c r="J5" t="str">
        <f t="shared" ca="1" si="1"/>
        <v/>
      </c>
      <c r="N5" t="str">
        <f t="shared" si="2"/>
        <v/>
      </c>
      <c r="O5" t="str">
        <f t="shared" ca="1" si="3"/>
        <v/>
      </c>
      <c r="S5" t="str">
        <f t="shared" si="4"/>
        <v/>
      </c>
      <c r="T5">
        <v>1</v>
      </c>
      <c r="U5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</v>
      </c>
      <c r="V5" t="str">
        <f t="shared" ca="1" si="7"/>
        <v>{"id":"na","da":4,"ad":0,"tp1":"cu","vl1":"DI","cn1":55}</v>
      </c>
      <c r="X5" t="s">
        <v>93</v>
      </c>
      <c r="Y5" t="s">
        <v>94</v>
      </c>
    </row>
    <row r="6" spans="1:27">
      <c r="A6" t="s">
        <v>17</v>
      </c>
      <c r="B6" t="str">
        <f>VLOOKUP(A6,CumulativeEventTypeTable!$A:$B,MATCH(CumulativeEventTypeTable!$B$1,CumulativeEventRewardTable!$A$1:$B$1,0),0)</f>
        <v>신규계정 누적 로그인</v>
      </c>
      <c r="C6">
        <v>5</v>
      </c>
      <c r="D6">
        <v>0</v>
      </c>
      <c r="E6" t="str">
        <f t="shared" ca="1" si="0"/>
        <v>cu</v>
      </c>
      <c r="F6" t="s">
        <v>41</v>
      </c>
      <c r="G6" t="s">
        <v>69</v>
      </c>
      <c r="H6">
        <v>5</v>
      </c>
      <c r="I6" t="str">
        <f t="shared" si="6"/>
        <v/>
      </c>
      <c r="J6" t="str">
        <f t="shared" ca="1" si="1"/>
        <v/>
      </c>
      <c r="N6" t="str">
        <f t="shared" si="2"/>
        <v/>
      </c>
      <c r="O6" t="str">
        <f t="shared" ca="1" si="3"/>
        <v/>
      </c>
      <c r="S6" t="str">
        <f t="shared" si="4"/>
        <v/>
      </c>
      <c r="T6">
        <v>1</v>
      </c>
      <c r="U6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</v>
      </c>
      <c r="V6" t="str">
        <f t="shared" ca="1" si="7"/>
        <v>{"id":"na","da":5,"ad":0,"tp1":"cu","vl1":"RE","cn1":5}</v>
      </c>
    </row>
    <row r="7" spans="1:27">
      <c r="A7" t="s">
        <v>17</v>
      </c>
      <c r="B7" t="str">
        <f>VLOOKUP(A7,CumulativeEventTypeTable!$A:$B,MATCH(CumulativeEventTypeTable!$B$1,CumulativeEventRewardTable!$A$1:$B$1,0),0)</f>
        <v>신규계정 누적 로그인</v>
      </c>
      <c r="C7">
        <v>6</v>
      </c>
      <c r="D7">
        <v>0</v>
      </c>
      <c r="E7" t="str">
        <f t="shared" ca="1" si="0"/>
        <v>be</v>
      </c>
      <c r="F7" t="s">
        <v>47</v>
      </c>
      <c r="G7">
        <v>3</v>
      </c>
      <c r="H7">
        <v>1</v>
      </c>
      <c r="I7" t="str">
        <f t="shared" si="6"/>
        <v/>
      </c>
      <c r="J7" t="str">
        <f t="shared" ca="1" si="1"/>
        <v/>
      </c>
      <c r="N7" t="str">
        <f t="shared" si="2"/>
        <v/>
      </c>
      <c r="O7" t="str">
        <f t="shared" ca="1" si="3"/>
        <v/>
      </c>
      <c r="S7" t="str">
        <f t="shared" si="4"/>
        <v/>
      </c>
      <c r="T7">
        <v>1</v>
      </c>
      <c r="U7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</v>
      </c>
      <c r="V7" t="str">
        <f t="shared" ca="1" si="7"/>
        <v>{"id":"na","da":6,"ad":0,"tp1":"be","vl1":"3","cn1":1}</v>
      </c>
    </row>
    <row r="8" spans="1:27">
      <c r="A8" t="s">
        <v>17</v>
      </c>
      <c r="B8" t="str">
        <f>VLOOKUP(A8,CumulativeEventTypeTable!$A:$B,MATCH(CumulativeEventTypeTable!$B$1,CumulativeEventRewardTable!$A$1:$B$1,0),0)</f>
        <v>신규계정 누적 로그인</v>
      </c>
      <c r="C8">
        <v>7</v>
      </c>
      <c r="D8">
        <v>1</v>
      </c>
      <c r="E8" t="str">
        <f t="shared" ca="1" si="0"/>
        <v>fe</v>
      </c>
      <c r="F8" t="s">
        <v>56</v>
      </c>
      <c r="G8" t="s">
        <v>70</v>
      </c>
      <c r="H8">
        <v>1</v>
      </c>
      <c r="I8" t="str">
        <f t="shared" si="6"/>
        <v/>
      </c>
      <c r="J8" t="str">
        <f t="shared" ca="1" si="1"/>
        <v/>
      </c>
      <c r="N8" t="str">
        <f t="shared" si="2"/>
        <v/>
      </c>
      <c r="O8" t="str">
        <f t="shared" ca="1" si="3"/>
        <v/>
      </c>
      <c r="S8" t="str">
        <f t="shared" si="4"/>
        <v/>
      </c>
      <c r="T8">
        <v>1</v>
      </c>
      <c r="U8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</v>
      </c>
      <c r="V8" t="str">
        <f t="shared" ca="1" si="7"/>
        <v>{"id":"na","da":7,"ad":1,"tp1":"fe","vl1":"Equip0401","cn1":1}</v>
      </c>
    </row>
    <row r="9" spans="1:27">
      <c r="A9" t="s">
        <v>18</v>
      </c>
      <c r="B9" t="str">
        <f>VLOOKUP(A9,CumulativeEventTypeTable!$A:$B,MATCH(CumulativeEventTypeTable!$B$1,CumulativeEventRewardTable!$A$1:$B$1,0),0)</f>
        <v>신규계정 누적 오리진 상자</v>
      </c>
      <c r="C9">
        <v>1</v>
      </c>
      <c r="D9">
        <v>0</v>
      </c>
      <c r="E9" t="str">
        <f t="shared" ca="1" si="0"/>
        <v>cu</v>
      </c>
      <c r="F9" t="s">
        <v>41</v>
      </c>
      <c r="G9" t="s">
        <v>71</v>
      </c>
      <c r="H9">
        <v>5000</v>
      </c>
      <c r="I9" t="str">
        <f t="shared" si="6"/>
        <v/>
      </c>
      <c r="J9" t="str">
        <f t="shared" ca="1" si="1"/>
        <v/>
      </c>
      <c r="N9" t="str">
        <f t="shared" si="2"/>
        <v/>
      </c>
      <c r="O9" t="str">
        <f t="shared" ca="1" si="3"/>
        <v/>
      </c>
      <c r="S9" t="str">
        <f t="shared" si="4"/>
        <v/>
      </c>
      <c r="T9">
        <v>1</v>
      </c>
      <c r="U9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</v>
      </c>
      <c r="V9" t="str">
        <f t="shared" ca="1" si="7"/>
        <v>{"id":"no","da":1,"ad":0,"tp1":"cu","vl1":"GO","cn1":5000}</v>
      </c>
    </row>
    <row r="10" spans="1:27">
      <c r="A10" t="s">
        <v>18</v>
      </c>
      <c r="B10" t="str">
        <f>VLOOKUP(A10,CumulativeEventTypeTable!$A:$B,MATCH(CumulativeEventTypeTable!$B$1,CumulativeEventRewardTable!$A$1:$B$1,0),0)</f>
        <v>신규계정 누적 오리진 상자</v>
      </c>
      <c r="C10">
        <v>2</v>
      </c>
      <c r="D10">
        <v>0</v>
      </c>
      <c r="E10" t="str">
        <f t="shared" ca="1" si="0"/>
        <v>cu</v>
      </c>
      <c r="F10" t="s">
        <v>41</v>
      </c>
      <c r="G10" t="s">
        <v>48</v>
      </c>
      <c r="H10">
        <v>15</v>
      </c>
      <c r="I10" t="str">
        <f t="shared" si="6"/>
        <v>다이아다소많음</v>
      </c>
      <c r="J10" t="str">
        <f t="shared" ca="1" si="1"/>
        <v/>
      </c>
      <c r="N10" t="str">
        <f t="shared" si="2"/>
        <v/>
      </c>
      <c r="O10" t="str">
        <f t="shared" ca="1" si="3"/>
        <v/>
      </c>
      <c r="S10" t="str">
        <f t="shared" si="4"/>
        <v/>
      </c>
      <c r="T10">
        <v>1</v>
      </c>
      <c r="U10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</v>
      </c>
      <c r="V10" t="str">
        <f t="shared" ca="1" si="7"/>
        <v>{"id":"no","da":2,"ad":0,"tp1":"cu","vl1":"DI","cn1":15}</v>
      </c>
    </row>
    <row r="11" spans="1:27">
      <c r="A11" t="s">
        <v>18</v>
      </c>
      <c r="B11" t="str">
        <f>VLOOKUP(A11,CumulativeEventTypeTable!$A:$B,MATCH(CumulativeEventTypeTable!$B$1,CumulativeEventRewardTable!$A$1:$B$1,0),0)</f>
        <v>신규계정 누적 오리진 상자</v>
      </c>
      <c r="C11">
        <v>3</v>
      </c>
      <c r="D11">
        <v>0</v>
      </c>
      <c r="E11" t="str">
        <f t="shared" ca="1" si="0"/>
        <v>cu</v>
      </c>
      <c r="F11" t="s">
        <v>41</v>
      </c>
      <c r="G11" t="s">
        <v>62</v>
      </c>
      <c r="H11">
        <v>7500</v>
      </c>
      <c r="I11" t="str">
        <f t="shared" si="6"/>
        <v/>
      </c>
      <c r="J11" t="str">
        <f t="shared" ca="1" si="1"/>
        <v/>
      </c>
      <c r="N11" t="str">
        <f t="shared" si="2"/>
        <v/>
      </c>
      <c r="O11" t="str">
        <f t="shared" ca="1" si="3"/>
        <v/>
      </c>
      <c r="S11" t="str">
        <f t="shared" si="4"/>
        <v/>
      </c>
      <c r="T11">
        <v>1</v>
      </c>
      <c r="U11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</v>
      </c>
      <c r="V11" t="str">
        <f t="shared" ca="1" si="7"/>
        <v>{"id":"no","da":3,"ad":0,"tp1":"cu","vl1":"GO","cn1":7500}</v>
      </c>
    </row>
    <row r="12" spans="1:27">
      <c r="A12" t="s">
        <v>18</v>
      </c>
      <c r="B12" t="str">
        <f>VLOOKUP(A12,CumulativeEventTypeTable!$A:$B,MATCH(CumulativeEventTypeTable!$B$1,CumulativeEventRewardTable!$A$1:$B$1,0),0)</f>
        <v>신규계정 누적 오리진 상자</v>
      </c>
      <c r="C12">
        <v>4</v>
      </c>
      <c r="D12">
        <v>0</v>
      </c>
      <c r="E12" t="str">
        <f t="shared" ref="E12:E18" ca="1" si="9">IF(ISBLANK(F12),"",
VLOOKUP(F12,OFFSET(INDIRECT("$A:$B"),0,MATCH(F$1&amp;"_Verify",INDIRECT("$1:$1"),0)-1),2,0)
)</f>
        <v>cu</v>
      </c>
      <c r="F12" t="s">
        <v>41</v>
      </c>
      <c r="G12" t="s">
        <v>64</v>
      </c>
      <c r="H12">
        <v>25</v>
      </c>
      <c r="I12" t="str">
        <f t="shared" si="6"/>
        <v>다이아다소많음</v>
      </c>
      <c r="J12" t="str">
        <f t="shared" ref="J12:J18" ca="1" si="10">IF(ISBLANK(K12),"",
VLOOKUP(K12,OFFSET(INDIRECT("$A:$B"),0,MATCH(K$1&amp;"_Verify",INDIRECT("$1:$1"),0)-1),2,0)
)</f>
        <v/>
      </c>
      <c r="N12" t="str">
        <f t="shared" si="2"/>
        <v/>
      </c>
      <c r="O12" t="str">
        <f t="shared" ref="O12:O18" ca="1" si="11">IF(ISBLANK(P12),"",
VLOOKUP(P12,OFFSET(INDIRECT("$A:$B"),0,MATCH(P$1&amp;"_Verify",INDIRECT("$1:$1"),0)-1),2,0)
)</f>
        <v/>
      </c>
      <c r="S12" t="str">
        <f t="shared" si="4"/>
        <v/>
      </c>
      <c r="T12">
        <v>1</v>
      </c>
      <c r="U12" t="str">
        <f t="shared" ref="U12:U18" ca="1" si="12">IF(ROW()=2,V12,OFFSET(U12,-1,0)&amp;IF(LEN(V12)=0,"",","&amp;V12))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</v>
      </c>
      <c r="V12" t="str">
        <f t="shared" ref="V12:V18" ca="1" si="13">IF(T12&lt;&gt;1,"",
"{"""&amp;A$1&amp;""":"""&amp;A12&amp;""""
&amp;","""&amp;C$1&amp;""":"&amp;C12
&amp;","""&amp;D$1&amp;""":"&amp;D12
&amp;IF(LEN(E12)=0,"",","""&amp;E$1&amp;""":"""&amp;E12&amp;"""")
&amp;IF(LEN(G12)=0,"",","""&amp;G$1&amp;""":"""&amp;G12&amp;"""")
&amp;IF(LEN(H12)=0,"",","""&amp;H$1&amp;""":"&amp;H12)
&amp;IF(LEN(J12)=0,"",","""&amp;J$1&amp;""":"""&amp;J12&amp;"""")
&amp;IF(LEN(L12)=0,"",","""&amp;L$1&amp;""":"""&amp;L12&amp;"""")
&amp;IF(LEN(M12)=0,"",","""&amp;M$1&amp;""":"&amp;M12)
&amp;IF(LEN(O12)=0,"",","""&amp;O$1&amp;""":"""&amp;O12&amp;"""")
&amp;IF(LEN(Q12)=0,"",","""&amp;Q$1&amp;""":"""&amp;Q12&amp;"""")
&amp;IF(LEN(R12)=0,"",","""&amp;R$1&amp;""":"&amp;R12)&amp;"}")</f>
        <v>{"id":"no","da":4,"ad":0,"tp1":"cu","vl1":"DI","cn1":25}</v>
      </c>
    </row>
    <row r="13" spans="1:27">
      <c r="A13" t="s">
        <v>18</v>
      </c>
      <c r="B13" t="str">
        <f>VLOOKUP(A13,CumulativeEventTypeTable!$A:$B,MATCH(CumulativeEventTypeTable!$B$1,CumulativeEventRewardTable!$A$1:$B$1,0),0)</f>
        <v>신규계정 누적 오리진 상자</v>
      </c>
      <c r="C13">
        <v>5</v>
      </c>
      <c r="D13">
        <v>0</v>
      </c>
      <c r="E13" t="str">
        <f t="shared" ca="1" si="9"/>
        <v>cu</v>
      </c>
      <c r="F13" t="s">
        <v>41</v>
      </c>
      <c r="G13" t="s">
        <v>72</v>
      </c>
      <c r="H13">
        <v>5</v>
      </c>
      <c r="I13" t="str">
        <f t="shared" si="6"/>
        <v/>
      </c>
      <c r="J13" t="str">
        <f t="shared" ca="1" si="10"/>
        <v/>
      </c>
      <c r="N13" t="str">
        <f t="shared" si="2"/>
        <v/>
      </c>
      <c r="O13" t="str">
        <f t="shared" ca="1" si="11"/>
        <v/>
      </c>
      <c r="S13" t="str">
        <f t="shared" si="4"/>
        <v/>
      </c>
      <c r="T13">
        <v>1</v>
      </c>
      <c r="U13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</v>
      </c>
      <c r="V13" t="str">
        <f t="shared" ca="1" si="13"/>
        <v>{"id":"no","da":5,"ad":0,"tp1":"cu","vl1":"RE","cn1":5}</v>
      </c>
    </row>
    <row r="14" spans="1:27">
      <c r="A14" t="s">
        <v>18</v>
      </c>
      <c r="B14" t="str">
        <f>VLOOKUP(A14,CumulativeEventTypeTable!$A:$B,MATCH(CumulativeEventTypeTable!$B$1,CumulativeEventRewardTable!$A$1:$B$1,0),0)</f>
        <v>신규계정 누적 오리진 상자</v>
      </c>
      <c r="C14">
        <v>6</v>
      </c>
      <c r="D14">
        <v>0</v>
      </c>
      <c r="E14" t="str">
        <f t="shared" ca="1" si="9"/>
        <v>fe</v>
      </c>
      <c r="F14" t="s">
        <v>56</v>
      </c>
      <c r="G14" t="s">
        <v>66</v>
      </c>
      <c r="H14">
        <v>1</v>
      </c>
      <c r="I14" t="str">
        <f t="shared" si="6"/>
        <v/>
      </c>
      <c r="J14" t="str">
        <f t="shared" ca="1" si="10"/>
        <v/>
      </c>
      <c r="N14" t="str">
        <f t="shared" si="2"/>
        <v/>
      </c>
      <c r="O14" t="str">
        <f t="shared" ca="1" si="11"/>
        <v/>
      </c>
      <c r="S14" t="str">
        <f t="shared" si="4"/>
        <v/>
      </c>
      <c r="T14">
        <v>1</v>
      </c>
      <c r="U14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</v>
      </c>
      <c r="V14" t="str">
        <f t="shared" ca="1" si="13"/>
        <v>{"id":"no","da":6,"ad":0,"tp1":"fe","vl1":"Equip2301","cn1":1}</v>
      </c>
    </row>
    <row r="15" spans="1:27">
      <c r="A15" t="s">
        <v>18</v>
      </c>
      <c r="B15" t="str">
        <f>VLOOKUP(A15,CumulativeEventTypeTable!$A:$B,MATCH(CumulativeEventTypeTable!$B$1,CumulativeEventRewardTable!$A$1:$B$1,0),0)</f>
        <v>신규계정 누적 오리진 상자</v>
      </c>
      <c r="C15">
        <v>7</v>
      </c>
      <c r="D15">
        <v>0</v>
      </c>
      <c r="E15" t="str">
        <f t="shared" ca="1" si="9"/>
        <v>cu</v>
      </c>
      <c r="F15" t="s">
        <v>41</v>
      </c>
      <c r="G15" t="s">
        <v>64</v>
      </c>
      <c r="H15">
        <v>50</v>
      </c>
      <c r="I15" t="str">
        <f t="shared" si="6"/>
        <v>다이아너무많음</v>
      </c>
      <c r="J15" t="str">
        <f t="shared" ca="1" si="10"/>
        <v/>
      </c>
      <c r="N15" t="str">
        <f t="shared" si="2"/>
        <v/>
      </c>
      <c r="O15" t="str">
        <f t="shared" ca="1" si="11"/>
        <v/>
      </c>
      <c r="S15" t="str">
        <f t="shared" si="4"/>
        <v/>
      </c>
      <c r="T15">
        <v>1</v>
      </c>
      <c r="U15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</v>
      </c>
      <c r="V15" t="str">
        <f t="shared" ca="1" si="13"/>
        <v>{"id":"no","da":7,"ad":0,"tp1":"cu","vl1":"DI","cn1":50}</v>
      </c>
    </row>
    <row r="16" spans="1:27">
      <c r="A16" t="s">
        <v>18</v>
      </c>
      <c r="B16" t="str">
        <f>VLOOKUP(A16,CumulativeEventTypeTable!$A:$B,MATCH(CumulativeEventTypeTable!$B$1,CumulativeEventRewardTable!$A$1:$B$1,0),0)</f>
        <v>신규계정 누적 오리진 상자</v>
      </c>
      <c r="C16">
        <v>8</v>
      </c>
      <c r="D16">
        <v>0</v>
      </c>
      <c r="E16" t="str">
        <f t="shared" ca="1" si="9"/>
        <v>be</v>
      </c>
      <c r="F16" t="s">
        <v>47</v>
      </c>
      <c r="G16">
        <v>3</v>
      </c>
      <c r="H16">
        <v>1</v>
      </c>
      <c r="I16" t="str">
        <f t="shared" si="6"/>
        <v/>
      </c>
      <c r="J16" t="str">
        <f t="shared" ca="1" si="10"/>
        <v/>
      </c>
      <c r="N16" t="str">
        <f t="shared" si="2"/>
        <v/>
      </c>
      <c r="O16" t="str">
        <f t="shared" ca="1" si="11"/>
        <v/>
      </c>
      <c r="S16" t="str">
        <f t="shared" si="4"/>
        <v/>
      </c>
      <c r="T16">
        <v>1</v>
      </c>
      <c r="U16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</v>
      </c>
      <c r="V16" t="str">
        <f t="shared" ca="1" si="13"/>
        <v>{"id":"no","da":8,"ad":0,"tp1":"be","vl1":"3","cn1":1}</v>
      </c>
    </row>
    <row r="17" spans="1:22">
      <c r="A17" t="s">
        <v>18</v>
      </c>
      <c r="B17" t="str">
        <f>VLOOKUP(A17,CumulativeEventTypeTable!$A:$B,MATCH(CumulativeEventTypeTable!$B$1,CumulativeEventRewardTable!$A$1:$B$1,0),0)</f>
        <v>신규계정 누적 오리진 상자</v>
      </c>
      <c r="C17">
        <v>9</v>
      </c>
      <c r="D17">
        <v>0</v>
      </c>
      <c r="E17" t="str">
        <f t="shared" ca="1" si="9"/>
        <v>cu</v>
      </c>
      <c r="F17" t="s">
        <v>41</v>
      </c>
      <c r="G17" t="s">
        <v>62</v>
      </c>
      <c r="H17">
        <v>10000</v>
      </c>
      <c r="I17" t="str">
        <f t="shared" si="6"/>
        <v/>
      </c>
      <c r="J17" t="str">
        <f t="shared" ca="1" si="10"/>
        <v/>
      </c>
      <c r="N17" t="str">
        <f t="shared" si="2"/>
        <v/>
      </c>
      <c r="O17" t="str">
        <f t="shared" ca="1" si="11"/>
        <v/>
      </c>
      <c r="S17" t="str">
        <f t="shared" si="4"/>
        <v/>
      </c>
      <c r="T17">
        <v>1</v>
      </c>
      <c r="U17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</v>
      </c>
      <c r="V17" t="str">
        <f t="shared" ca="1" si="13"/>
        <v>{"id":"no","da":9,"ad":0,"tp1":"cu","vl1":"GO","cn1":10000}</v>
      </c>
    </row>
    <row r="18" spans="1:22">
      <c r="A18" t="s">
        <v>18</v>
      </c>
      <c r="B18" t="str">
        <f>VLOOKUP(A18,CumulativeEventTypeTable!$A:$B,MATCH(CumulativeEventTypeTable!$B$1,CumulativeEventRewardTable!$A$1:$B$1,0),0)</f>
        <v>신규계정 누적 오리진 상자</v>
      </c>
      <c r="C18">
        <v>10</v>
      </c>
      <c r="D18">
        <v>1</v>
      </c>
      <c r="E18" t="str">
        <f t="shared" ca="1" si="9"/>
        <v>fe</v>
      </c>
      <c r="F18" t="s">
        <v>56</v>
      </c>
      <c r="G18" t="s">
        <v>73</v>
      </c>
      <c r="H18">
        <v>1</v>
      </c>
      <c r="I18" t="str">
        <f t="shared" si="6"/>
        <v/>
      </c>
      <c r="J18" t="str">
        <f t="shared" ca="1" si="10"/>
        <v/>
      </c>
      <c r="N18" t="str">
        <f t="shared" si="2"/>
        <v/>
      </c>
      <c r="O18" t="str">
        <f t="shared" ca="1" si="11"/>
        <v/>
      </c>
      <c r="S18" t="str">
        <f t="shared" si="4"/>
        <v/>
      </c>
      <c r="T18">
        <v>1</v>
      </c>
      <c r="U18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</v>
      </c>
      <c r="V18" t="str">
        <f t="shared" ca="1" si="13"/>
        <v>{"id":"no","da":10,"ad":1,"tp1":"fe","vl1":"Equip1401","cn1":1}</v>
      </c>
    </row>
    <row r="19" spans="1:22">
      <c r="A19" t="s">
        <v>65</v>
      </c>
      <c r="B19" t="str">
        <f>VLOOKUP(A19,CumulativeEventTypeTable!$A:$B,MATCH(CumulativeEventTypeTable!$B$1,CumulativeEventRewardTable!$A$1:$B$1,0),0)</f>
        <v>카오스 오픈 누적 로그인 보상</v>
      </c>
      <c r="C19">
        <v>1</v>
      </c>
      <c r="D19">
        <v>0</v>
      </c>
      <c r="E19" t="str">
        <f t="shared" ref="E19:E22" ca="1" si="14">IF(ISBLANK(F19),"",
VLOOKUP(F19,OFFSET(INDIRECT("$A:$B"),0,MATCH(F$1&amp;"_Verify",INDIRECT("$1:$1"),0)-1),2,0)
)</f>
        <v>cu</v>
      </c>
      <c r="F19" t="s">
        <v>63</v>
      </c>
      <c r="G19" t="s">
        <v>62</v>
      </c>
      <c r="H19">
        <v>10000</v>
      </c>
      <c r="I19" t="str">
        <f t="shared" si="6"/>
        <v/>
      </c>
      <c r="J19" t="str">
        <f t="shared" ref="J19:J22" ca="1" si="15">IF(ISBLANK(K19),"",
VLOOKUP(K19,OFFSET(INDIRECT("$A:$B"),0,MATCH(K$1&amp;"_Verify",INDIRECT("$1:$1"),0)-1),2,0)
)</f>
        <v/>
      </c>
      <c r="N19" t="str">
        <f t="shared" si="2"/>
        <v/>
      </c>
      <c r="O19" t="str">
        <f t="shared" ref="O19:O22" ca="1" si="16">IF(ISBLANK(P19),"",
VLOOKUP(P19,OFFSET(INDIRECT("$A:$B"),0,MATCH(P$1&amp;"_Verify",INDIRECT("$1:$1"),0)-1),2,0)
)</f>
        <v/>
      </c>
      <c r="S19" t="str">
        <f t="shared" si="4"/>
        <v/>
      </c>
      <c r="T19">
        <v>1</v>
      </c>
      <c r="U19" t="str">
        <f t="shared" ref="U19:U22" ca="1" si="17">IF(ROW()=2,V19,OFFSET(U19,-1,0)&amp;IF(LEN(V19)=0,"",","&amp;V19))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</v>
      </c>
      <c r="V19" t="str">
        <f t="shared" ref="V19:V22" ca="1" si="18">IF(T19&lt;&gt;1,"",
"{"""&amp;A$1&amp;""":"""&amp;A19&amp;""""
&amp;","""&amp;C$1&amp;""":"&amp;C19
&amp;","""&amp;D$1&amp;""":"&amp;D19
&amp;IF(LEN(E19)=0,"",","""&amp;E$1&amp;""":"""&amp;E19&amp;"""")
&amp;IF(LEN(G19)=0,"",","""&amp;G$1&amp;""":"""&amp;G19&amp;"""")
&amp;IF(LEN(H19)=0,"",","""&amp;H$1&amp;""":"&amp;H19)
&amp;IF(LEN(J19)=0,"",","""&amp;J$1&amp;""":"""&amp;J19&amp;"""")
&amp;IF(LEN(L19)=0,"",","""&amp;L$1&amp;""":"""&amp;L19&amp;"""")
&amp;IF(LEN(M19)=0,"",","""&amp;M$1&amp;""":"&amp;M19)
&amp;IF(LEN(O19)=0,"",","""&amp;O$1&amp;""":"""&amp;O19&amp;"""")
&amp;IF(LEN(Q19)=0,"",","""&amp;Q$1&amp;""":"""&amp;Q19&amp;"""")
&amp;IF(LEN(R19)=0,"",","""&amp;R$1&amp;""":"&amp;R19)&amp;"}")</f>
        <v>{"id":"co","da":1,"ad":0,"tp1":"cu","vl1":"GO","cn1":10000}</v>
      </c>
    </row>
    <row r="20" spans="1:22">
      <c r="A20" t="s">
        <v>65</v>
      </c>
      <c r="B20" t="str">
        <f>VLOOKUP(A20,CumulativeEventTypeTable!$A:$B,MATCH(CumulativeEventTypeTable!$B$1,CumulativeEventRewardTable!$A$1:$B$1,0),0)</f>
        <v>카오스 오픈 누적 로그인 보상</v>
      </c>
      <c r="C20">
        <v>2</v>
      </c>
      <c r="D20">
        <v>0</v>
      </c>
      <c r="E20" t="str">
        <f t="shared" ca="1" si="14"/>
        <v>cu</v>
      </c>
      <c r="F20" t="s">
        <v>41</v>
      </c>
      <c r="G20" t="s">
        <v>48</v>
      </c>
      <c r="H20">
        <v>50</v>
      </c>
      <c r="I20" t="str">
        <f t="shared" si="6"/>
        <v>다이아너무많음</v>
      </c>
      <c r="J20" t="str">
        <f t="shared" ca="1" si="15"/>
        <v/>
      </c>
      <c r="N20" t="str">
        <f t="shared" si="2"/>
        <v/>
      </c>
      <c r="O20" t="str">
        <f t="shared" ca="1" si="16"/>
        <v/>
      </c>
      <c r="S20" t="str">
        <f t="shared" si="4"/>
        <v/>
      </c>
      <c r="T20">
        <v>1</v>
      </c>
      <c r="U20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</v>
      </c>
      <c r="V20" t="str">
        <f t="shared" ca="1" si="18"/>
        <v>{"id":"co","da":2,"ad":0,"tp1":"cu","vl1":"DI","cn1":50}</v>
      </c>
    </row>
    <row r="21" spans="1:22">
      <c r="A21" t="s">
        <v>65</v>
      </c>
      <c r="B21" t="str">
        <f>VLOOKUP(A21,CumulativeEventTypeTable!$A:$B,MATCH(CumulativeEventTypeTable!$B$1,CumulativeEventRewardTable!$A$1:$B$1,0),0)</f>
        <v>카오스 오픈 누적 로그인 보상</v>
      </c>
      <c r="C21">
        <v>3</v>
      </c>
      <c r="D21">
        <v>0</v>
      </c>
      <c r="E21" t="str">
        <f t="shared" ca="1" si="14"/>
        <v>be</v>
      </c>
      <c r="F21" t="s">
        <v>47</v>
      </c>
      <c r="G21">
        <v>3</v>
      </c>
      <c r="H21">
        <v>1</v>
      </c>
      <c r="I21" t="str">
        <f t="shared" si="6"/>
        <v/>
      </c>
      <c r="J21" t="str">
        <f t="shared" ca="1" si="15"/>
        <v/>
      </c>
      <c r="N21" t="str">
        <f t="shared" si="2"/>
        <v/>
      </c>
      <c r="O21" t="str">
        <f t="shared" ca="1" si="16"/>
        <v/>
      </c>
      <c r="S21" t="str">
        <f t="shared" si="4"/>
        <v/>
      </c>
      <c r="T21">
        <v>1</v>
      </c>
      <c r="U21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</v>
      </c>
      <c r="V21" t="str">
        <f t="shared" ca="1" si="18"/>
        <v>{"id":"co","da":3,"ad":0,"tp1":"be","vl1":"3","cn1":1}</v>
      </c>
    </row>
    <row r="22" spans="1:22">
      <c r="A22" t="s">
        <v>65</v>
      </c>
      <c r="B22" t="str">
        <f>VLOOKUP(A22,CumulativeEventTypeTable!$A:$B,MATCH(CumulativeEventTypeTable!$B$1,CumulativeEventRewardTable!$A$1:$B$1,0),0)</f>
        <v>카오스 오픈 누적 로그인 보상</v>
      </c>
      <c r="C22">
        <v>4</v>
      </c>
      <c r="D22">
        <v>1</v>
      </c>
      <c r="E22" t="str">
        <f t="shared" ca="1" si="14"/>
        <v>cu</v>
      </c>
      <c r="F22" t="s">
        <v>41</v>
      </c>
      <c r="G22" t="s">
        <v>69</v>
      </c>
      <c r="H22">
        <v>10</v>
      </c>
      <c r="I22" t="str">
        <f t="shared" si="6"/>
        <v/>
      </c>
      <c r="J22" t="str">
        <f t="shared" ca="1" si="15"/>
        <v>cu</v>
      </c>
      <c r="K22" t="s">
        <v>41</v>
      </c>
      <c r="L22" t="s">
        <v>71</v>
      </c>
      <c r="M22">
        <v>25000</v>
      </c>
      <c r="N22" t="str">
        <f t="shared" si="2"/>
        <v/>
      </c>
      <c r="O22" t="str">
        <f t="shared" ca="1" si="16"/>
        <v/>
      </c>
      <c r="S22" t="str">
        <f t="shared" si="4"/>
        <v/>
      </c>
      <c r="T22">
        <v>1</v>
      </c>
      <c r="U22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2" t="str">
        <f t="shared" ca="1" si="18"/>
        <v>{"id":"co","da":4,"ad":1,"tp1":"cu","vl1":"RE","cn1":10,"tp2":"cu","vl2":"GO","cn2":25000}</v>
      </c>
    </row>
    <row r="23" spans="1:22">
      <c r="A23" t="s">
        <v>20</v>
      </c>
      <c r="B23" t="str">
        <f>VLOOKUP(A23,CumulativeEventTypeTable!$A:$B,MATCH(CumulativeEventTypeTable!$B$1,CumulativeEventRewardTable!$A$1:$B$1,0),0)</f>
        <v>7챕터 클리어 오리진 상자 보상</v>
      </c>
      <c r="C23">
        <v>1</v>
      </c>
      <c r="D23">
        <v>0</v>
      </c>
      <c r="E23" t="str">
        <f t="shared" ref="E23:E39" ca="1" si="19">IF(ISBLANK(F23),"",
VLOOKUP(F23,OFFSET(INDIRECT("$A:$B"),0,MATCH(F$1&amp;"_Verify",INDIRECT("$1:$1"),0)-1),2,0)
)</f>
        <v>cu</v>
      </c>
      <c r="F23" t="s">
        <v>2</v>
      </c>
      <c r="G23" t="s">
        <v>62</v>
      </c>
      <c r="H23">
        <v>2000</v>
      </c>
      <c r="I23" t="str">
        <f t="shared" ref="I23:I39" si="20">IF(F23="장비1상자",
  IF(OR(G23&gt;3,H23&gt;5),"장비이상",""),
IF(G23="GO",
  IF(H23&lt;100,"골드이상",""),
IF(G23="DI",
  IF(H23&gt;29,"다이아너무많음",
  IF(H23&gt;9,"다이아다소많음","")),"")))</f>
        <v/>
      </c>
      <c r="J23" t="str">
        <f t="shared" ref="J23:J37" ca="1" si="21">IF(ISBLANK(K23),"",
VLOOKUP(K23,OFFSET(INDIRECT("$A:$B"),0,MATCH(K$1&amp;"_Verify",INDIRECT("$1:$1"),0)-1),2,0)
)</f>
        <v/>
      </c>
      <c r="N23" t="str">
        <f t="shared" ref="N23:N37" si="22">IF(K23="장비1상자",
  IF(OR(L23&gt;3,M23&gt;5),"장비이상",""),
IF(L23="GO",
  IF(M23&lt;100,"골드이상",""),
IF(L23="DI",
  IF(M23&gt;29,"다이아너무많음",
  IF(M23&gt;9,"다이아다소많음","")),"")))</f>
        <v/>
      </c>
      <c r="O23" t="str">
        <f t="shared" ref="O23:O37" ca="1" si="23">IF(ISBLANK(P23),"",
VLOOKUP(P23,OFFSET(INDIRECT("$A:$B"),0,MATCH(P$1&amp;"_Verify",INDIRECT("$1:$1"),0)-1),2,0)
)</f>
        <v/>
      </c>
      <c r="S23" t="str">
        <f t="shared" ref="S23" si="24">IF(P23="장비1상자",
  IF(OR(Q23&gt;3,R23&gt;5),"장비이상",""),
IF(Q23="GO",
  IF(R23&lt;100,"골드이상",""),
IF(Q23="DI",
  IF(R23&gt;29,"다이아너무많음",
  IF(R23&gt;9,"다이아다소많음","")),"")))</f>
        <v/>
      </c>
      <c r="T23">
        <v>0</v>
      </c>
      <c r="U23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3" t="str">
        <f t="shared" si="7"/>
        <v/>
      </c>
    </row>
    <row r="24" spans="1:22">
      <c r="A24" t="s">
        <v>20</v>
      </c>
      <c r="B24" t="str">
        <f>VLOOKUP(A24,CumulativeEventTypeTable!$A:$B,MATCH(CumulativeEventTypeTable!$B$1,CumulativeEventRewardTable!$A$1:$B$1,0),0)</f>
        <v>7챕터 클리어 오리진 상자 보상</v>
      </c>
      <c r="C24">
        <v>2</v>
      </c>
      <c r="D24">
        <v>0</v>
      </c>
      <c r="E24" t="str">
        <f t="shared" ca="1" si="19"/>
        <v>cu</v>
      </c>
      <c r="F24" t="s">
        <v>2</v>
      </c>
      <c r="G24" t="s">
        <v>62</v>
      </c>
      <c r="H24">
        <v>2000</v>
      </c>
      <c r="I24" t="str">
        <f t="shared" si="20"/>
        <v/>
      </c>
      <c r="J24" t="str">
        <f t="shared" ca="1" si="21"/>
        <v/>
      </c>
      <c r="N24" t="str">
        <f t="shared" si="22"/>
        <v/>
      </c>
      <c r="O24" t="str">
        <f t="shared" ca="1" si="23"/>
        <v/>
      </c>
      <c r="S24" t="str">
        <f t="shared" ref="S24:S37" si="25">IF(P24="장비1상자",
  IF(OR(Q24&gt;3,R24&gt;5),"장비이상",""),
IF(Q24="GO",
  IF(R24&lt;100,"골드이상",""),
IF(Q24="DI",
  IF(R24&gt;29,"다이아너무많음",
  IF(R24&gt;9,"다이아다소많음","")),"")))</f>
        <v/>
      </c>
      <c r="T24">
        <v>0</v>
      </c>
      <c r="U24" t="str">
        <f t="shared" ref="U24:U39" ca="1" si="26">IF(ROW()=2,V24,OFFSET(U24,-1,0)&amp;IF(LEN(V24)=0,"",","&amp;V24))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4" t="str">
        <f t="shared" ref="V24:V95" si="27">IF(T24&lt;&gt;1,"",
"{"""&amp;A$1&amp;""":"""&amp;A24&amp;""""
&amp;","""&amp;C$1&amp;""":"&amp;C24
&amp;","""&amp;D$1&amp;""":"&amp;D24
&amp;IF(LEN(E24)=0,"",","""&amp;E$1&amp;""":"""&amp;E24&amp;"""")
&amp;IF(LEN(G24)=0,"",","""&amp;G$1&amp;""":"""&amp;G24&amp;"""")
&amp;IF(LEN(H24)=0,"",","""&amp;H$1&amp;""":"&amp;H24)
&amp;IF(LEN(J24)=0,"",","""&amp;J$1&amp;""":"""&amp;J24&amp;"""")
&amp;IF(LEN(L24)=0,"",","""&amp;L$1&amp;""":"""&amp;L24&amp;"""")
&amp;IF(LEN(M24)=0,"",","""&amp;M$1&amp;""":"&amp;M24)
&amp;IF(LEN(O24)=0,"",","""&amp;O$1&amp;""":"""&amp;O24&amp;"""")
&amp;IF(LEN(Q24)=0,"",","""&amp;Q$1&amp;""":"""&amp;Q24&amp;"""")
&amp;IF(LEN(R24)=0,"",","""&amp;R$1&amp;""":"&amp;R24)&amp;"}")</f>
        <v/>
      </c>
    </row>
    <row r="25" spans="1:22">
      <c r="A25" t="s">
        <v>20</v>
      </c>
      <c r="B25" t="str">
        <f>VLOOKUP(A25,CumulativeEventTypeTable!$A:$B,MATCH(CumulativeEventTypeTable!$B$1,CumulativeEventRewardTable!$A$1:$B$1,0),0)</f>
        <v>7챕터 클리어 오리진 상자 보상</v>
      </c>
      <c r="C25">
        <v>3</v>
      </c>
      <c r="D25">
        <v>0</v>
      </c>
      <c r="E25" t="str">
        <f t="shared" ca="1" si="19"/>
        <v>cu</v>
      </c>
      <c r="F25" t="s">
        <v>2</v>
      </c>
      <c r="G25" t="s">
        <v>62</v>
      </c>
      <c r="H25">
        <v>2000</v>
      </c>
      <c r="I25" t="str">
        <f t="shared" si="20"/>
        <v/>
      </c>
      <c r="J25" t="str">
        <f t="shared" ca="1" si="21"/>
        <v/>
      </c>
      <c r="N25" t="str">
        <f t="shared" si="22"/>
        <v/>
      </c>
      <c r="O25" t="str">
        <f t="shared" ca="1" si="23"/>
        <v/>
      </c>
      <c r="S25" t="str">
        <f t="shared" si="25"/>
        <v/>
      </c>
      <c r="T25">
        <v>0</v>
      </c>
      <c r="U2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5" t="str">
        <f t="shared" si="27"/>
        <v/>
      </c>
    </row>
    <row r="26" spans="1:22">
      <c r="A26" t="s">
        <v>20</v>
      </c>
      <c r="B26" t="str">
        <f>VLOOKUP(A26,CumulativeEventTypeTable!$A:$B,MATCH(CumulativeEventTypeTable!$B$1,CumulativeEventRewardTable!$A$1:$B$1,0),0)</f>
        <v>7챕터 클리어 오리진 상자 보상</v>
      </c>
      <c r="C26">
        <v>4</v>
      </c>
      <c r="D26">
        <v>0</v>
      </c>
      <c r="E26" t="str">
        <f t="shared" ca="1" si="19"/>
        <v>cu</v>
      </c>
      <c r="F26" t="s">
        <v>2</v>
      </c>
      <c r="G26" t="s">
        <v>62</v>
      </c>
      <c r="H26">
        <v>2000</v>
      </c>
      <c r="I26" t="str">
        <f t="shared" si="20"/>
        <v/>
      </c>
      <c r="J26" t="str">
        <f t="shared" ca="1" si="21"/>
        <v/>
      </c>
      <c r="N26" t="str">
        <f t="shared" si="22"/>
        <v/>
      </c>
      <c r="O26" t="str">
        <f t="shared" ca="1" si="23"/>
        <v/>
      </c>
      <c r="S26" t="str">
        <f t="shared" si="25"/>
        <v/>
      </c>
      <c r="T26">
        <v>0</v>
      </c>
      <c r="U2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6" t="str">
        <f t="shared" si="27"/>
        <v/>
      </c>
    </row>
    <row r="27" spans="1:22">
      <c r="A27" t="s">
        <v>20</v>
      </c>
      <c r="B27" t="str">
        <f>VLOOKUP(A27,CumulativeEventTypeTable!$A:$B,MATCH(CumulativeEventTypeTable!$B$1,CumulativeEventRewardTable!$A$1:$B$1,0),0)</f>
        <v>7챕터 클리어 오리진 상자 보상</v>
      </c>
      <c r="C27">
        <v>5</v>
      </c>
      <c r="D27">
        <v>0</v>
      </c>
      <c r="E27" t="str">
        <f t="shared" ca="1" si="19"/>
        <v>cu</v>
      </c>
      <c r="F27" t="s">
        <v>2</v>
      </c>
      <c r="G27" t="s">
        <v>62</v>
      </c>
      <c r="H27">
        <v>2000</v>
      </c>
      <c r="I27" t="str">
        <f t="shared" si="20"/>
        <v/>
      </c>
      <c r="J27" t="str">
        <f t="shared" ca="1" si="21"/>
        <v/>
      </c>
      <c r="N27" t="str">
        <f t="shared" si="22"/>
        <v/>
      </c>
      <c r="O27" t="str">
        <f t="shared" ca="1" si="23"/>
        <v/>
      </c>
      <c r="S27" t="str">
        <f t="shared" si="25"/>
        <v/>
      </c>
      <c r="T27">
        <v>0</v>
      </c>
      <c r="U2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7" t="str">
        <f t="shared" si="27"/>
        <v/>
      </c>
    </row>
    <row r="28" spans="1:22">
      <c r="A28" t="s">
        <v>74</v>
      </c>
      <c r="B28" t="str">
        <f>VLOOKUP(A28,CumulativeEventTypeTable!$A:$B,MATCH(CumulativeEventTypeTable!$B$1,CumulativeEventRewardTable!$A$1:$B$1,0),0)</f>
        <v>7챕터 클리어 오리진 상자 보상</v>
      </c>
      <c r="C28">
        <v>6</v>
      </c>
      <c r="D28">
        <v>0</v>
      </c>
      <c r="E28" t="str">
        <f t="shared" ca="1" si="19"/>
        <v>cu</v>
      </c>
      <c r="F28" t="s">
        <v>2</v>
      </c>
      <c r="G28" t="s">
        <v>62</v>
      </c>
      <c r="H28">
        <v>2000</v>
      </c>
      <c r="I28" t="str">
        <f t="shared" si="20"/>
        <v/>
      </c>
      <c r="J28" t="str">
        <f t="shared" ca="1" si="21"/>
        <v/>
      </c>
      <c r="N28" t="str">
        <f t="shared" si="22"/>
        <v/>
      </c>
      <c r="O28" t="str">
        <f t="shared" ca="1" si="23"/>
        <v/>
      </c>
      <c r="S28" t="str">
        <f t="shared" si="25"/>
        <v/>
      </c>
      <c r="T28">
        <v>0</v>
      </c>
      <c r="U2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8" t="str">
        <f t="shared" si="27"/>
        <v/>
      </c>
    </row>
    <row r="29" spans="1:22">
      <c r="A29" t="s">
        <v>74</v>
      </c>
      <c r="B29" t="str">
        <f>VLOOKUP(A29,CumulativeEventTypeTable!$A:$B,MATCH(CumulativeEventTypeTable!$B$1,CumulativeEventRewardTable!$A$1:$B$1,0),0)</f>
        <v>7챕터 클리어 오리진 상자 보상</v>
      </c>
      <c r="C29">
        <v>7</v>
      </c>
      <c r="D29">
        <v>1</v>
      </c>
      <c r="E29" t="str">
        <f t="shared" ca="1" si="19"/>
        <v>cu</v>
      </c>
      <c r="F29" t="s">
        <v>2</v>
      </c>
      <c r="G29" t="s">
        <v>62</v>
      </c>
      <c r="H29">
        <v>2000</v>
      </c>
      <c r="I29" t="str">
        <f t="shared" si="20"/>
        <v/>
      </c>
      <c r="J29" t="str">
        <f t="shared" ca="1" si="21"/>
        <v/>
      </c>
      <c r="N29" t="str">
        <f t="shared" si="22"/>
        <v/>
      </c>
      <c r="O29" t="str">
        <f t="shared" ca="1" si="23"/>
        <v/>
      </c>
      <c r="S29" t="str">
        <f t="shared" si="25"/>
        <v/>
      </c>
      <c r="T29">
        <v>0</v>
      </c>
      <c r="U2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9" t="str">
        <f t="shared" si="27"/>
        <v/>
      </c>
    </row>
    <row r="30" spans="1:22">
      <c r="A30" t="s">
        <v>75</v>
      </c>
      <c r="B30" t="str">
        <f>VLOOKUP(A30,CumulativeEventTypeTable!$A:$B,MATCH(CumulativeEventTypeTable!$B$1,CumulativeEventRewardTable!$A$1:$B$1,0),0)</f>
        <v>서프라이즈 누적 로그인</v>
      </c>
      <c r="C30">
        <v>1</v>
      </c>
      <c r="D30">
        <v>0</v>
      </c>
      <c r="E30" t="str">
        <f t="shared" ca="1" si="19"/>
        <v>cu</v>
      </c>
      <c r="F30" t="s">
        <v>41</v>
      </c>
      <c r="G30" t="s">
        <v>78</v>
      </c>
      <c r="H30">
        <v>20</v>
      </c>
      <c r="I30" t="str">
        <f t="shared" si="20"/>
        <v/>
      </c>
      <c r="J30" t="str">
        <f t="shared" ca="1" si="21"/>
        <v/>
      </c>
      <c r="N30" t="str">
        <f t="shared" si="22"/>
        <v/>
      </c>
      <c r="O30" t="str">
        <f t="shared" ca="1" si="23"/>
        <v/>
      </c>
      <c r="S30" t="str">
        <f t="shared" si="25"/>
        <v/>
      </c>
      <c r="T30">
        <v>1</v>
      </c>
      <c r="U30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</v>
      </c>
      <c r="V30" t="str">
        <f t="shared" ca="1" si="27"/>
        <v>{"id":"sl","da":1,"ad":0,"tp1":"cu","vl1":"EN","cn1":20}</v>
      </c>
    </row>
    <row r="31" spans="1:22">
      <c r="A31" t="s">
        <v>75</v>
      </c>
      <c r="B31" t="str">
        <f>VLOOKUP(A31,CumulativeEventTypeTable!$A:$B,MATCH(CumulativeEventTypeTable!$B$1,CumulativeEventRewardTable!$A$1:$B$1,0),0)</f>
        <v>서프라이즈 누적 로그인</v>
      </c>
      <c r="C31">
        <v>2</v>
      </c>
      <c r="D31">
        <v>0</v>
      </c>
      <c r="E31" t="str">
        <f t="shared" ca="1" si="19"/>
        <v>cu</v>
      </c>
      <c r="F31" t="s">
        <v>41</v>
      </c>
      <c r="G31" t="s">
        <v>48</v>
      </c>
      <c r="H31">
        <v>15</v>
      </c>
      <c r="I31" t="str">
        <f t="shared" si="20"/>
        <v>다이아다소많음</v>
      </c>
      <c r="J31" t="str">
        <f t="shared" ca="1" si="21"/>
        <v/>
      </c>
      <c r="N31" t="str">
        <f t="shared" si="22"/>
        <v/>
      </c>
      <c r="O31" t="str">
        <f t="shared" ca="1" si="23"/>
        <v/>
      </c>
      <c r="S31" t="str">
        <f t="shared" si="25"/>
        <v/>
      </c>
      <c r="T31">
        <v>1</v>
      </c>
      <c r="U31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</v>
      </c>
      <c r="V31" t="str">
        <f t="shared" ca="1" si="27"/>
        <v>{"id":"sl","da":2,"ad":0,"tp1":"cu","vl1":"DI","cn1":15}</v>
      </c>
    </row>
    <row r="32" spans="1:22">
      <c r="A32" t="s">
        <v>75</v>
      </c>
      <c r="B32" t="str">
        <f>VLOOKUP(A32,CumulativeEventTypeTable!$A:$B,MATCH(CumulativeEventTypeTable!$B$1,CumulativeEventRewardTable!$A$1:$B$1,0),0)</f>
        <v>서프라이즈 누적 로그인</v>
      </c>
      <c r="C32">
        <v>3</v>
      </c>
      <c r="D32">
        <v>0</v>
      </c>
      <c r="E32" t="str">
        <f t="shared" ca="1" si="19"/>
        <v>cu</v>
      </c>
      <c r="F32" t="s">
        <v>2</v>
      </c>
      <c r="G32" t="s">
        <v>62</v>
      </c>
      <c r="H32">
        <v>5000</v>
      </c>
      <c r="I32" t="str">
        <f t="shared" si="20"/>
        <v/>
      </c>
      <c r="J32" t="str">
        <f t="shared" ca="1" si="21"/>
        <v/>
      </c>
      <c r="N32" t="str">
        <f t="shared" si="22"/>
        <v/>
      </c>
      <c r="O32" t="str">
        <f t="shared" ca="1" si="23"/>
        <v/>
      </c>
      <c r="S32" t="str">
        <f t="shared" si="25"/>
        <v/>
      </c>
      <c r="T32">
        <v>1</v>
      </c>
      <c r="U32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</v>
      </c>
      <c r="V32" t="str">
        <f t="shared" ca="1" si="27"/>
        <v>{"id":"sl","da":3,"ad":0,"tp1":"cu","vl1":"GO","cn1":5000}</v>
      </c>
    </row>
    <row r="33" spans="1:22">
      <c r="A33" t="s">
        <v>75</v>
      </c>
      <c r="B33" t="str">
        <f>VLOOKUP(A33,CumulativeEventTypeTable!$A:$B,MATCH(CumulativeEventTypeTable!$B$1,CumulativeEventRewardTable!$A$1:$B$1,0),0)</f>
        <v>서프라이즈 누적 로그인</v>
      </c>
      <c r="C33">
        <v>4</v>
      </c>
      <c r="D33">
        <v>1</v>
      </c>
      <c r="E33" t="str">
        <f t="shared" ca="1" si="19"/>
        <v>fe</v>
      </c>
      <c r="F33" t="s">
        <v>56</v>
      </c>
      <c r="G33" t="s">
        <v>70</v>
      </c>
      <c r="H33">
        <v>1</v>
      </c>
      <c r="I33" t="str">
        <f t="shared" si="20"/>
        <v/>
      </c>
      <c r="J33" t="str">
        <f t="shared" ca="1" si="21"/>
        <v/>
      </c>
      <c r="N33" t="str">
        <f t="shared" si="22"/>
        <v/>
      </c>
      <c r="O33" t="str">
        <f t="shared" ca="1" si="23"/>
        <v/>
      </c>
      <c r="S33" t="str">
        <f t="shared" si="25"/>
        <v/>
      </c>
      <c r="T33">
        <v>1</v>
      </c>
      <c r="U33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</v>
      </c>
      <c r="V33" t="str">
        <f t="shared" ca="1" si="27"/>
        <v>{"id":"sl","da":4,"ad":1,"tp1":"fe","vl1":"Equip0401","cn1":1}</v>
      </c>
    </row>
    <row r="34" spans="1:22">
      <c r="A34" t="s">
        <v>75</v>
      </c>
      <c r="B34" t="str">
        <f>VLOOKUP(A34,CumulativeEventTypeTable!$A:$B,MATCH(CumulativeEventTypeTable!$B$1,CumulativeEventRewardTable!$A$1:$B$1,0),0)</f>
        <v>서프라이즈 누적 로그인</v>
      </c>
      <c r="C34">
        <v>5</v>
      </c>
      <c r="D34">
        <v>0</v>
      </c>
      <c r="E34" t="str">
        <f t="shared" ca="1" si="19"/>
        <v>cu</v>
      </c>
      <c r="F34" t="s">
        <v>2</v>
      </c>
      <c r="G34" t="s">
        <v>62</v>
      </c>
      <c r="H34">
        <v>7500</v>
      </c>
      <c r="I34" t="str">
        <f t="shared" si="20"/>
        <v/>
      </c>
      <c r="J34" t="str">
        <f t="shared" ca="1" si="21"/>
        <v/>
      </c>
      <c r="N34" t="str">
        <f t="shared" si="22"/>
        <v/>
      </c>
      <c r="O34" t="str">
        <f t="shared" ca="1" si="23"/>
        <v/>
      </c>
      <c r="S34" t="str">
        <f t="shared" si="25"/>
        <v/>
      </c>
      <c r="T34">
        <v>1</v>
      </c>
      <c r="U34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</v>
      </c>
      <c r="V34" t="str">
        <f t="shared" ca="1" si="27"/>
        <v>{"id":"sl","da":5,"ad":0,"tp1":"cu","vl1":"GO","cn1":7500}</v>
      </c>
    </row>
    <row r="35" spans="1:22">
      <c r="A35" t="s">
        <v>75</v>
      </c>
      <c r="B35" t="str">
        <f>VLOOKUP(A35,CumulativeEventTypeTable!$A:$B,MATCH(CumulativeEventTypeTable!$B$1,CumulativeEventRewardTable!$A$1:$B$1,0),0)</f>
        <v>서프라이즈 누적 로그인</v>
      </c>
      <c r="C35">
        <v>6</v>
      </c>
      <c r="D35">
        <v>0</v>
      </c>
      <c r="E35" t="str">
        <f t="shared" ca="1" si="19"/>
        <v>cu</v>
      </c>
      <c r="F35" t="s">
        <v>2</v>
      </c>
      <c r="G35" t="s">
        <v>78</v>
      </c>
      <c r="H35">
        <v>15</v>
      </c>
      <c r="I35" t="str">
        <f t="shared" si="20"/>
        <v/>
      </c>
      <c r="J35" t="str">
        <f t="shared" ca="1" si="21"/>
        <v/>
      </c>
      <c r="N35" t="str">
        <f t="shared" si="22"/>
        <v/>
      </c>
      <c r="O35" t="str">
        <f t="shared" ca="1" si="23"/>
        <v/>
      </c>
      <c r="S35" t="str">
        <f t="shared" si="25"/>
        <v/>
      </c>
      <c r="T35">
        <v>1</v>
      </c>
      <c r="U3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</v>
      </c>
      <c r="V35" t="str">
        <f t="shared" ca="1" si="27"/>
        <v>{"id":"sl","da":6,"ad":0,"tp1":"cu","vl1":"EN","cn1":15}</v>
      </c>
    </row>
    <row r="36" spans="1:22">
      <c r="A36" t="s">
        <v>75</v>
      </c>
      <c r="B36" t="str">
        <f>VLOOKUP(A36,CumulativeEventTypeTable!$A:$B,MATCH(CumulativeEventTypeTable!$B$1,CumulativeEventRewardTable!$A$1:$B$1,0),0)</f>
        <v>서프라이즈 누적 로그인</v>
      </c>
      <c r="C36">
        <v>7</v>
      </c>
      <c r="D36">
        <v>0</v>
      </c>
      <c r="E36" t="str">
        <f t="shared" ca="1" si="19"/>
        <v>cu</v>
      </c>
      <c r="F36" t="s">
        <v>41</v>
      </c>
      <c r="G36" t="s">
        <v>48</v>
      </c>
      <c r="H36">
        <v>20</v>
      </c>
      <c r="I36" t="str">
        <f t="shared" si="20"/>
        <v>다이아다소많음</v>
      </c>
      <c r="J36" t="str">
        <f t="shared" ca="1" si="21"/>
        <v/>
      </c>
      <c r="N36" t="str">
        <f t="shared" si="22"/>
        <v/>
      </c>
      <c r="O36" t="str">
        <f t="shared" ca="1" si="23"/>
        <v/>
      </c>
      <c r="S36" t="str">
        <f t="shared" si="25"/>
        <v/>
      </c>
      <c r="T36">
        <v>1</v>
      </c>
      <c r="U3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</v>
      </c>
      <c r="V36" t="str">
        <f t="shared" ca="1" si="27"/>
        <v>{"id":"sl","da":7,"ad":0,"tp1":"cu","vl1":"DI","cn1":20}</v>
      </c>
    </row>
    <row r="37" spans="1:22">
      <c r="A37" t="s">
        <v>75</v>
      </c>
      <c r="B37" t="str">
        <f>VLOOKUP(A37,CumulativeEventTypeTable!$A:$B,MATCH(CumulativeEventTypeTable!$B$1,CumulativeEventRewardTable!$A$1:$B$1,0),0)</f>
        <v>서프라이즈 누적 로그인</v>
      </c>
      <c r="C37">
        <v>8</v>
      </c>
      <c r="D37">
        <v>0</v>
      </c>
      <c r="E37" t="str">
        <f t="shared" ca="1" si="19"/>
        <v>cu</v>
      </c>
      <c r="F37" t="s">
        <v>2</v>
      </c>
      <c r="G37" t="s">
        <v>78</v>
      </c>
      <c r="H37">
        <v>25</v>
      </c>
      <c r="I37" t="str">
        <f t="shared" si="20"/>
        <v/>
      </c>
      <c r="J37" t="str">
        <f t="shared" ca="1" si="21"/>
        <v/>
      </c>
      <c r="N37" t="str">
        <f t="shared" si="22"/>
        <v/>
      </c>
      <c r="O37" t="str">
        <f t="shared" ca="1" si="23"/>
        <v/>
      </c>
      <c r="S37" t="str">
        <f t="shared" si="25"/>
        <v/>
      </c>
      <c r="T37">
        <v>1</v>
      </c>
      <c r="U3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</v>
      </c>
      <c r="V37" t="str">
        <f t="shared" ca="1" si="27"/>
        <v>{"id":"sl","da":8,"ad":0,"tp1":"cu","vl1":"EN","cn1":25}</v>
      </c>
    </row>
    <row r="38" spans="1:22">
      <c r="A38" t="s">
        <v>75</v>
      </c>
      <c r="B38" t="str">
        <f>VLOOKUP(A38,CumulativeEventTypeTable!$A:$B,MATCH(CumulativeEventTypeTable!$B$1,CumulativeEventRewardTable!$A$1:$B$1,0),0)</f>
        <v>서프라이즈 누적 로그인</v>
      </c>
      <c r="C38">
        <v>9</v>
      </c>
      <c r="D38">
        <v>0</v>
      </c>
      <c r="E38" t="str">
        <f t="shared" ca="1" si="19"/>
        <v>cu</v>
      </c>
      <c r="F38" t="s">
        <v>2</v>
      </c>
      <c r="G38" t="s">
        <v>62</v>
      </c>
      <c r="H38">
        <v>10000</v>
      </c>
      <c r="I38" t="str">
        <f t="shared" si="20"/>
        <v/>
      </c>
      <c r="J38" t="str">
        <f t="shared" ref="J38:J60" ca="1" si="28">IF(ISBLANK(K38),"",
VLOOKUP(K38,OFFSET(INDIRECT("$A:$B"),0,MATCH(K$1&amp;"_Verify",INDIRECT("$1:$1"),0)-1),2,0)
)</f>
        <v/>
      </c>
      <c r="N38" t="str">
        <f t="shared" ref="N38:N60" si="29">IF(K38="장비1상자",
  IF(OR(L38&gt;3,M38&gt;5),"장비이상",""),
IF(L38="GO",
  IF(M38&lt;100,"골드이상",""),
IF(L38="DI",
  IF(M38&gt;29,"다이아너무많음",
  IF(M38&gt;9,"다이아다소많음","")),"")))</f>
        <v/>
      </c>
      <c r="O38" t="str">
        <f t="shared" ref="O38:O60" ca="1" si="30">IF(ISBLANK(P38),"",
VLOOKUP(P38,OFFSET(INDIRECT("$A:$B"),0,MATCH(P$1&amp;"_Verify",INDIRECT("$1:$1"),0)-1),2,0)
)</f>
        <v/>
      </c>
      <c r="S38" t="str">
        <f t="shared" ref="S38:S60" si="31">IF(P38="장비1상자",
  IF(OR(Q38&gt;3,R38&gt;5),"장비이상",""),
IF(Q38="GO",
  IF(R38&lt;100,"골드이상",""),
IF(Q38="DI",
  IF(R38&gt;29,"다이아너무많음",
  IF(R38&gt;9,"다이아다소많음","")),"")))</f>
        <v/>
      </c>
      <c r="T38">
        <v>1</v>
      </c>
      <c r="U3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</v>
      </c>
      <c r="V38" t="str">
        <f t="shared" ca="1" si="27"/>
        <v>{"id":"sl","da":9,"ad":0,"tp1":"cu","vl1":"GO","cn1":10000}</v>
      </c>
    </row>
    <row r="39" spans="1:22">
      <c r="A39" t="s">
        <v>75</v>
      </c>
      <c r="B39" t="str">
        <f>VLOOKUP(A39,CumulativeEventTypeTable!$A:$B,MATCH(CumulativeEventTypeTable!$B$1,CumulativeEventRewardTable!$A$1:$B$1,0),0)</f>
        <v>서프라이즈 누적 로그인</v>
      </c>
      <c r="C39">
        <v>10</v>
      </c>
      <c r="D39">
        <v>0</v>
      </c>
      <c r="E39" t="str">
        <f t="shared" ca="1" si="19"/>
        <v>cu</v>
      </c>
      <c r="F39" t="s">
        <v>41</v>
      </c>
      <c r="G39" t="s">
        <v>81</v>
      </c>
      <c r="H39">
        <v>10</v>
      </c>
      <c r="I39" t="str">
        <f t="shared" si="20"/>
        <v>다이아다소많음</v>
      </c>
      <c r="J39" t="str">
        <f t="shared" ca="1" si="28"/>
        <v/>
      </c>
      <c r="N39" t="str">
        <f t="shared" si="29"/>
        <v/>
      </c>
      <c r="O39" t="str">
        <f t="shared" ca="1" si="30"/>
        <v/>
      </c>
      <c r="S39" t="str">
        <f t="shared" si="31"/>
        <v/>
      </c>
      <c r="T39">
        <v>1</v>
      </c>
      <c r="U3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</v>
      </c>
      <c r="V39" t="str">
        <f t="shared" ca="1" si="27"/>
        <v>{"id":"sl","da":10,"ad":0,"tp1":"cu","vl1":"DI","cn1":10}</v>
      </c>
    </row>
    <row r="40" spans="1:22">
      <c r="A40" t="s">
        <v>82</v>
      </c>
      <c r="B40" t="str">
        <f>VLOOKUP(A40,CumulativeEventTypeTable!$A:$B,MATCH(CumulativeEventTypeTable!$B$1,CumulativeEventRewardTable!$A$1:$B$1,0),0)</f>
        <v>서프라이즈 누적 로그인</v>
      </c>
      <c r="C40">
        <v>11</v>
      </c>
      <c r="D40">
        <v>1</v>
      </c>
      <c r="E40" t="str">
        <f t="shared" ref="E40:E50" ca="1" si="32">IF(ISBLANK(F40),"",
VLOOKUP(F40,OFFSET(INDIRECT("$A:$B"),0,MATCH(F$1&amp;"_Verify",INDIRECT("$1:$1"),0)-1),2,0)
)</f>
        <v>fe</v>
      </c>
      <c r="F40" t="s">
        <v>56</v>
      </c>
      <c r="G40" t="s">
        <v>85</v>
      </c>
      <c r="H40">
        <v>1</v>
      </c>
      <c r="I40" t="str">
        <f t="shared" ref="I40:I50" si="33">IF(F40="장비1상자",
  IF(OR(G40&gt;3,H40&gt;5),"장비이상",""),
IF(G40="GO",
  IF(H40&lt;100,"골드이상",""),
IF(G40="DI",
  IF(H40&gt;29,"다이아너무많음",
  IF(H40&gt;9,"다이아다소많음","")),"")))</f>
        <v/>
      </c>
      <c r="J40" t="str">
        <f t="shared" ref="J40:J50" ca="1" si="34">IF(ISBLANK(K40),"",
VLOOKUP(K40,OFFSET(INDIRECT("$A:$B"),0,MATCH(K$1&amp;"_Verify",INDIRECT("$1:$1"),0)-1),2,0)
)</f>
        <v/>
      </c>
      <c r="N40" t="str">
        <f t="shared" ref="N40:N50" si="35">IF(K40="장비1상자",
  IF(OR(L40&gt;3,M40&gt;5),"장비이상",""),
IF(L40="GO",
  IF(M40&lt;100,"골드이상",""),
IF(L40="DI",
  IF(M40&gt;29,"다이아너무많음",
  IF(M40&gt;9,"다이아다소많음","")),"")))</f>
        <v/>
      </c>
      <c r="O40" t="str">
        <f t="shared" ref="O40:O50" ca="1" si="36">IF(ISBLANK(P40),"",
VLOOKUP(P40,OFFSET(INDIRECT("$A:$B"),0,MATCH(P$1&amp;"_Verify",INDIRECT("$1:$1"),0)-1),2,0)
)</f>
        <v/>
      </c>
      <c r="S40" t="str">
        <f t="shared" ref="S40:S50" si="37">IF(P40="장비1상자",
  IF(OR(Q40&gt;3,R40&gt;5),"장비이상",""),
IF(Q40="GO",
  IF(R40&lt;100,"골드이상",""),
IF(Q40="DI",
  IF(R40&gt;29,"다이아너무많음",
  IF(R40&gt;9,"다이아다소많음","")),"")))</f>
        <v/>
      </c>
      <c r="T40">
        <v>1</v>
      </c>
      <c r="U40" t="str">
        <f t="shared" ref="U40:U50" ca="1" si="38">IF(ROW()=2,V40,OFFSET(U40,-1,0)&amp;IF(LEN(V40)=0,"",","&amp;V40))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</v>
      </c>
      <c r="V40" t="str">
        <f t="shared" ref="V40:V50" ca="1" si="39">IF(T40&lt;&gt;1,"",
"{"""&amp;A$1&amp;""":"""&amp;A40&amp;""""
&amp;","""&amp;C$1&amp;""":"&amp;C40
&amp;","""&amp;D$1&amp;""":"&amp;D40
&amp;IF(LEN(E40)=0,"",","""&amp;E$1&amp;""":"""&amp;E40&amp;"""")
&amp;IF(LEN(G40)=0,"",","""&amp;G$1&amp;""":"""&amp;G40&amp;"""")
&amp;IF(LEN(H40)=0,"",","""&amp;H$1&amp;""":"&amp;H40)
&amp;IF(LEN(J40)=0,"",","""&amp;J$1&amp;""":"""&amp;J40&amp;"""")
&amp;IF(LEN(L40)=0,"",","""&amp;L$1&amp;""":"""&amp;L40&amp;"""")
&amp;IF(LEN(M40)=0,"",","""&amp;M$1&amp;""":"&amp;M40)
&amp;IF(LEN(O40)=0,"",","""&amp;O$1&amp;""":"""&amp;O40&amp;"""")
&amp;IF(LEN(Q40)=0,"",","""&amp;Q$1&amp;""":"""&amp;Q40&amp;"""")
&amp;IF(LEN(R40)=0,"",","""&amp;R$1&amp;""":"&amp;R40)&amp;"}")</f>
        <v>{"id":"sl","da":11,"ad":1,"tp1":"fe","vl1":"Equip1401","cn1":1}</v>
      </c>
    </row>
    <row r="41" spans="1:22">
      <c r="A41" t="s">
        <v>82</v>
      </c>
      <c r="B41" t="str">
        <f>VLOOKUP(A41,CumulativeEventTypeTable!$A:$B,MATCH(CumulativeEventTypeTable!$B$1,CumulativeEventRewardTable!$A$1:$B$1,0),0)</f>
        <v>서프라이즈 누적 로그인</v>
      </c>
      <c r="C41">
        <v>12</v>
      </c>
      <c r="D41">
        <v>0</v>
      </c>
      <c r="E41" t="str">
        <f t="shared" ca="1" si="32"/>
        <v>cu</v>
      </c>
      <c r="F41" t="s">
        <v>41</v>
      </c>
      <c r="G41" t="s">
        <v>87</v>
      </c>
      <c r="H41">
        <v>5000</v>
      </c>
      <c r="I41" t="str">
        <f t="shared" si="33"/>
        <v/>
      </c>
      <c r="J41" t="str">
        <f t="shared" ca="1" si="34"/>
        <v/>
      </c>
      <c r="N41" t="str">
        <f t="shared" si="35"/>
        <v/>
      </c>
      <c r="O41" t="str">
        <f t="shared" ca="1" si="36"/>
        <v/>
      </c>
      <c r="S41" t="str">
        <f t="shared" si="37"/>
        <v/>
      </c>
      <c r="T41">
        <v>1</v>
      </c>
      <c r="U41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</v>
      </c>
      <c r="V41" t="str">
        <f t="shared" ca="1" si="39"/>
        <v>{"id":"sl","da":12,"ad":0,"tp1":"cu","vl1":"GO","cn1":5000}</v>
      </c>
    </row>
    <row r="42" spans="1:22">
      <c r="A42" t="s">
        <v>82</v>
      </c>
      <c r="B42" t="str">
        <f>VLOOKUP(A42,CumulativeEventTypeTable!$A:$B,MATCH(CumulativeEventTypeTable!$B$1,CumulativeEventRewardTable!$A$1:$B$1,0),0)</f>
        <v>서프라이즈 누적 로그인</v>
      </c>
      <c r="C42">
        <v>13</v>
      </c>
      <c r="D42">
        <v>0</v>
      </c>
      <c r="E42" t="str">
        <f t="shared" ca="1" si="32"/>
        <v>cu</v>
      </c>
      <c r="F42" t="s">
        <v>41</v>
      </c>
      <c r="G42" t="s">
        <v>88</v>
      </c>
      <c r="H42">
        <v>25</v>
      </c>
      <c r="I42" t="str">
        <f t="shared" si="33"/>
        <v>다이아다소많음</v>
      </c>
      <c r="J42" t="str">
        <f t="shared" ca="1" si="34"/>
        <v/>
      </c>
      <c r="N42" t="str">
        <f t="shared" si="35"/>
        <v/>
      </c>
      <c r="O42" t="str">
        <f t="shared" ca="1" si="36"/>
        <v/>
      </c>
      <c r="S42" t="str">
        <f t="shared" si="37"/>
        <v/>
      </c>
      <c r="T42">
        <v>1</v>
      </c>
      <c r="U42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</v>
      </c>
      <c r="V42" t="str">
        <f t="shared" ca="1" si="39"/>
        <v>{"id":"sl","da":13,"ad":0,"tp1":"cu","vl1":"DI","cn1":25}</v>
      </c>
    </row>
    <row r="43" spans="1:22">
      <c r="A43" t="s">
        <v>82</v>
      </c>
      <c r="B43" t="str">
        <f>VLOOKUP(A43,CumulativeEventTypeTable!$A:$B,MATCH(CumulativeEventTypeTable!$B$1,CumulativeEventRewardTable!$A$1:$B$1,0),0)</f>
        <v>서프라이즈 누적 로그인</v>
      </c>
      <c r="C43">
        <v>14</v>
      </c>
      <c r="D43">
        <v>0</v>
      </c>
      <c r="E43" t="str">
        <f t="shared" ca="1" si="32"/>
        <v>cu</v>
      </c>
      <c r="F43" t="s">
        <v>41</v>
      </c>
      <c r="G43" t="s">
        <v>87</v>
      </c>
      <c r="H43">
        <v>10000</v>
      </c>
      <c r="I43" t="str">
        <f t="shared" si="33"/>
        <v/>
      </c>
      <c r="J43" t="str">
        <f t="shared" ca="1" si="34"/>
        <v/>
      </c>
      <c r="N43" t="str">
        <f t="shared" si="35"/>
        <v/>
      </c>
      <c r="O43" t="str">
        <f t="shared" ca="1" si="36"/>
        <v/>
      </c>
      <c r="S43" t="str">
        <f t="shared" si="37"/>
        <v/>
      </c>
      <c r="T43">
        <v>1</v>
      </c>
      <c r="U43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</v>
      </c>
      <c r="V43" t="str">
        <f t="shared" ca="1" si="39"/>
        <v>{"id":"sl","da":14,"ad":0,"tp1":"cu","vl1":"GO","cn1":10000}</v>
      </c>
    </row>
    <row r="44" spans="1:22">
      <c r="A44" t="s">
        <v>82</v>
      </c>
      <c r="B44" t="str">
        <f>VLOOKUP(A44,CumulativeEventTypeTable!$A:$B,MATCH(CumulativeEventTypeTable!$B$1,CumulativeEventRewardTable!$A$1:$B$1,0),0)</f>
        <v>서프라이즈 누적 로그인</v>
      </c>
      <c r="C44">
        <v>15</v>
      </c>
      <c r="D44">
        <v>0</v>
      </c>
      <c r="E44" t="str">
        <f t="shared" ca="1" si="32"/>
        <v>cu</v>
      </c>
      <c r="F44" t="s">
        <v>41</v>
      </c>
      <c r="G44" t="s">
        <v>86</v>
      </c>
      <c r="H44">
        <v>15</v>
      </c>
      <c r="I44" t="str">
        <f t="shared" si="33"/>
        <v/>
      </c>
      <c r="J44" t="str">
        <f t="shared" ca="1" si="34"/>
        <v/>
      </c>
      <c r="N44" t="str">
        <f t="shared" si="35"/>
        <v/>
      </c>
      <c r="O44" t="str">
        <f t="shared" ca="1" si="36"/>
        <v/>
      </c>
      <c r="S44" t="str">
        <f t="shared" si="37"/>
        <v/>
      </c>
      <c r="T44">
        <v>1</v>
      </c>
      <c r="U44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</v>
      </c>
      <c r="V44" t="str">
        <f t="shared" ca="1" si="39"/>
        <v>{"id":"sl","da":15,"ad":0,"tp1":"cu","vl1":"EN","cn1":15}</v>
      </c>
    </row>
    <row r="45" spans="1:22">
      <c r="A45" t="s">
        <v>82</v>
      </c>
      <c r="B45" t="str">
        <f>VLOOKUP(A45,CumulativeEventTypeTable!$A:$B,MATCH(CumulativeEventTypeTable!$B$1,CumulativeEventRewardTable!$A$1:$B$1,0),0)</f>
        <v>서프라이즈 누적 로그인</v>
      </c>
      <c r="C45">
        <v>16</v>
      </c>
      <c r="D45">
        <v>0</v>
      </c>
      <c r="E45" t="str">
        <f t="shared" ca="1" si="32"/>
        <v>cu</v>
      </c>
      <c r="F45" t="s">
        <v>41</v>
      </c>
      <c r="G45" t="s">
        <v>87</v>
      </c>
      <c r="H45">
        <v>7500</v>
      </c>
      <c r="I45" t="str">
        <f t="shared" si="33"/>
        <v/>
      </c>
      <c r="J45" t="str">
        <f t="shared" ca="1" si="34"/>
        <v/>
      </c>
      <c r="N45" t="str">
        <f t="shared" si="35"/>
        <v/>
      </c>
      <c r="O45" t="str">
        <f t="shared" ca="1" si="36"/>
        <v/>
      </c>
      <c r="S45" t="str">
        <f t="shared" si="37"/>
        <v/>
      </c>
      <c r="T45">
        <v>1</v>
      </c>
      <c r="U45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</v>
      </c>
      <c r="V45" t="str">
        <f t="shared" ca="1" si="39"/>
        <v>{"id":"sl","da":16,"ad":0,"tp1":"cu","vl1":"GO","cn1":7500}</v>
      </c>
    </row>
    <row r="46" spans="1:22">
      <c r="A46" t="s">
        <v>82</v>
      </c>
      <c r="B46" t="str">
        <f>VLOOKUP(A46,CumulativeEventTypeTable!$A:$B,MATCH(CumulativeEventTypeTable!$B$1,CumulativeEventRewardTable!$A$1:$B$1,0),0)</f>
        <v>서프라이즈 누적 로그인</v>
      </c>
      <c r="C46">
        <v>17</v>
      </c>
      <c r="D46">
        <v>0</v>
      </c>
      <c r="E46" t="str">
        <f t="shared" ca="1" si="32"/>
        <v>cu</v>
      </c>
      <c r="F46" t="s">
        <v>41</v>
      </c>
      <c r="G46" t="s">
        <v>88</v>
      </c>
      <c r="H46">
        <v>35</v>
      </c>
      <c r="I46" t="str">
        <f t="shared" si="33"/>
        <v>다이아너무많음</v>
      </c>
      <c r="J46" t="str">
        <f t="shared" ca="1" si="34"/>
        <v/>
      </c>
      <c r="N46" t="str">
        <f t="shared" si="35"/>
        <v/>
      </c>
      <c r="O46" t="str">
        <f t="shared" ca="1" si="36"/>
        <v/>
      </c>
      <c r="S46" t="str">
        <f t="shared" si="37"/>
        <v/>
      </c>
      <c r="T46">
        <v>1</v>
      </c>
      <c r="U46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</v>
      </c>
      <c r="V46" t="str">
        <f t="shared" ca="1" si="39"/>
        <v>{"id":"sl","da":17,"ad":0,"tp1":"cu","vl1":"DI","cn1":35}</v>
      </c>
    </row>
    <row r="47" spans="1:22">
      <c r="A47" t="s">
        <v>82</v>
      </c>
      <c r="B47" t="str">
        <f>VLOOKUP(A47,CumulativeEventTypeTable!$A:$B,MATCH(CumulativeEventTypeTable!$B$1,CumulativeEventRewardTable!$A$1:$B$1,0),0)</f>
        <v>서프라이즈 누적 로그인</v>
      </c>
      <c r="C47">
        <v>18</v>
      </c>
      <c r="D47">
        <v>0</v>
      </c>
      <c r="E47" t="str">
        <f t="shared" ca="1" si="32"/>
        <v>cu</v>
      </c>
      <c r="F47" t="s">
        <v>41</v>
      </c>
      <c r="G47" t="s">
        <v>87</v>
      </c>
      <c r="H47">
        <v>10000</v>
      </c>
      <c r="I47" t="str">
        <f t="shared" si="33"/>
        <v/>
      </c>
      <c r="J47" t="str">
        <f t="shared" ca="1" si="34"/>
        <v/>
      </c>
      <c r="N47" t="str">
        <f t="shared" si="35"/>
        <v/>
      </c>
      <c r="O47" t="str">
        <f t="shared" ca="1" si="36"/>
        <v/>
      </c>
      <c r="S47" t="str">
        <f t="shared" si="37"/>
        <v/>
      </c>
      <c r="T47">
        <v>1</v>
      </c>
      <c r="U47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</v>
      </c>
      <c r="V47" t="str">
        <f t="shared" ca="1" si="39"/>
        <v>{"id":"sl","da":18,"ad":0,"tp1":"cu","vl1":"GO","cn1":10000}</v>
      </c>
    </row>
    <row r="48" spans="1:22">
      <c r="A48" t="s">
        <v>82</v>
      </c>
      <c r="B48" t="str">
        <f>VLOOKUP(A48,CumulativeEventTypeTable!$A:$B,MATCH(CumulativeEventTypeTable!$B$1,CumulativeEventRewardTable!$A$1:$B$1,0),0)</f>
        <v>서프라이즈 누적 로그인</v>
      </c>
      <c r="C48">
        <v>19</v>
      </c>
      <c r="D48">
        <v>0</v>
      </c>
      <c r="E48" t="str">
        <f t="shared" ca="1" si="32"/>
        <v>cu</v>
      </c>
      <c r="F48" t="s">
        <v>41</v>
      </c>
      <c r="G48" t="s">
        <v>88</v>
      </c>
      <c r="H48">
        <v>30</v>
      </c>
      <c r="I48" t="str">
        <f t="shared" si="33"/>
        <v>다이아너무많음</v>
      </c>
      <c r="J48" t="str">
        <f t="shared" ca="1" si="34"/>
        <v/>
      </c>
      <c r="N48" t="str">
        <f t="shared" si="35"/>
        <v/>
      </c>
      <c r="O48" t="str">
        <f t="shared" ca="1" si="36"/>
        <v/>
      </c>
      <c r="S48" t="str">
        <f t="shared" si="37"/>
        <v/>
      </c>
      <c r="T48">
        <v>1</v>
      </c>
      <c r="U48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</v>
      </c>
      <c r="V48" t="str">
        <f t="shared" ca="1" si="39"/>
        <v>{"id":"sl","da":19,"ad":0,"tp1":"cu","vl1":"DI","cn1":30}</v>
      </c>
    </row>
    <row r="49" spans="1:22">
      <c r="A49" t="s">
        <v>82</v>
      </c>
      <c r="B49" t="str">
        <f>VLOOKUP(A49,CumulativeEventTypeTable!$A:$B,MATCH(CumulativeEventTypeTable!$B$1,CumulativeEventRewardTable!$A$1:$B$1,0),0)</f>
        <v>서프라이즈 누적 로그인</v>
      </c>
      <c r="C49">
        <v>20</v>
      </c>
      <c r="D49">
        <v>0</v>
      </c>
      <c r="E49" t="str">
        <f t="shared" ca="1" si="32"/>
        <v>cu</v>
      </c>
      <c r="F49" t="s">
        <v>41</v>
      </c>
      <c r="G49" t="s">
        <v>87</v>
      </c>
      <c r="H49">
        <v>5000</v>
      </c>
      <c r="I49" t="str">
        <f t="shared" si="33"/>
        <v/>
      </c>
      <c r="J49" t="str">
        <f t="shared" ca="1" si="34"/>
        <v/>
      </c>
      <c r="N49" t="str">
        <f t="shared" si="35"/>
        <v/>
      </c>
      <c r="O49" t="str">
        <f t="shared" ca="1" si="36"/>
        <v/>
      </c>
      <c r="S49" t="str">
        <f t="shared" si="37"/>
        <v/>
      </c>
      <c r="T49">
        <v>1</v>
      </c>
      <c r="U49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</v>
      </c>
      <c r="V49" t="str">
        <f t="shared" ca="1" si="39"/>
        <v>{"id":"sl","da":20,"ad":0,"tp1":"cu","vl1":"GO","cn1":5000}</v>
      </c>
    </row>
    <row r="50" spans="1:22">
      <c r="A50" t="s">
        <v>82</v>
      </c>
      <c r="B50" t="str">
        <f>VLOOKUP(A50,CumulativeEventTypeTable!$A:$B,MATCH(CumulativeEventTypeTable!$B$1,CumulativeEventRewardTable!$A$1:$B$1,0),0)</f>
        <v>서프라이즈 누적 로그인</v>
      </c>
      <c r="C50">
        <v>21</v>
      </c>
      <c r="D50">
        <v>1</v>
      </c>
      <c r="E50" t="str">
        <f t="shared" ca="1" si="32"/>
        <v>cu</v>
      </c>
      <c r="F50" t="s">
        <v>41</v>
      </c>
      <c r="G50" t="s">
        <v>83</v>
      </c>
      <c r="H50">
        <v>50</v>
      </c>
      <c r="I50" t="str">
        <f t="shared" si="33"/>
        <v>다이아너무많음</v>
      </c>
      <c r="J50" t="str">
        <f t="shared" ca="1" si="34"/>
        <v>cu</v>
      </c>
      <c r="K50" t="s">
        <v>41</v>
      </c>
      <c r="L50" t="s">
        <v>84</v>
      </c>
      <c r="M50">
        <v>20000</v>
      </c>
      <c r="N50" t="str">
        <f t="shared" si="35"/>
        <v/>
      </c>
      <c r="O50" t="str">
        <f t="shared" ca="1" si="36"/>
        <v/>
      </c>
      <c r="S50" t="str">
        <f t="shared" si="37"/>
        <v/>
      </c>
      <c r="T50">
        <v>1</v>
      </c>
      <c r="U50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</v>
      </c>
      <c r="V50" t="str">
        <f t="shared" ca="1" si="39"/>
        <v>{"id":"sl","da":21,"ad":1,"tp1":"cu","vl1":"DI","cn1":50,"tp2":"cu","vl2":"GO","cn2":20000}</v>
      </c>
    </row>
    <row r="51" spans="1:22">
      <c r="A51" t="s">
        <v>76</v>
      </c>
      <c r="B51" t="str">
        <f>VLOOKUP(A51,CumulativeEventTypeTable!$A:$B,MATCH(CumulativeEventTypeTable!$B$1,CumulativeEventRewardTable!$A$1:$B$1,0),0)</f>
        <v>서프라이즈 누적 오리진 상자</v>
      </c>
      <c r="C51">
        <v>1</v>
      </c>
      <c r="D51">
        <v>0</v>
      </c>
      <c r="E51" t="str">
        <f t="shared" ref="E51" ca="1" si="40">IF(ISBLANK(F51),"",
VLOOKUP(F51,OFFSET(INDIRECT("$A:$B"),0,MATCH(F$1&amp;"_Verify",INDIRECT("$1:$1"),0)-1),2,0)
)</f>
        <v>cu</v>
      </c>
      <c r="F51" t="s">
        <v>41</v>
      </c>
      <c r="G51" t="s">
        <v>62</v>
      </c>
      <c r="H51">
        <v>800</v>
      </c>
      <c r="I51" t="str">
        <f t="shared" ref="I51" si="41">IF(F51="장비1상자",
  IF(OR(G51&gt;3,H51&gt;5),"장비이상",""),
IF(G51="GO",
  IF(H51&lt;100,"골드이상",""),
IF(G51="DI",
  IF(H51&gt;29,"다이아너무많음",
  IF(H51&gt;9,"다이아다소많음","")),"")))</f>
        <v/>
      </c>
      <c r="J51" t="str">
        <f t="shared" ca="1" si="28"/>
        <v/>
      </c>
      <c r="N51" t="str">
        <f t="shared" si="29"/>
        <v/>
      </c>
      <c r="O51" t="str">
        <f t="shared" ca="1" si="30"/>
        <v/>
      </c>
      <c r="S51" t="str">
        <f t="shared" si="31"/>
        <v/>
      </c>
      <c r="T51">
        <v>1</v>
      </c>
      <c r="U51" t="str">
        <f t="shared" ref="U51" ca="1" si="42">IF(ROW()=2,V51,OFFSET(U51,-1,0)&amp;IF(LEN(V51)=0,"",","&amp;V51))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</v>
      </c>
      <c r="V51" t="str">
        <f t="shared" ca="1" si="27"/>
        <v>{"id":"so","da":1,"ad":0,"tp1":"cu","vl1":"GO","cn1":800}</v>
      </c>
    </row>
    <row r="52" spans="1:22">
      <c r="A52" t="s">
        <v>76</v>
      </c>
      <c r="B52" t="str">
        <f>VLOOKUP(A52,CumulativeEventTypeTable!$A:$B,MATCH(CumulativeEventTypeTable!$B$1,CumulativeEventRewardTable!$A$1:$B$1,0),0)</f>
        <v>서프라이즈 누적 오리진 상자</v>
      </c>
      <c r="C52">
        <v>2</v>
      </c>
      <c r="D52">
        <v>0</v>
      </c>
      <c r="E52" t="str">
        <f t="shared" ref="E52:E95" ca="1" si="43">IF(ISBLANK(F52),"",
VLOOKUP(F52,OFFSET(INDIRECT("$A:$B"),0,MATCH(F$1&amp;"_Verify",INDIRECT("$1:$1"),0)-1),2,0)
)</f>
        <v>cu</v>
      </c>
      <c r="F52" t="s">
        <v>2</v>
      </c>
      <c r="G52" t="s">
        <v>78</v>
      </c>
      <c r="H52">
        <v>7</v>
      </c>
      <c r="I52" t="str">
        <f t="shared" ref="I52:I95" si="44">IF(F52="장비1상자",
  IF(OR(G52&gt;3,H52&gt;5),"장비이상",""),
IF(G52="GO",
  IF(H52&lt;100,"골드이상",""),
IF(G52="DI",
  IF(H52&gt;29,"다이아너무많음",
  IF(H52&gt;9,"다이아다소많음","")),"")))</f>
        <v/>
      </c>
      <c r="J52" t="str">
        <f t="shared" ca="1" si="28"/>
        <v/>
      </c>
      <c r="N52" t="str">
        <f t="shared" si="29"/>
        <v/>
      </c>
      <c r="O52" t="str">
        <f t="shared" ca="1" si="30"/>
        <v/>
      </c>
      <c r="S52" t="str">
        <f t="shared" si="31"/>
        <v/>
      </c>
      <c r="T52">
        <v>1</v>
      </c>
      <c r="U52" t="str">
        <f t="shared" ref="U52:U95" ca="1" si="45">IF(ROW()=2,V52,OFFSET(U52,-1,0)&amp;IF(LEN(V52)=0,"",","&amp;V52))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</v>
      </c>
      <c r="V52" t="str">
        <f t="shared" ca="1" si="27"/>
        <v>{"id":"so","da":2,"ad":0,"tp1":"cu","vl1":"EN","cn1":7}</v>
      </c>
    </row>
    <row r="53" spans="1:22">
      <c r="A53" t="s">
        <v>76</v>
      </c>
      <c r="B53" t="str">
        <f>VLOOKUP(A53,CumulativeEventTypeTable!$A:$B,MATCH(CumulativeEventTypeTable!$B$1,CumulativeEventRewardTable!$A$1:$B$1,0),0)</f>
        <v>서프라이즈 누적 오리진 상자</v>
      </c>
      <c r="C53">
        <v>3</v>
      </c>
      <c r="D53">
        <v>0</v>
      </c>
      <c r="E53" t="str">
        <f t="shared" ca="1" si="43"/>
        <v>cu</v>
      </c>
      <c r="F53" t="s">
        <v>2</v>
      </c>
      <c r="G53" t="s">
        <v>48</v>
      </c>
      <c r="H53">
        <v>2</v>
      </c>
      <c r="I53" t="str">
        <f t="shared" si="44"/>
        <v/>
      </c>
      <c r="J53" t="str">
        <f t="shared" ca="1" si="28"/>
        <v/>
      </c>
      <c r="N53" t="str">
        <f t="shared" si="29"/>
        <v/>
      </c>
      <c r="O53" t="str">
        <f t="shared" ca="1" si="30"/>
        <v/>
      </c>
      <c r="S53" t="str">
        <f t="shared" si="31"/>
        <v/>
      </c>
      <c r="T53">
        <v>1</v>
      </c>
      <c r="U5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</v>
      </c>
      <c r="V53" t="str">
        <f t="shared" ca="1" si="27"/>
        <v>{"id":"so","da":3,"ad":0,"tp1":"cu","vl1":"DI","cn1":2}</v>
      </c>
    </row>
    <row r="54" spans="1:22">
      <c r="A54" t="s">
        <v>76</v>
      </c>
      <c r="B54" t="str">
        <f>VLOOKUP(A54,CumulativeEventTypeTable!$A:$B,MATCH(CumulativeEventTypeTable!$B$1,CumulativeEventRewardTable!$A$1:$B$1,0),0)</f>
        <v>서프라이즈 누적 오리진 상자</v>
      </c>
      <c r="C54">
        <v>4</v>
      </c>
      <c r="D54">
        <v>0</v>
      </c>
      <c r="E54" t="str">
        <f t="shared" ca="1" si="43"/>
        <v>be</v>
      </c>
      <c r="F54" t="s">
        <v>47</v>
      </c>
      <c r="G54">
        <v>1</v>
      </c>
      <c r="H54">
        <v>1</v>
      </c>
      <c r="I54" t="str">
        <f t="shared" si="44"/>
        <v/>
      </c>
      <c r="J54" t="str">
        <f t="shared" ca="1" si="28"/>
        <v/>
      </c>
      <c r="N54" t="str">
        <f t="shared" si="29"/>
        <v/>
      </c>
      <c r="O54" t="str">
        <f t="shared" ca="1" si="30"/>
        <v/>
      </c>
      <c r="S54" t="str">
        <f t="shared" si="31"/>
        <v/>
      </c>
      <c r="T54">
        <v>1</v>
      </c>
      <c r="U5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</v>
      </c>
      <c r="V54" t="str">
        <f t="shared" ca="1" si="27"/>
        <v>{"id":"so","da":4,"ad":0,"tp1":"be","vl1":"1","cn1":1}</v>
      </c>
    </row>
    <row r="55" spans="1:22">
      <c r="A55" t="s">
        <v>76</v>
      </c>
      <c r="B55" t="str">
        <f>VLOOKUP(A55,CumulativeEventTypeTable!$A:$B,MATCH(CumulativeEventTypeTable!$B$1,CumulativeEventRewardTable!$A$1:$B$1,0),0)</f>
        <v>서프라이즈 누적 오리진 상자</v>
      </c>
      <c r="C55">
        <v>5</v>
      </c>
      <c r="D55">
        <v>0</v>
      </c>
      <c r="E55" t="str">
        <f t="shared" ca="1" si="43"/>
        <v>cu</v>
      </c>
      <c r="F55" t="s">
        <v>2</v>
      </c>
      <c r="G55" t="s">
        <v>62</v>
      </c>
      <c r="H55">
        <v>900</v>
      </c>
      <c r="I55" t="str">
        <f t="shared" si="44"/>
        <v/>
      </c>
      <c r="J55" t="str">
        <f t="shared" ca="1" si="28"/>
        <v/>
      </c>
      <c r="N55" t="str">
        <f t="shared" si="29"/>
        <v/>
      </c>
      <c r="O55" t="str">
        <f t="shared" ca="1" si="30"/>
        <v/>
      </c>
      <c r="S55" t="str">
        <f t="shared" si="31"/>
        <v/>
      </c>
      <c r="T55">
        <v>1</v>
      </c>
      <c r="U5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</v>
      </c>
      <c r="V55" t="str">
        <f t="shared" ca="1" si="27"/>
        <v>{"id":"so","da":5,"ad":0,"tp1":"cu","vl1":"GO","cn1":900}</v>
      </c>
    </row>
    <row r="56" spans="1:22">
      <c r="A56" t="s">
        <v>76</v>
      </c>
      <c r="B56" t="str">
        <f>VLOOKUP(A56,CumulativeEventTypeTable!$A:$B,MATCH(CumulativeEventTypeTable!$B$1,CumulativeEventRewardTable!$A$1:$B$1,0),0)</f>
        <v>서프라이즈 누적 오리진 상자</v>
      </c>
      <c r="C56">
        <v>6</v>
      </c>
      <c r="D56">
        <v>0</v>
      </c>
      <c r="E56" t="str">
        <f t="shared" ca="1" si="43"/>
        <v>be</v>
      </c>
      <c r="F56" t="s">
        <v>47</v>
      </c>
      <c r="G56">
        <v>2</v>
      </c>
      <c r="H56">
        <v>1</v>
      </c>
      <c r="I56" t="str">
        <f t="shared" si="44"/>
        <v/>
      </c>
      <c r="J56" t="str">
        <f t="shared" ca="1" si="28"/>
        <v/>
      </c>
      <c r="N56" t="str">
        <f t="shared" si="29"/>
        <v/>
      </c>
      <c r="O56" t="str">
        <f t="shared" ca="1" si="30"/>
        <v/>
      </c>
      <c r="S56" t="str">
        <f t="shared" si="31"/>
        <v/>
      </c>
      <c r="T56">
        <v>1</v>
      </c>
      <c r="U5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</v>
      </c>
      <c r="V56" t="str">
        <f t="shared" ca="1" si="27"/>
        <v>{"id":"so","da":6,"ad":0,"tp1":"be","vl1":"2","cn1":1}</v>
      </c>
    </row>
    <row r="57" spans="1:22">
      <c r="A57" t="s">
        <v>76</v>
      </c>
      <c r="B57" t="str">
        <f>VLOOKUP(A57,CumulativeEventTypeTable!$A:$B,MATCH(CumulativeEventTypeTable!$B$1,CumulativeEventRewardTable!$A$1:$B$1,0),0)</f>
        <v>서프라이즈 누적 오리진 상자</v>
      </c>
      <c r="C57">
        <v>7</v>
      </c>
      <c r="D57">
        <v>1</v>
      </c>
      <c r="E57" t="str">
        <f t="shared" ca="1" si="43"/>
        <v>fe</v>
      </c>
      <c r="F57" t="s">
        <v>56</v>
      </c>
      <c r="G57" t="s">
        <v>70</v>
      </c>
      <c r="H57">
        <v>1</v>
      </c>
      <c r="I57" t="str">
        <f t="shared" si="44"/>
        <v/>
      </c>
      <c r="J57" t="str">
        <f t="shared" ca="1" si="28"/>
        <v/>
      </c>
      <c r="N57" t="str">
        <f t="shared" si="29"/>
        <v/>
      </c>
      <c r="O57" t="str">
        <f t="shared" ca="1" si="30"/>
        <v/>
      </c>
      <c r="S57" t="str">
        <f t="shared" si="31"/>
        <v/>
      </c>
      <c r="T57">
        <v>1</v>
      </c>
      <c r="U5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</v>
      </c>
      <c r="V57" t="str">
        <f t="shared" ca="1" si="27"/>
        <v>{"id":"so","da":7,"ad":1,"tp1":"fe","vl1":"Equip0401","cn1":1}</v>
      </c>
    </row>
    <row r="58" spans="1:22">
      <c r="A58" t="s">
        <v>76</v>
      </c>
      <c r="B58" t="str">
        <f>VLOOKUP(A58,CumulativeEventTypeTable!$A:$B,MATCH(CumulativeEventTypeTable!$B$1,CumulativeEventRewardTable!$A$1:$B$1,0),0)</f>
        <v>서프라이즈 누적 오리진 상자</v>
      </c>
      <c r="C58">
        <v>8</v>
      </c>
      <c r="D58">
        <v>0</v>
      </c>
      <c r="E58" t="str">
        <f t="shared" ca="1" si="43"/>
        <v>cu</v>
      </c>
      <c r="F58" t="s">
        <v>41</v>
      </c>
      <c r="G58" t="s">
        <v>78</v>
      </c>
      <c r="H58">
        <v>5</v>
      </c>
      <c r="I58" t="str">
        <f t="shared" si="44"/>
        <v/>
      </c>
      <c r="J58" t="str">
        <f t="shared" ca="1" si="28"/>
        <v/>
      </c>
      <c r="N58" t="str">
        <f t="shared" si="29"/>
        <v/>
      </c>
      <c r="O58" t="str">
        <f t="shared" ca="1" si="30"/>
        <v/>
      </c>
      <c r="S58" t="str">
        <f t="shared" si="31"/>
        <v/>
      </c>
      <c r="T58">
        <v>1</v>
      </c>
      <c r="U5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</v>
      </c>
      <c r="V58" t="str">
        <f t="shared" ca="1" si="27"/>
        <v>{"id":"so","da":8,"ad":0,"tp1":"cu","vl1":"EN","cn1":5}</v>
      </c>
    </row>
    <row r="59" spans="1:22">
      <c r="A59" t="s">
        <v>76</v>
      </c>
      <c r="B59" t="str">
        <f>VLOOKUP(A59,CumulativeEventTypeTable!$A:$B,MATCH(CumulativeEventTypeTable!$B$1,CumulativeEventRewardTable!$A$1:$B$1,0),0)</f>
        <v>서프라이즈 누적 오리진 상자</v>
      </c>
      <c r="C59">
        <v>9</v>
      </c>
      <c r="D59">
        <v>0</v>
      </c>
      <c r="E59" t="str">
        <f t="shared" ca="1" si="43"/>
        <v>cu</v>
      </c>
      <c r="F59" t="s">
        <v>2</v>
      </c>
      <c r="G59" t="s">
        <v>62</v>
      </c>
      <c r="H59">
        <v>700</v>
      </c>
      <c r="I59" t="str">
        <f t="shared" si="44"/>
        <v/>
      </c>
      <c r="J59" t="str">
        <f t="shared" ca="1" si="28"/>
        <v/>
      </c>
      <c r="N59" t="str">
        <f t="shared" si="29"/>
        <v/>
      </c>
      <c r="O59" t="str">
        <f t="shared" ca="1" si="30"/>
        <v/>
      </c>
      <c r="S59" t="str">
        <f t="shared" si="31"/>
        <v/>
      </c>
      <c r="T59">
        <v>1</v>
      </c>
      <c r="U59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</v>
      </c>
      <c r="V59" t="str">
        <f t="shared" ca="1" si="27"/>
        <v>{"id":"so","da":9,"ad":0,"tp1":"cu","vl1":"GO","cn1":700}</v>
      </c>
    </row>
    <row r="60" spans="1:22">
      <c r="A60" t="s">
        <v>76</v>
      </c>
      <c r="B60" t="str">
        <f>VLOOKUP(A60,CumulativeEventTypeTable!$A:$B,MATCH(CumulativeEventTypeTable!$B$1,CumulativeEventRewardTable!$A$1:$B$1,0),0)</f>
        <v>서프라이즈 누적 오리진 상자</v>
      </c>
      <c r="C60">
        <v>10</v>
      </c>
      <c r="D60">
        <v>0</v>
      </c>
      <c r="E60" t="str">
        <f t="shared" ca="1" si="43"/>
        <v>cu</v>
      </c>
      <c r="F60" t="s">
        <v>2</v>
      </c>
      <c r="G60" t="s">
        <v>78</v>
      </c>
      <c r="H60">
        <v>6</v>
      </c>
      <c r="I60" t="str">
        <f t="shared" si="44"/>
        <v/>
      </c>
      <c r="J60" t="str">
        <f t="shared" ca="1" si="28"/>
        <v/>
      </c>
      <c r="N60" t="str">
        <f t="shared" si="29"/>
        <v/>
      </c>
      <c r="O60" t="str">
        <f t="shared" ca="1" si="30"/>
        <v/>
      </c>
      <c r="S60" t="str">
        <f t="shared" si="31"/>
        <v/>
      </c>
      <c r="T60">
        <v>1</v>
      </c>
      <c r="U60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</v>
      </c>
      <c r="V60" t="str">
        <f t="shared" ca="1" si="27"/>
        <v>{"id":"so","da":10,"ad":0,"tp1":"cu","vl1":"EN","cn1":6}</v>
      </c>
    </row>
    <row r="61" spans="1:22">
      <c r="A61" t="s">
        <v>51</v>
      </c>
      <c r="B61" t="str">
        <f>VLOOKUP(A61,CumulativeEventTypeTable!$A:$B,MATCH(CumulativeEventTypeTable!$B$1,CumulativeEventRewardTable!$A$1:$B$1,0),0)</f>
        <v>서프라이즈 누적 오리진 상자</v>
      </c>
      <c r="C61">
        <v>11</v>
      </c>
      <c r="D61">
        <v>0</v>
      </c>
      <c r="E61" t="str">
        <f t="shared" ca="1" si="43"/>
        <v>cu</v>
      </c>
      <c r="F61" t="s">
        <v>2</v>
      </c>
      <c r="G61" t="s">
        <v>62</v>
      </c>
      <c r="H61">
        <v>600</v>
      </c>
      <c r="I61" t="str">
        <f t="shared" si="44"/>
        <v/>
      </c>
      <c r="J61" t="str">
        <f t="shared" ref="J61:J81" ca="1" si="46">IF(ISBLANK(K61),"",
VLOOKUP(K61,OFFSET(INDIRECT("$A:$B"),0,MATCH(K$1&amp;"_Verify",INDIRECT("$1:$1"),0)-1),2,0)
)</f>
        <v/>
      </c>
      <c r="N61" t="str">
        <f t="shared" ref="N61:N81" si="47">IF(K61="장비1상자",
  IF(OR(L61&gt;3,M61&gt;5),"장비이상",""),
IF(L61="GO",
  IF(M61&lt;100,"골드이상",""),
IF(L61="DI",
  IF(M61&gt;29,"다이아너무많음",
  IF(M61&gt;9,"다이아다소많음","")),"")))</f>
        <v/>
      </c>
      <c r="O61" t="str">
        <f t="shared" ref="O61:O81" ca="1" si="48">IF(ISBLANK(P61),"",
VLOOKUP(P61,OFFSET(INDIRECT("$A:$B"),0,MATCH(P$1&amp;"_Verify",INDIRECT("$1:$1"),0)-1),2,0)
)</f>
        <v/>
      </c>
      <c r="S61" t="str">
        <f t="shared" ref="S61:S81" si="49">IF(P61="장비1상자",
  IF(OR(Q61&gt;3,R61&gt;5),"장비이상",""),
IF(Q61="GO",
  IF(R61&lt;100,"골드이상",""),
IF(Q61="DI",
  IF(R61&gt;29,"다이아너무많음",
  IF(R61&gt;9,"다이아다소많음","")),"")))</f>
        <v/>
      </c>
      <c r="T61">
        <v>1</v>
      </c>
      <c r="U61" t="str">
        <f t="shared" ref="U61:U81" ca="1" si="50">IF(ROW()=2,V61,OFFSET(U61,-1,0)&amp;IF(LEN(V61)=0,"",","&amp;V61))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</v>
      </c>
      <c r="V61" t="str">
        <f t="shared" ca="1" si="27"/>
        <v>{"id":"so","da":11,"ad":0,"tp1":"cu","vl1":"GO","cn1":600}</v>
      </c>
    </row>
    <row r="62" spans="1:22">
      <c r="A62" t="s">
        <v>51</v>
      </c>
      <c r="B62" t="str">
        <f>VLOOKUP(A62,CumulativeEventTypeTable!$A:$B,MATCH(CumulativeEventTypeTable!$B$1,CumulativeEventRewardTable!$A$1:$B$1,0),0)</f>
        <v>서프라이즈 누적 오리진 상자</v>
      </c>
      <c r="C62">
        <v>12</v>
      </c>
      <c r="D62">
        <v>0</v>
      </c>
      <c r="E62" t="str">
        <f t="shared" ca="1" si="43"/>
        <v>cu</v>
      </c>
      <c r="F62" t="s">
        <v>2</v>
      </c>
      <c r="G62" t="s">
        <v>48</v>
      </c>
      <c r="H62">
        <v>2</v>
      </c>
      <c r="I62" t="str">
        <f t="shared" si="44"/>
        <v/>
      </c>
      <c r="J62" t="str">
        <f t="shared" ca="1" si="46"/>
        <v/>
      </c>
      <c r="N62" t="str">
        <f t="shared" si="47"/>
        <v/>
      </c>
      <c r="O62" t="str">
        <f t="shared" ca="1" si="48"/>
        <v/>
      </c>
      <c r="S62" t="str">
        <f t="shared" si="49"/>
        <v/>
      </c>
      <c r="T62">
        <v>1</v>
      </c>
      <c r="U62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</v>
      </c>
      <c r="V62" t="str">
        <f t="shared" ca="1" si="27"/>
        <v>{"id":"so","da":12,"ad":0,"tp1":"cu","vl1":"DI","cn1":2}</v>
      </c>
    </row>
    <row r="63" spans="1:22">
      <c r="A63" t="s">
        <v>51</v>
      </c>
      <c r="B63" t="str">
        <f>VLOOKUP(A63,CumulativeEventTypeTable!$A:$B,MATCH(CumulativeEventTypeTable!$B$1,CumulativeEventRewardTable!$A$1:$B$1,0),0)</f>
        <v>서프라이즈 누적 오리진 상자</v>
      </c>
      <c r="C63">
        <v>13</v>
      </c>
      <c r="D63">
        <v>0</v>
      </c>
      <c r="E63" t="str">
        <f t="shared" ca="1" si="43"/>
        <v>cu</v>
      </c>
      <c r="F63" t="s">
        <v>2</v>
      </c>
      <c r="G63" t="s">
        <v>62</v>
      </c>
      <c r="H63">
        <v>800</v>
      </c>
      <c r="I63" t="str">
        <f t="shared" si="44"/>
        <v/>
      </c>
      <c r="J63" t="str">
        <f t="shared" ca="1" si="46"/>
        <v/>
      </c>
      <c r="N63" t="str">
        <f t="shared" si="47"/>
        <v/>
      </c>
      <c r="O63" t="str">
        <f t="shared" ca="1" si="48"/>
        <v/>
      </c>
      <c r="S63" t="str">
        <f t="shared" si="49"/>
        <v/>
      </c>
      <c r="T63">
        <v>1</v>
      </c>
      <c r="U63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</v>
      </c>
      <c r="V63" t="str">
        <f t="shared" ca="1" si="27"/>
        <v>{"id":"so","da":13,"ad":0,"tp1":"cu","vl1":"GO","cn1":800}</v>
      </c>
    </row>
    <row r="64" spans="1:22">
      <c r="A64" t="s">
        <v>51</v>
      </c>
      <c r="B64" t="str">
        <f>VLOOKUP(A64,CumulativeEventTypeTable!$A:$B,MATCH(CumulativeEventTypeTable!$B$1,CumulativeEventRewardTable!$A$1:$B$1,0),0)</f>
        <v>서프라이즈 누적 오리진 상자</v>
      </c>
      <c r="C64">
        <v>14</v>
      </c>
      <c r="D64">
        <v>0</v>
      </c>
      <c r="E64" t="str">
        <f t="shared" ca="1" si="43"/>
        <v>be</v>
      </c>
      <c r="F64" t="s">
        <v>47</v>
      </c>
      <c r="G64">
        <v>2</v>
      </c>
      <c r="H64">
        <v>1</v>
      </c>
      <c r="I64" t="str">
        <f t="shared" si="44"/>
        <v/>
      </c>
      <c r="J64" t="str">
        <f t="shared" ca="1" si="46"/>
        <v/>
      </c>
      <c r="N64" t="str">
        <f t="shared" si="47"/>
        <v/>
      </c>
      <c r="O64" t="str">
        <f t="shared" ca="1" si="48"/>
        <v/>
      </c>
      <c r="S64" t="str">
        <f t="shared" si="49"/>
        <v/>
      </c>
      <c r="T64">
        <v>1</v>
      </c>
      <c r="U64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</v>
      </c>
      <c r="V64" t="str">
        <f t="shared" ca="1" si="27"/>
        <v>{"id":"so","da":14,"ad":0,"tp1":"be","vl1":"2","cn1":1}</v>
      </c>
    </row>
    <row r="65" spans="1:22">
      <c r="A65" t="s">
        <v>51</v>
      </c>
      <c r="B65" t="str">
        <f>VLOOKUP(A65,CumulativeEventTypeTable!$A:$B,MATCH(CumulativeEventTypeTable!$B$1,CumulativeEventRewardTable!$A$1:$B$1,0),0)</f>
        <v>서프라이즈 누적 오리진 상자</v>
      </c>
      <c r="C65">
        <v>15</v>
      </c>
      <c r="D65">
        <v>0</v>
      </c>
      <c r="E65" t="str">
        <f t="shared" ca="1" si="43"/>
        <v>cu</v>
      </c>
      <c r="F65" t="s">
        <v>2</v>
      </c>
      <c r="G65" t="s">
        <v>62</v>
      </c>
      <c r="H65">
        <v>900</v>
      </c>
      <c r="I65" t="str">
        <f t="shared" si="44"/>
        <v/>
      </c>
      <c r="J65" t="str">
        <f t="shared" ca="1" si="46"/>
        <v/>
      </c>
      <c r="N65" t="str">
        <f t="shared" si="47"/>
        <v/>
      </c>
      <c r="O65" t="str">
        <f t="shared" ca="1" si="48"/>
        <v/>
      </c>
      <c r="S65" t="str">
        <f t="shared" si="49"/>
        <v/>
      </c>
      <c r="T65">
        <v>1</v>
      </c>
      <c r="U65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</v>
      </c>
      <c r="V65" t="str">
        <f t="shared" ca="1" si="27"/>
        <v>{"id":"so","da":15,"ad":0,"tp1":"cu","vl1":"GO","cn1":900}</v>
      </c>
    </row>
    <row r="66" spans="1:22">
      <c r="A66" t="s">
        <v>51</v>
      </c>
      <c r="B66" t="str">
        <f>VLOOKUP(A66,CumulativeEventTypeTable!$A:$B,MATCH(CumulativeEventTypeTable!$B$1,CumulativeEventRewardTable!$A$1:$B$1,0),0)</f>
        <v>서프라이즈 누적 오리진 상자</v>
      </c>
      <c r="C66">
        <v>16</v>
      </c>
      <c r="D66">
        <v>0</v>
      </c>
      <c r="E66" t="str">
        <f t="shared" ca="1" si="43"/>
        <v>cu</v>
      </c>
      <c r="F66" t="s">
        <v>2</v>
      </c>
      <c r="G66" t="s">
        <v>78</v>
      </c>
      <c r="H66">
        <v>9</v>
      </c>
      <c r="I66" t="str">
        <f t="shared" si="44"/>
        <v/>
      </c>
      <c r="J66" t="str">
        <f t="shared" ca="1" si="46"/>
        <v/>
      </c>
      <c r="N66" t="str">
        <f t="shared" si="47"/>
        <v/>
      </c>
      <c r="O66" t="str">
        <f t="shared" ca="1" si="48"/>
        <v/>
      </c>
      <c r="S66" t="str">
        <f t="shared" si="49"/>
        <v/>
      </c>
      <c r="T66">
        <v>1</v>
      </c>
      <c r="U66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</v>
      </c>
      <c r="V66" t="str">
        <f t="shared" ca="1" si="27"/>
        <v>{"id":"so","da":16,"ad":0,"tp1":"cu","vl1":"EN","cn1":9}</v>
      </c>
    </row>
    <row r="67" spans="1:22">
      <c r="A67" t="s">
        <v>51</v>
      </c>
      <c r="B67" t="str">
        <f>VLOOKUP(A67,CumulativeEventTypeTable!$A:$B,MATCH(CumulativeEventTypeTable!$B$1,CumulativeEventRewardTable!$A$1:$B$1,0),0)</f>
        <v>서프라이즈 누적 오리진 상자</v>
      </c>
      <c r="C67">
        <v>17</v>
      </c>
      <c r="D67">
        <v>1</v>
      </c>
      <c r="E67" t="str">
        <f t="shared" ca="1" si="43"/>
        <v>fe</v>
      </c>
      <c r="F67" t="s">
        <v>56</v>
      </c>
      <c r="G67" t="s">
        <v>73</v>
      </c>
      <c r="H67">
        <v>1</v>
      </c>
      <c r="I67" t="str">
        <f t="shared" si="44"/>
        <v/>
      </c>
      <c r="J67" t="str">
        <f t="shared" ca="1" si="46"/>
        <v/>
      </c>
      <c r="N67" t="str">
        <f t="shared" si="47"/>
        <v/>
      </c>
      <c r="O67" t="str">
        <f t="shared" ca="1" si="48"/>
        <v/>
      </c>
      <c r="S67" t="str">
        <f t="shared" si="49"/>
        <v/>
      </c>
      <c r="T67">
        <v>1</v>
      </c>
      <c r="U67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</v>
      </c>
      <c r="V67" t="str">
        <f t="shared" ca="1" si="27"/>
        <v>{"id":"so","da":17,"ad":1,"tp1":"fe","vl1":"Equip1401","cn1":1}</v>
      </c>
    </row>
    <row r="68" spans="1:22">
      <c r="A68" t="s">
        <v>51</v>
      </c>
      <c r="B68" t="str">
        <f>VLOOKUP(A68,CumulativeEventTypeTable!$A:$B,MATCH(CumulativeEventTypeTable!$B$1,CumulativeEventRewardTable!$A$1:$B$1,0),0)</f>
        <v>서프라이즈 누적 오리진 상자</v>
      </c>
      <c r="C68">
        <v>18</v>
      </c>
      <c r="D68">
        <v>0</v>
      </c>
      <c r="E68" t="str">
        <f t="shared" ca="1" si="43"/>
        <v>cu</v>
      </c>
      <c r="F68" t="s">
        <v>2</v>
      </c>
      <c r="G68" t="s">
        <v>62</v>
      </c>
      <c r="H68">
        <v>1000</v>
      </c>
      <c r="I68" t="str">
        <f t="shared" si="44"/>
        <v/>
      </c>
      <c r="J68" t="str">
        <f t="shared" ca="1" si="46"/>
        <v/>
      </c>
      <c r="N68" t="str">
        <f t="shared" si="47"/>
        <v/>
      </c>
      <c r="O68" t="str">
        <f t="shared" ca="1" si="48"/>
        <v/>
      </c>
      <c r="S68" t="str">
        <f t="shared" si="49"/>
        <v/>
      </c>
      <c r="T68">
        <v>1</v>
      </c>
      <c r="U68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</v>
      </c>
      <c r="V68" t="str">
        <f t="shared" ca="1" si="27"/>
        <v>{"id":"so","da":18,"ad":0,"tp1":"cu","vl1":"GO","cn1":1000}</v>
      </c>
    </row>
    <row r="69" spans="1:22">
      <c r="A69" t="s">
        <v>51</v>
      </c>
      <c r="B69" t="str">
        <f>VLOOKUP(A69,CumulativeEventTypeTable!$A:$B,MATCH(CumulativeEventTypeTable!$B$1,CumulativeEventRewardTable!$A$1:$B$1,0),0)</f>
        <v>서프라이즈 누적 오리진 상자</v>
      </c>
      <c r="C69">
        <v>19</v>
      </c>
      <c r="D69">
        <v>0</v>
      </c>
      <c r="E69" t="str">
        <f t="shared" ca="1" si="43"/>
        <v>cu</v>
      </c>
      <c r="F69" t="s">
        <v>2</v>
      </c>
      <c r="G69" t="s">
        <v>78</v>
      </c>
      <c r="H69">
        <v>6</v>
      </c>
      <c r="I69" t="str">
        <f t="shared" si="44"/>
        <v/>
      </c>
      <c r="J69" t="str">
        <f t="shared" ca="1" si="46"/>
        <v/>
      </c>
      <c r="N69" t="str">
        <f t="shared" si="47"/>
        <v/>
      </c>
      <c r="O69" t="str">
        <f t="shared" ca="1" si="48"/>
        <v/>
      </c>
      <c r="S69" t="str">
        <f t="shared" si="49"/>
        <v/>
      </c>
      <c r="T69">
        <v>1</v>
      </c>
      <c r="U69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</v>
      </c>
      <c r="V69" t="str">
        <f t="shared" ca="1" si="27"/>
        <v>{"id":"so","da":19,"ad":0,"tp1":"cu","vl1":"EN","cn1":6}</v>
      </c>
    </row>
    <row r="70" spans="1:22">
      <c r="A70" t="s">
        <v>51</v>
      </c>
      <c r="B70" t="str">
        <f>VLOOKUP(A70,CumulativeEventTypeTable!$A:$B,MATCH(CumulativeEventTypeTable!$B$1,CumulativeEventRewardTable!$A$1:$B$1,0),0)</f>
        <v>서프라이즈 누적 오리진 상자</v>
      </c>
      <c r="C70">
        <v>20</v>
      </c>
      <c r="D70">
        <v>0</v>
      </c>
      <c r="E70" t="str">
        <f t="shared" ca="1" si="43"/>
        <v>cu</v>
      </c>
      <c r="F70" t="s">
        <v>2</v>
      </c>
      <c r="G70" t="s">
        <v>62</v>
      </c>
      <c r="H70">
        <v>500</v>
      </c>
      <c r="I70" t="str">
        <f t="shared" si="44"/>
        <v/>
      </c>
      <c r="J70" t="str">
        <f t="shared" ca="1" si="46"/>
        <v/>
      </c>
      <c r="N70" t="str">
        <f t="shared" si="47"/>
        <v/>
      </c>
      <c r="O70" t="str">
        <f t="shared" ca="1" si="48"/>
        <v/>
      </c>
      <c r="S70" t="str">
        <f t="shared" si="49"/>
        <v/>
      </c>
      <c r="T70">
        <v>1</v>
      </c>
      <c r="U70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</v>
      </c>
      <c r="V70" t="str">
        <f t="shared" ca="1" si="27"/>
        <v>{"id":"so","da":20,"ad":0,"tp1":"cu","vl1":"GO","cn1":500}</v>
      </c>
    </row>
    <row r="71" spans="1:22">
      <c r="A71" t="s">
        <v>51</v>
      </c>
      <c r="B71" t="str">
        <f>VLOOKUP(A71,CumulativeEventTypeTable!$A:$B,MATCH(CumulativeEventTypeTable!$B$1,CumulativeEventRewardTable!$A$1:$B$1,0),0)</f>
        <v>서프라이즈 누적 오리진 상자</v>
      </c>
      <c r="C71">
        <v>21</v>
      </c>
      <c r="D71">
        <v>0</v>
      </c>
      <c r="E71" t="str">
        <f t="shared" ca="1" si="43"/>
        <v>cu</v>
      </c>
      <c r="F71" t="s">
        <v>2</v>
      </c>
      <c r="G71" t="s">
        <v>48</v>
      </c>
      <c r="H71">
        <v>2</v>
      </c>
      <c r="I71" t="str">
        <f t="shared" si="44"/>
        <v/>
      </c>
      <c r="J71" t="str">
        <f t="shared" ca="1" si="46"/>
        <v/>
      </c>
      <c r="N71" t="str">
        <f t="shared" si="47"/>
        <v/>
      </c>
      <c r="O71" t="str">
        <f t="shared" ca="1" si="48"/>
        <v/>
      </c>
      <c r="S71" t="str">
        <f t="shared" si="49"/>
        <v/>
      </c>
      <c r="T71">
        <v>1</v>
      </c>
      <c r="U71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</v>
      </c>
      <c r="V71" t="str">
        <f t="shared" ca="1" si="27"/>
        <v>{"id":"so","da":21,"ad":0,"tp1":"cu","vl1":"DI","cn1":2}</v>
      </c>
    </row>
    <row r="72" spans="1:22">
      <c r="A72" t="s">
        <v>51</v>
      </c>
      <c r="B72" t="str">
        <f>VLOOKUP(A72,CumulativeEventTypeTable!$A:$B,MATCH(CumulativeEventTypeTable!$B$1,CumulativeEventRewardTable!$A$1:$B$1,0),0)</f>
        <v>서프라이즈 누적 오리진 상자</v>
      </c>
      <c r="C72">
        <v>22</v>
      </c>
      <c r="D72">
        <v>0</v>
      </c>
      <c r="E72" t="str">
        <f t="shared" ca="1" si="43"/>
        <v>cu</v>
      </c>
      <c r="F72" t="s">
        <v>2</v>
      </c>
      <c r="G72" t="s">
        <v>62</v>
      </c>
      <c r="H72">
        <v>700</v>
      </c>
      <c r="I72" t="str">
        <f t="shared" si="44"/>
        <v/>
      </c>
      <c r="J72" t="str">
        <f t="shared" ca="1" si="46"/>
        <v/>
      </c>
      <c r="N72" t="str">
        <f t="shared" si="47"/>
        <v/>
      </c>
      <c r="O72" t="str">
        <f t="shared" ca="1" si="48"/>
        <v/>
      </c>
      <c r="S72" t="str">
        <f t="shared" si="49"/>
        <v/>
      </c>
      <c r="T72">
        <v>1</v>
      </c>
      <c r="U72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</v>
      </c>
      <c r="V72" t="str">
        <f t="shared" ca="1" si="27"/>
        <v>{"id":"so","da":22,"ad":0,"tp1":"cu","vl1":"GO","cn1":700}</v>
      </c>
    </row>
    <row r="73" spans="1:22">
      <c r="A73" t="s">
        <v>51</v>
      </c>
      <c r="B73" t="str">
        <f>VLOOKUP(A73,CumulativeEventTypeTable!$A:$B,MATCH(CumulativeEventTypeTable!$B$1,CumulativeEventRewardTable!$A$1:$B$1,0),0)</f>
        <v>서프라이즈 누적 오리진 상자</v>
      </c>
      <c r="C73">
        <v>23</v>
      </c>
      <c r="D73">
        <v>0</v>
      </c>
      <c r="E73" t="str">
        <f t="shared" ca="1" si="43"/>
        <v>be</v>
      </c>
      <c r="F73" t="s">
        <v>47</v>
      </c>
      <c r="G73">
        <v>3</v>
      </c>
      <c r="H73">
        <v>1</v>
      </c>
      <c r="I73" t="str">
        <f t="shared" si="44"/>
        <v/>
      </c>
      <c r="J73" t="str">
        <f t="shared" ca="1" si="46"/>
        <v/>
      </c>
      <c r="N73" t="str">
        <f t="shared" si="47"/>
        <v/>
      </c>
      <c r="O73" t="str">
        <f t="shared" ca="1" si="48"/>
        <v/>
      </c>
      <c r="S73" t="str">
        <f t="shared" si="49"/>
        <v/>
      </c>
      <c r="T73">
        <v>1</v>
      </c>
      <c r="U73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</v>
      </c>
      <c r="V73" t="str">
        <f t="shared" ca="1" si="27"/>
        <v>{"id":"so","da":23,"ad":0,"tp1":"be","vl1":"3","cn1":1}</v>
      </c>
    </row>
    <row r="74" spans="1:22">
      <c r="A74" t="s">
        <v>51</v>
      </c>
      <c r="B74" t="str">
        <f>VLOOKUP(A74,CumulativeEventTypeTable!$A:$B,MATCH(CumulativeEventTypeTable!$B$1,CumulativeEventRewardTable!$A$1:$B$1,0),0)</f>
        <v>서프라이즈 누적 오리진 상자</v>
      </c>
      <c r="C74">
        <v>24</v>
      </c>
      <c r="D74">
        <v>0</v>
      </c>
      <c r="E74" t="str">
        <f t="shared" ca="1" si="43"/>
        <v>cu</v>
      </c>
      <c r="F74" t="s">
        <v>2</v>
      </c>
      <c r="G74" t="s">
        <v>62</v>
      </c>
      <c r="H74">
        <v>800</v>
      </c>
      <c r="I74" t="str">
        <f t="shared" si="44"/>
        <v/>
      </c>
      <c r="J74" t="str">
        <f t="shared" ca="1" si="46"/>
        <v/>
      </c>
      <c r="N74" t="str">
        <f t="shared" si="47"/>
        <v/>
      </c>
      <c r="O74" t="str">
        <f t="shared" ca="1" si="48"/>
        <v/>
      </c>
      <c r="S74" t="str">
        <f t="shared" si="49"/>
        <v/>
      </c>
      <c r="T74">
        <v>1</v>
      </c>
      <c r="U74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</v>
      </c>
      <c r="V74" t="str">
        <f t="shared" ca="1" si="27"/>
        <v>{"id":"so","da":24,"ad":0,"tp1":"cu","vl1":"GO","cn1":800}</v>
      </c>
    </row>
    <row r="75" spans="1:22">
      <c r="A75" t="s">
        <v>51</v>
      </c>
      <c r="B75" t="str">
        <f>VLOOKUP(A75,CumulativeEventTypeTable!$A:$B,MATCH(CumulativeEventTypeTable!$B$1,CumulativeEventRewardTable!$A$1:$B$1,0),0)</f>
        <v>서프라이즈 누적 오리진 상자</v>
      </c>
      <c r="C75">
        <v>25</v>
      </c>
      <c r="D75">
        <v>0</v>
      </c>
      <c r="E75" t="str">
        <f t="shared" ca="1" si="43"/>
        <v>be</v>
      </c>
      <c r="F75" t="s">
        <v>47</v>
      </c>
      <c r="G75">
        <v>2</v>
      </c>
      <c r="H75">
        <v>1</v>
      </c>
      <c r="I75" t="str">
        <f t="shared" si="44"/>
        <v/>
      </c>
      <c r="J75" t="str">
        <f t="shared" ca="1" si="46"/>
        <v/>
      </c>
      <c r="N75" t="str">
        <f t="shared" si="47"/>
        <v/>
      </c>
      <c r="O75" t="str">
        <f t="shared" ca="1" si="48"/>
        <v/>
      </c>
      <c r="S75" t="str">
        <f t="shared" si="49"/>
        <v/>
      </c>
      <c r="T75">
        <v>1</v>
      </c>
      <c r="U75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</v>
      </c>
      <c r="V75" t="str">
        <f t="shared" ca="1" si="27"/>
        <v>{"id":"so","da":25,"ad":0,"tp1":"be","vl1":"2","cn1":1}</v>
      </c>
    </row>
    <row r="76" spans="1:22">
      <c r="A76" t="s">
        <v>51</v>
      </c>
      <c r="B76" t="str">
        <f>VLOOKUP(A76,CumulativeEventTypeTable!$A:$B,MATCH(CumulativeEventTypeTable!$B$1,CumulativeEventRewardTable!$A$1:$B$1,0),0)</f>
        <v>서프라이즈 누적 오리진 상자</v>
      </c>
      <c r="C76">
        <v>26</v>
      </c>
      <c r="D76">
        <v>0</v>
      </c>
      <c r="E76" t="str">
        <f t="shared" ca="1" si="43"/>
        <v>cu</v>
      </c>
      <c r="F76" t="s">
        <v>2</v>
      </c>
      <c r="G76" t="s">
        <v>48</v>
      </c>
      <c r="H76">
        <v>3</v>
      </c>
      <c r="I76" t="str">
        <f t="shared" si="44"/>
        <v/>
      </c>
      <c r="J76" t="str">
        <f t="shared" ca="1" si="46"/>
        <v/>
      </c>
      <c r="N76" t="str">
        <f t="shared" si="47"/>
        <v/>
      </c>
      <c r="O76" t="str">
        <f t="shared" ca="1" si="48"/>
        <v/>
      </c>
      <c r="S76" t="str">
        <f t="shared" si="49"/>
        <v/>
      </c>
      <c r="T76">
        <v>1</v>
      </c>
      <c r="U76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</v>
      </c>
      <c r="V76" t="str">
        <f t="shared" ca="1" si="27"/>
        <v>{"id":"so","da":26,"ad":0,"tp1":"cu","vl1":"DI","cn1":3}</v>
      </c>
    </row>
    <row r="77" spans="1:22">
      <c r="A77" t="s">
        <v>51</v>
      </c>
      <c r="B77" t="str">
        <f>VLOOKUP(A77,CumulativeEventTypeTable!$A:$B,MATCH(CumulativeEventTypeTable!$B$1,CumulativeEventRewardTable!$A$1:$B$1,0),0)</f>
        <v>서프라이즈 누적 오리진 상자</v>
      </c>
      <c r="C77">
        <v>27</v>
      </c>
      <c r="D77">
        <v>0</v>
      </c>
      <c r="E77" t="str">
        <f t="shared" ca="1" si="43"/>
        <v>be</v>
      </c>
      <c r="F77" t="s">
        <v>47</v>
      </c>
      <c r="G77">
        <v>1</v>
      </c>
      <c r="H77">
        <v>1</v>
      </c>
      <c r="I77" t="str">
        <f t="shared" si="44"/>
        <v/>
      </c>
      <c r="J77" t="str">
        <f t="shared" ca="1" si="46"/>
        <v/>
      </c>
      <c r="N77" t="str">
        <f t="shared" si="47"/>
        <v/>
      </c>
      <c r="O77" t="str">
        <f t="shared" ca="1" si="48"/>
        <v/>
      </c>
      <c r="S77" t="str">
        <f t="shared" si="49"/>
        <v/>
      </c>
      <c r="T77">
        <v>1</v>
      </c>
      <c r="U77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</v>
      </c>
      <c r="V77" t="str">
        <f t="shared" ca="1" si="27"/>
        <v>{"id":"so","da":27,"ad":0,"tp1":"be","vl1":"1","cn1":1}</v>
      </c>
    </row>
    <row r="78" spans="1:22">
      <c r="A78" t="s">
        <v>51</v>
      </c>
      <c r="B78" t="str">
        <f>VLOOKUP(A78,CumulativeEventTypeTable!$A:$B,MATCH(CumulativeEventTypeTable!$B$1,CumulativeEventRewardTable!$A$1:$B$1,0),0)</f>
        <v>서프라이즈 누적 오리진 상자</v>
      </c>
      <c r="C78">
        <v>28</v>
      </c>
      <c r="D78">
        <v>0</v>
      </c>
      <c r="E78" t="str">
        <f t="shared" ca="1" si="43"/>
        <v>cu</v>
      </c>
      <c r="F78" t="s">
        <v>2</v>
      </c>
      <c r="G78" t="s">
        <v>78</v>
      </c>
      <c r="H78">
        <v>7</v>
      </c>
      <c r="I78" t="str">
        <f t="shared" si="44"/>
        <v/>
      </c>
      <c r="J78" t="str">
        <f t="shared" ca="1" si="46"/>
        <v/>
      </c>
      <c r="N78" t="str">
        <f t="shared" si="47"/>
        <v/>
      </c>
      <c r="O78" t="str">
        <f t="shared" ca="1" si="48"/>
        <v/>
      </c>
      <c r="S78" t="str">
        <f t="shared" si="49"/>
        <v/>
      </c>
      <c r="T78">
        <v>1</v>
      </c>
      <c r="U78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</v>
      </c>
      <c r="V78" t="str">
        <f t="shared" ca="1" si="27"/>
        <v>{"id":"so","da":28,"ad":0,"tp1":"cu","vl1":"EN","cn1":7}</v>
      </c>
    </row>
    <row r="79" spans="1:22">
      <c r="A79" t="s">
        <v>51</v>
      </c>
      <c r="B79" t="str">
        <f>VLOOKUP(A79,CumulativeEventTypeTable!$A:$B,MATCH(CumulativeEventTypeTable!$B$1,CumulativeEventRewardTable!$A$1:$B$1,0),0)</f>
        <v>서프라이즈 누적 오리진 상자</v>
      </c>
      <c r="C79">
        <v>29</v>
      </c>
      <c r="D79">
        <v>0</v>
      </c>
      <c r="E79" t="str">
        <f t="shared" ca="1" si="43"/>
        <v>cu</v>
      </c>
      <c r="F79" t="s">
        <v>2</v>
      </c>
      <c r="G79" t="s">
        <v>62</v>
      </c>
      <c r="H79">
        <v>600</v>
      </c>
      <c r="I79" t="str">
        <f t="shared" si="44"/>
        <v/>
      </c>
      <c r="J79" t="str">
        <f t="shared" ca="1" si="46"/>
        <v/>
      </c>
      <c r="N79" t="str">
        <f t="shared" si="47"/>
        <v/>
      </c>
      <c r="O79" t="str">
        <f t="shared" ca="1" si="48"/>
        <v/>
      </c>
      <c r="S79" t="str">
        <f t="shared" si="49"/>
        <v/>
      </c>
      <c r="T79">
        <v>1</v>
      </c>
      <c r="U79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</v>
      </c>
      <c r="V79" t="str">
        <f t="shared" ca="1" si="27"/>
        <v>{"id":"so","da":29,"ad":0,"tp1":"cu","vl1":"GO","cn1":600}</v>
      </c>
    </row>
    <row r="80" spans="1:22">
      <c r="A80" t="s">
        <v>51</v>
      </c>
      <c r="B80" t="str">
        <f>VLOOKUP(A80,CumulativeEventTypeTable!$A:$B,MATCH(CumulativeEventTypeTable!$B$1,CumulativeEventRewardTable!$A$1:$B$1,0),0)</f>
        <v>서프라이즈 누적 오리진 상자</v>
      </c>
      <c r="C80">
        <v>30</v>
      </c>
      <c r="D80">
        <v>1</v>
      </c>
      <c r="E80" t="str">
        <f t="shared" ca="1" si="43"/>
        <v>fe</v>
      </c>
      <c r="F80" t="s">
        <v>56</v>
      </c>
      <c r="G80" t="s">
        <v>70</v>
      </c>
      <c r="H80">
        <v>1</v>
      </c>
      <c r="I80" t="str">
        <f t="shared" si="44"/>
        <v/>
      </c>
      <c r="J80" t="str">
        <f t="shared" ca="1" si="46"/>
        <v/>
      </c>
      <c r="N80" t="str">
        <f t="shared" si="47"/>
        <v/>
      </c>
      <c r="O80" t="str">
        <f t="shared" ca="1" si="48"/>
        <v/>
      </c>
      <c r="S80" t="str">
        <f t="shared" si="49"/>
        <v/>
      </c>
      <c r="T80">
        <v>1</v>
      </c>
      <c r="U80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</v>
      </c>
      <c r="V80" t="str">
        <f t="shared" ca="1" si="27"/>
        <v>{"id":"so","da":30,"ad":1,"tp1":"fe","vl1":"Equip0401","cn1":1}</v>
      </c>
    </row>
    <row r="81" spans="1:22">
      <c r="A81" t="s">
        <v>51</v>
      </c>
      <c r="B81" t="str">
        <f>VLOOKUP(A81,CumulativeEventTypeTable!$A:$B,MATCH(CumulativeEventTypeTable!$B$1,CumulativeEventRewardTable!$A$1:$B$1,0),0)</f>
        <v>서프라이즈 누적 오리진 상자</v>
      </c>
      <c r="C81">
        <v>31</v>
      </c>
      <c r="D81">
        <v>1</v>
      </c>
      <c r="E81" t="str">
        <f t="shared" ca="1" si="43"/>
        <v>fe</v>
      </c>
      <c r="F81" t="s">
        <v>56</v>
      </c>
      <c r="G81" t="s">
        <v>73</v>
      </c>
      <c r="H81">
        <v>1</v>
      </c>
      <c r="I81" t="str">
        <f t="shared" si="44"/>
        <v/>
      </c>
      <c r="J81" t="str">
        <f t="shared" ca="1" si="46"/>
        <v/>
      </c>
      <c r="N81" t="str">
        <f t="shared" si="47"/>
        <v/>
      </c>
      <c r="O81" t="str">
        <f t="shared" ca="1" si="48"/>
        <v/>
      </c>
      <c r="S81" t="str">
        <f t="shared" si="49"/>
        <v/>
      </c>
      <c r="T81">
        <v>1</v>
      </c>
      <c r="U81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81" t="str">
        <f t="shared" ca="1" si="27"/>
        <v>{"id":"so","da":31,"ad":1,"tp1":"fe","vl1":"Equip1401","cn1":1}</v>
      </c>
    </row>
    <row r="82" spans="1:22">
      <c r="A82" t="s">
        <v>98</v>
      </c>
      <c r="B82" t="str">
        <f>VLOOKUP(A82,CumulativeEventTypeTable!$A:$B,MATCH(CumulativeEventTypeTable!$B$1,CumulativeEventRewardTable!$A$1:$B$1,0),0)</f>
        <v>서프라이즈 노드워 상자</v>
      </c>
      <c r="C82">
        <v>1</v>
      </c>
      <c r="D82">
        <v>0</v>
      </c>
      <c r="E82" t="str">
        <f t="shared" ref="E82:E88" ca="1" si="51">IF(ISBLANK(F82),"",
VLOOKUP(F82,OFFSET(INDIRECT("$A:$B"),0,MATCH(F$1&amp;"_Verify",INDIRECT("$1:$1"),0)-1),2,0)
)</f>
        <v>cu</v>
      </c>
      <c r="F82" t="s">
        <v>41</v>
      </c>
      <c r="G82" t="s">
        <v>84</v>
      </c>
      <c r="H82">
        <v>500</v>
      </c>
      <c r="I82" t="str">
        <f t="shared" ref="I82:I88" si="52">IF(F82="장비1상자",
  IF(OR(G82&gt;3,H82&gt;5),"장비이상",""),
IF(G82="GO",
  IF(H82&lt;100,"골드이상",""),
IF(G82="DI",
  IF(H82&gt;29,"다이아너무많음",
  IF(H82&gt;9,"다이아다소많음","")),"")))</f>
        <v/>
      </c>
      <c r="J82" t="str">
        <f t="shared" ref="J82:J88" ca="1" si="53">IF(ISBLANK(K82),"",
VLOOKUP(K82,OFFSET(INDIRECT("$A:$B"),0,MATCH(K$1&amp;"_Verify",INDIRECT("$1:$1"),0)-1),2,0)
)</f>
        <v/>
      </c>
      <c r="N82" t="str">
        <f t="shared" ref="N82:N88" si="54">IF(K82="장비1상자",
  IF(OR(L82&gt;3,M82&gt;5),"장비이상",""),
IF(L82="GO",
  IF(M82&lt;100,"골드이상",""),
IF(L82="DI",
  IF(M82&gt;29,"다이아너무많음",
  IF(M82&gt;9,"다이아다소많음","")),"")))</f>
        <v/>
      </c>
      <c r="O82" t="str">
        <f t="shared" ref="O82:O88" ca="1" si="55">IF(ISBLANK(P82),"",
VLOOKUP(P82,OFFSET(INDIRECT("$A:$B"),0,MATCH(P$1&amp;"_Verify",INDIRECT("$1:$1"),0)-1),2,0)
)</f>
        <v/>
      </c>
      <c r="S82" t="str">
        <f t="shared" ref="S82:S88" si="56">IF(P82="장비1상자",
  IF(OR(Q82&gt;3,R82&gt;5),"장비이상",""),
IF(Q82="GO",
  IF(R82&lt;100,"골드이상",""),
IF(Q82="DI",
  IF(R82&gt;29,"다이아너무많음",
  IF(R82&gt;9,"다이아다소많음","")),"")))</f>
        <v/>
      </c>
      <c r="T82">
        <v>0</v>
      </c>
      <c r="U82" t="str">
        <f t="shared" ref="U82:U88" ca="1" si="57">IF(ROW()=2,V82,OFFSET(U82,-1,0)&amp;IF(LEN(V82)=0,"",","&amp;V82))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82" t="str">
        <f t="shared" ref="V82:V88" si="58">IF(T82&lt;&gt;1,"",
"{"""&amp;A$1&amp;""":"""&amp;A82&amp;""""
&amp;","""&amp;C$1&amp;""":"&amp;C82
&amp;","""&amp;D$1&amp;""":"&amp;D82
&amp;IF(LEN(E82)=0,"",","""&amp;E$1&amp;""":"""&amp;E82&amp;"""")
&amp;IF(LEN(G82)=0,"",","""&amp;G$1&amp;""":"""&amp;G82&amp;"""")
&amp;IF(LEN(H82)=0,"",","""&amp;H$1&amp;""":"&amp;H82)
&amp;IF(LEN(J82)=0,"",","""&amp;J$1&amp;""":"""&amp;J82&amp;"""")
&amp;IF(LEN(L82)=0,"",","""&amp;L$1&amp;""":"""&amp;L82&amp;"""")
&amp;IF(LEN(M82)=0,"",","""&amp;M$1&amp;""":"&amp;M82)
&amp;IF(LEN(O82)=0,"",","""&amp;O$1&amp;""":"""&amp;O82&amp;"""")
&amp;IF(LEN(Q82)=0,"",","""&amp;Q$1&amp;""":"""&amp;Q82&amp;"""")
&amp;IF(LEN(R82)=0,"",","""&amp;R$1&amp;""":"&amp;R82)&amp;"}")</f>
        <v/>
      </c>
    </row>
    <row r="83" spans="1:22">
      <c r="A83" t="s">
        <v>98</v>
      </c>
      <c r="B83" t="str">
        <f>VLOOKUP(A83,CumulativeEventTypeTable!$A:$B,MATCH(CumulativeEventTypeTable!$B$1,CumulativeEventRewardTable!$A$1:$B$1,0),0)</f>
        <v>서프라이즈 노드워 상자</v>
      </c>
      <c r="C83">
        <v>2</v>
      </c>
      <c r="D83">
        <v>0</v>
      </c>
      <c r="E83" t="str">
        <f t="shared" ca="1" si="51"/>
        <v>cu</v>
      </c>
      <c r="F83" t="s">
        <v>41</v>
      </c>
      <c r="G83" t="s">
        <v>84</v>
      </c>
      <c r="H83">
        <v>500</v>
      </c>
      <c r="I83" t="str">
        <f t="shared" si="52"/>
        <v/>
      </c>
      <c r="J83" t="str">
        <f t="shared" ca="1" si="53"/>
        <v/>
      </c>
      <c r="N83" t="str">
        <f t="shared" si="54"/>
        <v/>
      </c>
      <c r="O83" t="str">
        <f t="shared" ca="1" si="55"/>
        <v/>
      </c>
      <c r="S83" t="str">
        <f t="shared" si="56"/>
        <v/>
      </c>
      <c r="T83">
        <v>0</v>
      </c>
      <c r="U83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83" t="str">
        <f t="shared" si="58"/>
        <v/>
      </c>
    </row>
    <row r="84" spans="1:22">
      <c r="A84" t="s">
        <v>98</v>
      </c>
      <c r="B84" t="str">
        <f>VLOOKUP(A84,CumulativeEventTypeTable!$A:$B,MATCH(CumulativeEventTypeTable!$B$1,CumulativeEventRewardTable!$A$1:$B$1,0),0)</f>
        <v>서프라이즈 노드워 상자</v>
      </c>
      <c r="C84">
        <v>3</v>
      </c>
      <c r="D84">
        <v>0</v>
      </c>
      <c r="E84" t="str">
        <f t="shared" ca="1" si="51"/>
        <v>cu</v>
      </c>
      <c r="F84" t="s">
        <v>41</v>
      </c>
      <c r="G84" t="s">
        <v>84</v>
      </c>
      <c r="H84">
        <v>500</v>
      </c>
      <c r="I84" t="str">
        <f t="shared" si="52"/>
        <v/>
      </c>
      <c r="J84" t="str">
        <f t="shared" ca="1" si="53"/>
        <v/>
      </c>
      <c r="N84" t="str">
        <f t="shared" si="54"/>
        <v/>
      </c>
      <c r="O84" t="str">
        <f t="shared" ca="1" si="55"/>
        <v/>
      </c>
      <c r="S84" t="str">
        <f t="shared" si="56"/>
        <v/>
      </c>
      <c r="T84">
        <v>0</v>
      </c>
      <c r="U84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84" t="str">
        <f t="shared" si="58"/>
        <v/>
      </c>
    </row>
    <row r="85" spans="1:22">
      <c r="A85" t="s">
        <v>98</v>
      </c>
      <c r="B85" t="str">
        <f>VLOOKUP(A85,CumulativeEventTypeTable!$A:$B,MATCH(CumulativeEventTypeTable!$B$1,CumulativeEventRewardTable!$A$1:$B$1,0),0)</f>
        <v>서프라이즈 노드워 상자</v>
      </c>
      <c r="C85">
        <v>4</v>
      </c>
      <c r="D85">
        <v>0</v>
      </c>
      <c r="E85" t="str">
        <f t="shared" ca="1" si="51"/>
        <v>cu</v>
      </c>
      <c r="F85" t="s">
        <v>41</v>
      </c>
      <c r="G85" t="s">
        <v>84</v>
      </c>
      <c r="H85">
        <v>500</v>
      </c>
      <c r="I85" t="str">
        <f t="shared" si="52"/>
        <v/>
      </c>
      <c r="J85" t="str">
        <f t="shared" ca="1" si="53"/>
        <v/>
      </c>
      <c r="N85" t="str">
        <f t="shared" si="54"/>
        <v/>
      </c>
      <c r="O85" t="str">
        <f t="shared" ca="1" si="55"/>
        <v/>
      </c>
      <c r="S85" t="str">
        <f t="shared" si="56"/>
        <v/>
      </c>
      <c r="T85">
        <v>0</v>
      </c>
      <c r="U85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85" t="str">
        <f t="shared" si="58"/>
        <v/>
      </c>
    </row>
    <row r="86" spans="1:22">
      <c r="A86" t="s">
        <v>98</v>
      </c>
      <c r="B86" t="str">
        <f>VLOOKUP(A86,CumulativeEventTypeTable!$A:$B,MATCH(CumulativeEventTypeTable!$B$1,CumulativeEventRewardTable!$A$1:$B$1,0),0)</f>
        <v>서프라이즈 노드워 상자</v>
      </c>
      <c r="C86">
        <v>5</v>
      </c>
      <c r="D86">
        <v>0</v>
      </c>
      <c r="E86" t="str">
        <f t="shared" ca="1" si="51"/>
        <v>cu</v>
      </c>
      <c r="F86" t="s">
        <v>41</v>
      </c>
      <c r="G86" t="s">
        <v>84</v>
      </c>
      <c r="H86">
        <v>500</v>
      </c>
      <c r="I86" t="str">
        <f t="shared" si="52"/>
        <v/>
      </c>
      <c r="J86" t="str">
        <f t="shared" ca="1" si="53"/>
        <v/>
      </c>
      <c r="N86" t="str">
        <f t="shared" si="54"/>
        <v/>
      </c>
      <c r="O86" t="str">
        <f t="shared" ca="1" si="55"/>
        <v/>
      </c>
      <c r="S86" t="str">
        <f t="shared" si="56"/>
        <v/>
      </c>
      <c r="T86">
        <v>0</v>
      </c>
      <c r="U86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86" t="str">
        <f t="shared" si="58"/>
        <v/>
      </c>
    </row>
    <row r="87" spans="1:22">
      <c r="A87" t="s">
        <v>98</v>
      </c>
      <c r="B87" t="str">
        <f>VLOOKUP(A87,CumulativeEventTypeTable!$A:$B,MATCH(CumulativeEventTypeTable!$B$1,CumulativeEventRewardTable!$A$1:$B$1,0),0)</f>
        <v>서프라이즈 노드워 상자</v>
      </c>
      <c r="C87">
        <v>6</v>
      </c>
      <c r="D87">
        <v>0</v>
      </c>
      <c r="E87" t="str">
        <f t="shared" ca="1" si="51"/>
        <v>cu</v>
      </c>
      <c r="F87" t="s">
        <v>41</v>
      </c>
      <c r="G87" t="s">
        <v>84</v>
      </c>
      <c r="H87">
        <v>500</v>
      </c>
      <c r="I87" t="str">
        <f t="shared" si="52"/>
        <v/>
      </c>
      <c r="J87" t="str">
        <f t="shared" ca="1" si="53"/>
        <v/>
      </c>
      <c r="N87" t="str">
        <f t="shared" si="54"/>
        <v/>
      </c>
      <c r="O87" t="str">
        <f t="shared" ca="1" si="55"/>
        <v/>
      </c>
      <c r="S87" t="str">
        <f t="shared" si="56"/>
        <v/>
      </c>
      <c r="T87">
        <v>0</v>
      </c>
      <c r="U87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87" t="str">
        <f t="shared" si="58"/>
        <v/>
      </c>
    </row>
    <row r="88" spans="1:22">
      <c r="A88" t="s">
        <v>98</v>
      </c>
      <c r="B88" t="str">
        <f>VLOOKUP(A88,CumulativeEventTypeTable!$A:$B,MATCH(CumulativeEventTypeTable!$B$1,CumulativeEventRewardTable!$A$1:$B$1,0),0)</f>
        <v>서프라이즈 노드워 상자</v>
      </c>
      <c r="C88">
        <v>7</v>
      </c>
      <c r="D88">
        <v>0</v>
      </c>
      <c r="E88" t="str">
        <f t="shared" ca="1" si="51"/>
        <v>cu</v>
      </c>
      <c r="F88" t="s">
        <v>41</v>
      </c>
      <c r="G88" t="s">
        <v>84</v>
      </c>
      <c r="H88">
        <v>500</v>
      </c>
      <c r="I88" t="str">
        <f t="shared" si="52"/>
        <v/>
      </c>
      <c r="J88" t="str">
        <f t="shared" ca="1" si="53"/>
        <v/>
      </c>
      <c r="N88" t="str">
        <f t="shared" si="54"/>
        <v/>
      </c>
      <c r="O88" t="str">
        <f t="shared" ca="1" si="55"/>
        <v/>
      </c>
      <c r="S88" t="str">
        <f t="shared" si="56"/>
        <v/>
      </c>
      <c r="T88">
        <v>0</v>
      </c>
      <c r="U88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88" t="str">
        <f t="shared" si="58"/>
        <v/>
      </c>
    </row>
    <row r="89" spans="1:22">
      <c r="A89" t="s">
        <v>77</v>
      </c>
      <c r="B89" t="str">
        <f>VLOOKUP(A89,CumulativeEventTypeTable!$A:$B,MATCH(CumulativeEventTypeTable!$B$1,CumulativeEventRewardTable!$A$1:$B$1,0),0)</f>
        <v>복귀유저 누적 로그인</v>
      </c>
      <c r="C89">
        <v>1</v>
      </c>
      <c r="D89">
        <v>0</v>
      </c>
      <c r="E89" t="str">
        <f t="shared" ca="1" si="43"/>
        <v>cu</v>
      </c>
      <c r="F89" t="s">
        <v>2</v>
      </c>
      <c r="G89" t="s">
        <v>62</v>
      </c>
      <c r="H89">
        <v>2000</v>
      </c>
      <c r="I89" t="str">
        <f t="shared" si="44"/>
        <v/>
      </c>
      <c r="J89" t="str">
        <f t="shared" ref="J89:J95" ca="1" si="59">IF(ISBLANK(K89),"",
VLOOKUP(K89,OFFSET(INDIRECT("$A:$B"),0,MATCH(K$1&amp;"_Verify",INDIRECT("$1:$1"),0)-1),2,0)
)</f>
        <v/>
      </c>
      <c r="N89" t="str">
        <f t="shared" ref="N89:N95" si="60">IF(K89="장비1상자",
  IF(OR(L89&gt;3,M89&gt;5),"장비이상",""),
IF(L89="GO",
  IF(M89&lt;100,"골드이상",""),
IF(L89="DI",
  IF(M89&gt;29,"다이아너무많음",
  IF(M89&gt;9,"다이아다소많음","")),"")))</f>
        <v/>
      </c>
      <c r="O89" t="str">
        <f t="shared" ref="O89:O95" ca="1" si="61">IF(ISBLANK(P89),"",
VLOOKUP(P89,OFFSET(INDIRECT("$A:$B"),0,MATCH(P$1&amp;"_Verify",INDIRECT("$1:$1"),0)-1),2,0)
)</f>
        <v/>
      </c>
      <c r="S89" t="str">
        <f t="shared" ref="S89:S95" si="62">IF(P89="장비1상자",
  IF(OR(Q89&gt;3,R89&gt;5),"장비이상",""),
IF(Q89="GO",
  IF(R89&lt;100,"골드이상",""),
IF(Q89="DI",
  IF(R89&gt;29,"다이아너무많음",
  IF(R89&gt;9,"다이아다소많음","")),"")))</f>
        <v/>
      </c>
      <c r="T89">
        <v>0</v>
      </c>
      <c r="U89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89" t="str">
        <f t="shared" si="27"/>
        <v/>
      </c>
    </row>
    <row r="90" spans="1:22">
      <c r="A90" t="s">
        <v>77</v>
      </c>
      <c r="B90" t="str">
        <f>VLOOKUP(A90,CumulativeEventTypeTable!$A:$B,MATCH(CumulativeEventTypeTable!$B$1,CumulativeEventRewardTable!$A$1:$B$1,0),0)</f>
        <v>복귀유저 누적 로그인</v>
      </c>
      <c r="C90">
        <v>2</v>
      </c>
      <c r="D90">
        <v>0</v>
      </c>
      <c r="E90" t="str">
        <f t="shared" ca="1" si="43"/>
        <v>cu</v>
      </c>
      <c r="F90" t="s">
        <v>2</v>
      </c>
      <c r="G90" t="s">
        <v>62</v>
      </c>
      <c r="H90">
        <v>2000</v>
      </c>
      <c r="I90" t="str">
        <f t="shared" si="44"/>
        <v/>
      </c>
      <c r="J90" t="str">
        <f t="shared" ca="1" si="59"/>
        <v/>
      </c>
      <c r="N90" t="str">
        <f t="shared" si="60"/>
        <v/>
      </c>
      <c r="O90" t="str">
        <f t="shared" ca="1" si="61"/>
        <v/>
      </c>
      <c r="S90" t="str">
        <f t="shared" si="62"/>
        <v/>
      </c>
      <c r="T90">
        <v>0</v>
      </c>
      <c r="U90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90" t="str">
        <f t="shared" si="27"/>
        <v/>
      </c>
    </row>
    <row r="91" spans="1:22">
      <c r="A91" t="s">
        <v>77</v>
      </c>
      <c r="B91" t="str">
        <f>VLOOKUP(A91,CumulativeEventTypeTable!$A:$B,MATCH(CumulativeEventTypeTable!$B$1,CumulativeEventRewardTable!$A$1:$B$1,0),0)</f>
        <v>복귀유저 누적 로그인</v>
      </c>
      <c r="C91">
        <v>3</v>
      </c>
      <c r="D91">
        <v>0</v>
      </c>
      <c r="E91" t="str">
        <f t="shared" ca="1" si="43"/>
        <v>cu</v>
      </c>
      <c r="F91" t="s">
        <v>2</v>
      </c>
      <c r="G91" t="s">
        <v>62</v>
      </c>
      <c r="H91">
        <v>2000</v>
      </c>
      <c r="I91" t="str">
        <f t="shared" si="44"/>
        <v/>
      </c>
      <c r="J91" t="str">
        <f t="shared" ca="1" si="59"/>
        <v/>
      </c>
      <c r="N91" t="str">
        <f t="shared" si="60"/>
        <v/>
      </c>
      <c r="O91" t="str">
        <f t="shared" ca="1" si="61"/>
        <v/>
      </c>
      <c r="S91" t="str">
        <f t="shared" si="62"/>
        <v/>
      </c>
      <c r="T91">
        <v>0</v>
      </c>
      <c r="U91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91" t="str">
        <f t="shared" si="27"/>
        <v/>
      </c>
    </row>
    <row r="92" spans="1:22">
      <c r="A92" t="s">
        <v>77</v>
      </c>
      <c r="B92" t="str">
        <f>VLOOKUP(A92,CumulativeEventTypeTable!$A:$B,MATCH(CumulativeEventTypeTable!$B$1,CumulativeEventRewardTable!$A$1:$B$1,0),0)</f>
        <v>복귀유저 누적 로그인</v>
      </c>
      <c r="C92">
        <v>4</v>
      </c>
      <c r="D92">
        <v>0</v>
      </c>
      <c r="E92" t="str">
        <f t="shared" ca="1" si="43"/>
        <v>cu</v>
      </c>
      <c r="F92" t="s">
        <v>2</v>
      </c>
      <c r="G92" t="s">
        <v>62</v>
      </c>
      <c r="H92">
        <v>2000</v>
      </c>
      <c r="I92" t="str">
        <f t="shared" si="44"/>
        <v/>
      </c>
      <c r="J92" t="str">
        <f t="shared" ca="1" si="59"/>
        <v/>
      </c>
      <c r="N92" t="str">
        <f t="shared" si="60"/>
        <v/>
      </c>
      <c r="O92" t="str">
        <f t="shared" ca="1" si="61"/>
        <v/>
      </c>
      <c r="S92" t="str">
        <f t="shared" si="62"/>
        <v/>
      </c>
      <c r="T92">
        <v>0</v>
      </c>
      <c r="U92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92" t="str">
        <f t="shared" si="27"/>
        <v/>
      </c>
    </row>
    <row r="93" spans="1:22">
      <c r="A93" t="s">
        <v>77</v>
      </c>
      <c r="B93" t="str">
        <f>VLOOKUP(A93,CumulativeEventTypeTable!$A:$B,MATCH(CumulativeEventTypeTable!$B$1,CumulativeEventRewardTable!$A$1:$B$1,0),0)</f>
        <v>복귀유저 누적 로그인</v>
      </c>
      <c r="C93">
        <v>5</v>
      </c>
      <c r="D93">
        <v>0</v>
      </c>
      <c r="E93" t="str">
        <f t="shared" ca="1" si="43"/>
        <v>cu</v>
      </c>
      <c r="F93" t="s">
        <v>2</v>
      </c>
      <c r="G93" t="s">
        <v>62</v>
      </c>
      <c r="H93">
        <v>2000</v>
      </c>
      <c r="I93" t="str">
        <f t="shared" si="44"/>
        <v/>
      </c>
      <c r="J93" t="str">
        <f t="shared" ca="1" si="59"/>
        <v/>
      </c>
      <c r="N93" t="str">
        <f t="shared" si="60"/>
        <v/>
      </c>
      <c r="O93" t="str">
        <f t="shared" ca="1" si="61"/>
        <v/>
      </c>
      <c r="S93" t="str">
        <f t="shared" si="62"/>
        <v/>
      </c>
      <c r="T93">
        <v>0</v>
      </c>
      <c r="U9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93" t="str">
        <f t="shared" si="27"/>
        <v/>
      </c>
    </row>
    <row r="94" spans="1:22">
      <c r="A94" t="s">
        <v>77</v>
      </c>
      <c r="B94" t="str">
        <f>VLOOKUP(A94,CumulativeEventTypeTable!$A:$B,MATCH(CumulativeEventTypeTable!$B$1,CumulativeEventRewardTable!$A$1:$B$1,0),0)</f>
        <v>복귀유저 누적 로그인</v>
      </c>
      <c r="C94">
        <v>6</v>
      </c>
      <c r="D94">
        <v>0</v>
      </c>
      <c r="E94" t="str">
        <f t="shared" ca="1" si="43"/>
        <v>cu</v>
      </c>
      <c r="F94" t="s">
        <v>2</v>
      </c>
      <c r="G94" t="s">
        <v>62</v>
      </c>
      <c r="H94">
        <v>2000</v>
      </c>
      <c r="I94" t="str">
        <f t="shared" si="44"/>
        <v/>
      </c>
      <c r="J94" t="str">
        <f t="shared" ca="1" si="59"/>
        <v/>
      </c>
      <c r="N94" t="str">
        <f t="shared" si="60"/>
        <v/>
      </c>
      <c r="O94" t="str">
        <f t="shared" ca="1" si="61"/>
        <v/>
      </c>
      <c r="S94" t="str">
        <f t="shared" si="62"/>
        <v/>
      </c>
      <c r="T94">
        <v>0</v>
      </c>
      <c r="U9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94" t="str">
        <f t="shared" si="27"/>
        <v/>
      </c>
    </row>
    <row r="95" spans="1:22">
      <c r="A95" t="s">
        <v>77</v>
      </c>
      <c r="B95" t="str">
        <f>VLOOKUP(A95,CumulativeEventTypeTable!$A:$B,MATCH(CumulativeEventTypeTable!$B$1,CumulativeEventRewardTable!$A$1:$B$1,0),0)</f>
        <v>복귀유저 누적 로그인</v>
      </c>
      <c r="C95">
        <v>7</v>
      </c>
      <c r="D95">
        <v>1</v>
      </c>
      <c r="E95" t="str">
        <f t="shared" ca="1" si="43"/>
        <v>cu</v>
      </c>
      <c r="F95" t="s">
        <v>2</v>
      </c>
      <c r="G95" t="s">
        <v>62</v>
      </c>
      <c r="H95">
        <v>2000</v>
      </c>
      <c r="I95" t="str">
        <f t="shared" si="44"/>
        <v/>
      </c>
      <c r="J95" t="str">
        <f t="shared" ca="1" si="59"/>
        <v/>
      </c>
      <c r="N95" t="str">
        <f t="shared" si="60"/>
        <v/>
      </c>
      <c r="O95" t="str">
        <f t="shared" ca="1" si="61"/>
        <v/>
      </c>
      <c r="S95" t="str">
        <f t="shared" si="62"/>
        <v/>
      </c>
      <c r="T95">
        <v>0</v>
      </c>
      <c r="U9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95" t="str">
        <f t="shared" si="27"/>
        <v/>
      </c>
    </row>
    <row r="96" spans="1:22">
      <c r="A96" t="s">
        <v>90</v>
      </c>
      <c r="B96" t="str">
        <f>VLOOKUP(A96,CumulativeEventTypeTable!$A:$B,MATCH(CumulativeEventTypeTable!$B$1,CumulativeEventRewardTable!$A$1:$B$1,0),0)</f>
        <v>포인트 상점</v>
      </c>
      <c r="C96">
        <v>1</v>
      </c>
      <c r="D96">
        <v>1</v>
      </c>
      <c r="E96" t="str">
        <f t="shared" ref="E96:E98" ca="1" si="63">IF(ISBLANK(F96),"",
VLOOKUP(F96,OFFSET(INDIRECT("$A:$B"),0,MATCH(F$1&amp;"_Verify",INDIRECT("$1:$1"),0)-1),2,0)
)</f>
        <v>dr</v>
      </c>
      <c r="F96" t="s">
        <v>92</v>
      </c>
      <c r="G96" t="s">
        <v>95</v>
      </c>
      <c r="H96">
        <v>100</v>
      </c>
      <c r="I96" t="str">
        <f t="shared" ref="I96:I98" si="64">IF(F96="장비1상자",
  IF(OR(G96&gt;3,H96&gt;5),"장비이상",""),
IF(G96="GO",
  IF(H96&lt;100,"골드이상",""),
IF(G96="DI",
  IF(H96&gt;29,"다이아너무많음",
  IF(H96&gt;9,"다이아다소많음","")),"")))</f>
        <v/>
      </c>
      <c r="J96" t="str">
        <f t="shared" ref="J96:J98" ca="1" si="65">IF(ISBLANK(K96),"",
VLOOKUP(K96,OFFSET(INDIRECT("$A:$B"),0,MATCH(K$1&amp;"_Verify",INDIRECT("$1:$1"),0)-1),2,0)
)</f>
        <v/>
      </c>
      <c r="N96" t="str">
        <f t="shared" ref="N96:N98" si="66">IF(K96="장비1상자",
  IF(OR(L96&gt;3,M96&gt;5),"장비이상",""),
IF(L96="GO",
  IF(M96&lt;100,"골드이상",""),
IF(L96="DI",
  IF(M96&gt;29,"다이아너무많음",
  IF(M96&gt;9,"다이아다소많음","")),"")))</f>
        <v/>
      </c>
      <c r="O96" t="str">
        <f t="shared" ref="O96:O98" ca="1" si="67">IF(ISBLANK(P96),"",
VLOOKUP(P96,OFFSET(INDIRECT("$A:$B"),0,MATCH(P$1&amp;"_Verify",INDIRECT("$1:$1"),0)-1),2,0)
)</f>
        <v/>
      </c>
      <c r="S96" t="str">
        <f t="shared" ref="S96:S98" si="68">IF(P96="장비1상자",
  IF(OR(Q96&gt;3,R96&gt;5),"장비이상",""),
IF(Q96="GO",
  IF(R96&lt;100,"골드이상",""),
IF(Q96="DI",
  IF(R96&gt;29,"다이아너무많음",
  IF(R96&gt;9,"다이아다소많음","")),"")))</f>
        <v/>
      </c>
      <c r="T96">
        <v>1</v>
      </c>
      <c r="U96" t="str">
        <f t="shared" ref="U96:U98" ca="1" si="69">IF(ROW()=2,V96,OFFSET(U96,-1,0)&amp;IF(LEN(V96)=0,"",","&amp;V96))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ps","da":1,"ad":1,"tp1":"dr","vl1":"pg1","cn1":100}</v>
      </c>
      <c r="V96" t="str">
        <f t="shared" ref="V96:V98" ca="1" si="70">IF(T96&lt;&gt;1,"",
"{"""&amp;A$1&amp;""":"""&amp;A96&amp;""""
&amp;","""&amp;C$1&amp;""":"&amp;C96
&amp;","""&amp;D$1&amp;""":"&amp;D96
&amp;IF(LEN(E96)=0,"",","""&amp;E$1&amp;""":"""&amp;E96&amp;"""")
&amp;IF(LEN(G96)=0,"",","""&amp;G$1&amp;""":"""&amp;G96&amp;"""")
&amp;IF(LEN(H96)=0,"",","""&amp;H$1&amp;""":"&amp;H96)
&amp;IF(LEN(J96)=0,"",","""&amp;J$1&amp;""":"""&amp;J96&amp;"""")
&amp;IF(LEN(L96)=0,"",","""&amp;L$1&amp;""":"""&amp;L96&amp;"""")
&amp;IF(LEN(M96)=0,"",","""&amp;M$1&amp;""":"&amp;M96)
&amp;IF(LEN(O96)=0,"",","""&amp;O$1&amp;""":"""&amp;O96&amp;"""")
&amp;IF(LEN(Q96)=0,"",","""&amp;Q$1&amp;""":"""&amp;Q96&amp;"""")
&amp;IF(LEN(R96)=0,"",","""&amp;R$1&amp;""":"&amp;R96)&amp;"}")</f>
        <v>{"id":"ps","da":1,"ad":1,"tp1":"dr","vl1":"pg1","cn1":100}</v>
      </c>
    </row>
    <row r="97" spans="1:22">
      <c r="A97" t="s">
        <v>90</v>
      </c>
      <c r="B97" t="str">
        <f>VLOOKUP(A97,CumulativeEventTypeTable!$A:$B,MATCH(CumulativeEventTypeTable!$B$1,CumulativeEventRewardTable!$A$1:$B$1,0),0)</f>
        <v>포인트 상점</v>
      </c>
      <c r="C97">
        <v>2</v>
      </c>
      <c r="D97">
        <v>1</v>
      </c>
      <c r="E97" t="str">
        <f t="shared" ca="1" si="63"/>
        <v>dr</v>
      </c>
      <c r="F97" t="s">
        <v>92</v>
      </c>
      <c r="G97" t="s">
        <v>96</v>
      </c>
      <c r="H97">
        <v>500</v>
      </c>
      <c r="I97" t="str">
        <f t="shared" si="64"/>
        <v/>
      </c>
      <c r="J97" t="str">
        <f t="shared" ca="1" si="65"/>
        <v/>
      </c>
      <c r="N97" t="str">
        <f t="shared" si="66"/>
        <v/>
      </c>
      <c r="O97" t="str">
        <f t="shared" ca="1" si="67"/>
        <v/>
      </c>
      <c r="S97" t="str">
        <f t="shared" si="68"/>
        <v/>
      </c>
      <c r="T97">
        <v>1</v>
      </c>
      <c r="U97" t="str">
        <f t="shared" ca="1" si="6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ps","da":1,"ad":1,"tp1":"dr","vl1":"pg1","cn1":100},{"id":"ps","da":2,"ad":1,"tp1":"dr","vl1":"pg2","cn1":500}</v>
      </c>
      <c r="V97" t="str">
        <f t="shared" ca="1" si="70"/>
        <v>{"id":"ps","da":2,"ad":1,"tp1":"dr","vl1":"pg2","cn1":500}</v>
      </c>
    </row>
    <row r="98" spans="1:22">
      <c r="A98" t="s">
        <v>90</v>
      </c>
      <c r="B98" t="str">
        <f>VLOOKUP(A98,CumulativeEventTypeTable!$A:$B,MATCH(CumulativeEventTypeTable!$B$1,CumulativeEventRewardTable!$A$1:$B$1,0),0)</f>
        <v>포인트 상점</v>
      </c>
      <c r="C98">
        <v>3</v>
      </c>
      <c r="D98">
        <v>1</v>
      </c>
      <c r="E98" t="str">
        <f t="shared" ca="1" si="63"/>
        <v>dr</v>
      </c>
      <c r="F98" t="s">
        <v>92</v>
      </c>
      <c r="G98" t="s">
        <v>97</v>
      </c>
      <c r="H98">
        <v>1500</v>
      </c>
      <c r="I98" t="str">
        <f t="shared" si="64"/>
        <v/>
      </c>
      <c r="J98" t="str">
        <f t="shared" ca="1" si="65"/>
        <v/>
      </c>
      <c r="N98" t="str">
        <f t="shared" si="66"/>
        <v/>
      </c>
      <c r="O98" t="str">
        <f t="shared" ca="1" si="67"/>
        <v/>
      </c>
      <c r="S98" t="str">
        <f t="shared" si="68"/>
        <v/>
      </c>
      <c r="T98">
        <v>1</v>
      </c>
      <c r="U98" t="str">
        <f t="shared" ca="1" si="6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ps","da":1,"ad":1,"tp1":"dr","vl1":"pg1","cn1":100},{"id":"ps","da":2,"ad":1,"tp1":"dr","vl1":"pg2","cn1":500},{"id":"ps","da":3,"ad":1,"tp1":"dr","vl1":"pg3","cn1":1500}</v>
      </c>
      <c r="V98" t="str">
        <f t="shared" ca="1" si="70"/>
        <v>{"id":"ps","da":3,"ad":1,"tp1":"dr","vl1":"pg3","cn1":1500}</v>
      </c>
    </row>
  </sheetData>
  <phoneticPr fontId="1" type="noConversion"/>
  <dataValidations count="1">
    <dataValidation type="list" allowBlank="1" showInputMessage="1" showErrorMessage="1" sqref="F2:F98 K2:K98 P2:P98" xr:uid="{0D4CC734-090B-4216-9DE7-C0A9016BED04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CumulativeEventTypeTable</vt:lpstr>
      <vt:lpstr>CumulativeEventRewardTable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2021-06-04T05:24:30Z</dcterms:created>
  <dcterms:modified xsi:type="dcterms:W3CDTF">2021-08-13T08:50:12Z</dcterms:modified>
</cp:coreProperties>
</file>