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57A249B-E5F4-4384-9226-FBDA1FA0B30D}"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27" i="11" l="1"/>
  <c r="T27" i="11"/>
  <c r="S27" i="11"/>
  <c r="E27" i="11"/>
  <c r="D27" i="11"/>
  <c r="C27" i="11"/>
  <c r="V12" i="11"/>
  <c r="T12" i="11"/>
  <c r="S12" i="11"/>
  <c r="E12" i="11"/>
  <c r="D12" i="11"/>
  <c r="C12" i="11"/>
  <c r="AB31" i="11" l="1"/>
  <c r="AB30" i="11"/>
  <c r="AB29" i="11"/>
  <c r="AB28" i="11"/>
  <c r="AB27" i="11"/>
  <c r="AB26" i="11"/>
  <c r="AB25" i="11"/>
  <c r="AB24" i="11"/>
  <c r="AB23" i="11"/>
  <c r="AB22" i="11"/>
  <c r="AB21" i="11"/>
  <c r="AB20" i="11"/>
  <c r="AB19" i="11"/>
  <c r="AB18" i="11"/>
  <c r="AB17" i="11"/>
  <c r="AB16" i="11"/>
  <c r="AB15" i="11"/>
  <c r="AB14" i="11"/>
  <c r="AB13" i="11"/>
  <c r="AB12" i="11"/>
  <c r="AB11" i="11"/>
  <c r="AB10" i="11"/>
  <c r="AB9" i="11"/>
  <c r="AB8" i="11"/>
  <c r="AB7" i="11"/>
  <c r="AB6" i="11"/>
  <c r="AB5" i="11"/>
  <c r="AB4" i="11"/>
  <c r="AB3" i="11"/>
  <c r="AB2" i="11"/>
  <c r="V63" i="11"/>
  <c r="T63" i="11"/>
  <c r="S63" i="11"/>
  <c r="E63" i="11"/>
  <c r="C63" i="11"/>
  <c r="D63" i="11" l="1"/>
  <c r="AF81" i="1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V48" i="11" l="1"/>
  <c r="T48" i="11"/>
  <c r="S48" i="11"/>
  <c r="E48" i="11"/>
  <c r="D48" i="11"/>
  <c r="C48" i="11"/>
  <c r="AH43" i="9" l="1"/>
  <c r="AH290" i="9" l="1"/>
  <c r="AI290" i="9"/>
  <c r="AJ290" i="9"/>
  <c r="AK290" i="9"/>
  <c r="AI287" i="9"/>
  <c r="AJ287" i="9"/>
  <c r="J28" i="8" l="1"/>
  <c r="J29" i="8"/>
  <c r="T37" i="11" l="1"/>
  <c r="S67" i="11"/>
  <c r="S66" i="11"/>
  <c r="S65" i="11"/>
  <c r="S64" i="11"/>
  <c r="S62" i="11"/>
  <c r="S61" i="11"/>
  <c r="S60" i="11"/>
  <c r="S59" i="11"/>
  <c r="S58" i="11"/>
  <c r="S57" i="11"/>
  <c r="S56" i="11"/>
  <c r="S55" i="11"/>
  <c r="S54" i="11"/>
  <c r="S53" i="11"/>
  <c r="S52" i="11"/>
  <c r="S51" i="11"/>
  <c r="S50" i="11"/>
  <c r="S49" i="11"/>
  <c r="S47" i="11"/>
  <c r="S46" i="11"/>
  <c r="S45" i="11"/>
  <c r="S44" i="11"/>
  <c r="S43" i="11"/>
  <c r="S42" i="11"/>
  <c r="S41" i="11"/>
  <c r="S40" i="11"/>
  <c r="S39" i="11"/>
  <c r="S38" i="11"/>
  <c r="S37" i="11"/>
  <c r="S36" i="11"/>
  <c r="S35" i="11"/>
  <c r="S34" i="11"/>
  <c r="S33" i="11"/>
  <c r="S32" i="11"/>
  <c r="S31" i="11"/>
  <c r="S30" i="11"/>
  <c r="S29" i="11"/>
  <c r="S28" i="11"/>
  <c r="S26" i="11"/>
  <c r="S25" i="11"/>
  <c r="S24" i="11"/>
  <c r="S23" i="11"/>
  <c r="S22" i="11"/>
  <c r="S21" i="11"/>
  <c r="S20" i="11"/>
  <c r="S19" i="11"/>
  <c r="S18" i="11"/>
  <c r="S17" i="11"/>
  <c r="S16" i="11"/>
  <c r="S15" i="11"/>
  <c r="S14" i="11"/>
  <c r="S13" i="11"/>
  <c r="S11" i="11"/>
  <c r="S10" i="11"/>
  <c r="S9" i="11"/>
  <c r="S8" i="11"/>
  <c r="S7" i="11"/>
  <c r="S6" i="11"/>
  <c r="S5" i="11"/>
  <c r="S4" i="11"/>
  <c r="S3" i="11"/>
  <c r="S2" i="11"/>
  <c r="E67" i="11" l="1"/>
  <c r="E66" i="11"/>
  <c r="E65" i="11"/>
  <c r="E64" i="11"/>
  <c r="E62" i="11"/>
  <c r="E61" i="11"/>
  <c r="E60" i="11"/>
  <c r="E59" i="11"/>
  <c r="E58" i="11"/>
  <c r="E57" i="11"/>
  <c r="E56" i="11"/>
  <c r="E55" i="11"/>
  <c r="E54" i="11"/>
  <c r="E53" i="11"/>
  <c r="E52" i="11"/>
  <c r="E51" i="11"/>
  <c r="E50" i="11"/>
  <c r="E49" i="11"/>
  <c r="E47" i="11"/>
  <c r="E46" i="11"/>
  <c r="E45" i="11"/>
  <c r="E44" i="11"/>
  <c r="E43" i="11"/>
  <c r="E42" i="11"/>
  <c r="E41" i="11"/>
  <c r="E40" i="11"/>
  <c r="E39" i="11"/>
  <c r="E38" i="11"/>
  <c r="E37" i="11"/>
  <c r="E36" i="11"/>
  <c r="E35" i="11"/>
  <c r="E34" i="11"/>
  <c r="E33" i="11"/>
  <c r="E32" i="11"/>
  <c r="E31" i="11"/>
  <c r="E30" i="11"/>
  <c r="E29" i="11"/>
  <c r="E28" i="11"/>
  <c r="E26" i="11"/>
  <c r="E25" i="11"/>
  <c r="E24" i="11"/>
  <c r="E23" i="11"/>
  <c r="E22" i="11"/>
  <c r="E21" i="11"/>
  <c r="E20" i="11"/>
  <c r="E19" i="11"/>
  <c r="E18" i="11"/>
  <c r="E17" i="11"/>
  <c r="E16" i="11"/>
  <c r="E15" i="11"/>
  <c r="E14" i="11"/>
  <c r="E13" i="11"/>
  <c r="E11" i="11"/>
  <c r="E10" i="11"/>
  <c r="E9" i="11"/>
  <c r="E8" i="11"/>
  <c r="E7" i="11"/>
  <c r="E6" i="11"/>
  <c r="E5" i="11"/>
  <c r="E3" i="11"/>
  <c r="E2" i="11"/>
  <c r="E4" i="11"/>
  <c r="V67" i="11" l="1"/>
  <c r="V66" i="11"/>
  <c r="V65" i="11"/>
  <c r="V64" i="11"/>
  <c r="V62" i="11"/>
  <c r="V61" i="11"/>
  <c r="V60" i="11"/>
  <c r="V59" i="11"/>
  <c r="V58" i="11"/>
  <c r="V57" i="11"/>
  <c r="V56" i="11"/>
  <c r="V55" i="11"/>
  <c r="V54" i="11"/>
  <c r="V53" i="11"/>
  <c r="V52" i="11"/>
  <c r="V51" i="11"/>
  <c r="V50" i="11"/>
  <c r="V49" i="11"/>
  <c r="V47" i="11"/>
  <c r="V46" i="11"/>
  <c r="V45" i="11"/>
  <c r="V44" i="11"/>
  <c r="V43" i="11"/>
  <c r="V42" i="11"/>
  <c r="V41" i="11"/>
  <c r="V40" i="11"/>
  <c r="V39" i="11"/>
  <c r="V38" i="11"/>
  <c r="V37" i="11"/>
  <c r="V36" i="11"/>
  <c r="V35" i="11"/>
  <c r="V34" i="11"/>
  <c r="V33" i="11"/>
  <c r="V32" i="11"/>
  <c r="V31" i="11"/>
  <c r="V30" i="11"/>
  <c r="V29" i="11"/>
  <c r="V28" i="11"/>
  <c r="V26" i="11"/>
  <c r="V25" i="11"/>
  <c r="V24" i="11"/>
  <c r="V23" i="11"/>
  <c r="V22" i="11"/>
  <c r="V21" i="11"/>
  <c r="V20" i="11"/>
  <c r="V19" i="11"/>
  <c r="V18" i="11"/>
  <c r="V17" i="11"/>
  <c r="V16" i="11"/>
  <c r="V15" i="11"/>
  <c r="V14" i="11"/>
  <c r="V13" i="11"/>
  <c r="V11" i="11"/>
  <c r="V10" i="11"/>
  <c r="V9" i="11"/>
  <c r="V8" i="11"/>
  <c r="V7" i="11"/>
  <c r="V6" i="11"/>
  <c r="V5" i="11"/>
  <c r="V4" i="11"/>
  <c r="V3" i="11"/>
  <c r="V2" i="11"/>
  <c r="U2" i="11" s="1"/>
  <c r="U3" i="11" l="1"/>
  <c r="U4" i="11" l="1"/>
  <c r="U5" i="11" s="1"/>
  <c r="U6" i="11" s="1"/>
  <c r="U7" i="11" s="1"/>
  <c r="U8" i="11" s="1"/>
  <c r="U9" i="11" s="1"/>
  <c r="U10" i="11" s="1"/>
  <c r="U11" i="11" s="1"/>
  <c r="U12" i="11" l="1"/>
  <c r="U13" i="11" s="1"/>
  <c r="U14" i="11" s="1"/>
  <c r="U15" i="11" s="1"/>
  <c r="U16" i="11" s="1"/>
  <c r="U17" i="11" s="1"/>
  <c r="U18" i="11" s="1"/>
  <c r="U19" i="11" s="1"/>
  <c r="U20" i="11" s="1"/>
  <c r="U21" i="11" s="1"/>
  <c r="U22" i="11" s="1"/>
  <c r="U23" i="11" s="1"/>
  <c r="U24" i="11" s="1"/>
  <c r="U25" i="11" s="1"/>
  <c r="U26" i="11" s="1"/>
  <c r="U27" i="11" l="1"/>
  <c r="U28" i="11" s="1"/>
  <c r="U29" i="11" s="1"/>
  <c r="U30" i="11" s="1"/>
  <c r="U31" i="11" s="1"/>
  <c r="U32" i="11" s="1"/>
  <c r="U33" i="11" s="1"/>
  <c r="U34" i="11" s="1"/>
  <c r="U35" i="11" s="1"/>
  <c r="U36" i="11" s="1"/>
  <c r="U37" i="11" s="1"/>
  <c r="U38" i="11" s="1"/>
  <c r="U39" i="11" s="1"/>
  <c r="U40" i="11" s="1"/>
  <c r="U41" i="11" s="1"/>
  <c r="U42" i="11" s="1"/>
  <c r="U43" i="11" s="1"/>
  <c r="U44" i="11" s="1"/>
  <c r="U45" i="11" s="1"/>
  <c r="U46" i="11" s="1"/>
  <c r="U47" i="11" s="1"/>
  <c r="U48" i="11" s="1"/>
  <c r="C67" i="11"/>
  <c r="C66" i="11"/>
  <c r="C65" i="11"/>
  <c r="C64" i="11"/>
  <c r="C62" i="11"/>
  <c r="C61" i="11"/>
  <c r="C60" i="11"/>
  <c r="C59" i="11"/>
  <c r="C58" i="11"/>
  <c r="C57" i="11"/>
  <c r="C56" i="11"/>
  <c r="C55" i="11"/>
  <c r="C54" i="11"/>
  <c r="C53" i="11"/>
  <c r="C52" i="11"/>
  <c r="C51" i="11"/>
  <c r="C50" i="11"/>
  <c r="C49" i="11"/>
  <c r="C47" i="11"/>
  <c r="C46" i="11"/>
  <c r="C45" i="11"/>
  <c r="C44" i="11"/>
  <c r="C43" i="11"/>
  <c r="C42" i="11"/>
  <c r="C41" i="11"/>
  <c r="C40" i="11"/>
  <c r="C39" i="11"/>
  <c r="C38" i="11"/>
  <c r="C37" i="11"/>
  <c r="C36" i="11"/>
  <c r="C35" i="11"/>
  <c r="C34" i="11"/>
  <c r="C33" i="11"/>
  <c r="C32" i="11"/>
  <c r="C31" i="11"/>
  <c r="C30" i="11"/>
  <c r="C29" i="11"/>
  <c r="C28" i="11"/>
  <c r="C26" i="11"/>
  <c r="C25" i="11"/>
  <c r="C24" i="11"/>
  <c r="C23" i="11"/>
  <c r="C22" i="11"/>
  <c r="C21" i="11"/>
  <c r="C20" i="11"/>
  <c r="C19" i="11"/>
  <c r="C18" i="11"/>
  <c r="C17" i="11"/>
  <c r="C16" i="11"/>
  <c r="C15" i="11"/>
  <c r="C14" i="11"/>
  <c r="C13" i="11"/>
  <c r="C11" i="11"/>
  <c r="C10" i="11"/>
  <c r="C9" i="11"/>
  <c r="C8" i="11"/>
  <c r="C7" i="11"/>
  <c r="C6" i="11"/>
  <c r="C5" i="11"/>
  <c r="C4" i="11"/>
  <c r="C3" i="11"/>
  <c r="C2" i="11"/>
  <c r="T67" i="11"/>
  <c r="T66" i="11"/>
  <c r="T65" i="11"/>
  <c r="T64" i="11"/>
  <c r="T62" i="11"/>
  <c r="T61" i="11"/>
  <c r="T60" i="11"/>
  <c r="T59" i="11"/>
  <c r="T58" i="11"/>
  <c r="T57" i="11"/>
  <c r="T56" i="11"/>
  <c r="T55" i="11"/>
  <c r="T54" i="11"/>
  <c r="T53" i="11"/>
  <c r="T52" i="11"/>
  <c r="T51" i="11"/>
  <c r="T50" i="11"/>
  <c r="T49" i="11"/>
  <c r="T47" i="11"/>
  <c r="T46" i="11"/>
  <c r="T45" i="11"/>
  <c r="T44" i="11"/>
  <c r="T43" i="11"/>
  <c r="T42" i="11"/>
  <c r="T41" i="11"/>
  <c r="T40" i="11"/>
  <c r="T39" i="11"/>
  <c r="T38" i="11"/>
  <c r="T36" i="11"/>
  <c r="T35" i="11"/>
  <c r="T34" i="11"/>
  <c r="T33" i="11"/>
  <c r="T32" i="11"/>
  <c r="T31" i="11"/>
  <c r="T30" i="11"/>
  <c r="T29" i="11"/>
  <c r="T28" i="11"/>
  <c r="T26" i="11"/>
  <c r="T25" i="11"/>
  <c r="T24" i="11"/>
  <c r="T23" i="11"/>
  <c r="T22" i="11"/>
  <c r="T21" i="11"/>
  <c r="T20" i="11"/>
  <c r="T19" i="11"/>
  <c r="T18" i="11"/>
  <c r="T17" i="11"/>
  <c r="T16" i="11"/>
  <c r="T15" i="11"/>
  <c r="T14" i="11"/>
  <c r="T13" i="11"/>
  <c r="T11" i="11"/>
  <c r="T10" i="11"/>
  <c r="T9" i="11"/>
  <c r="T8" i="11"/>
  <c r="T7" i="11"/>
  <c r="T6" i="11"/>
  <c r="T5" i="11"/>
  <c r="T4" i="11"/>
  <c r="T3" i="11"/>
  <c r="T2" i="11"/>
  <c r="U49" i="11" l="1"/>
  <c r="U50" i="11" s="1"/>
  <c r="U51" i="11" s="1"/>
  <c r="U52" i="11" s="1"/>
  <c r="U53" i="11" s="1"/>
  <c r="U54" i="11" s="1"/>
  <c r="U55" i="11" s="1"/>
  <c r="U56" i="11" s="1"/>
  <c r="U57" i="11" s="1"/>
  <c r="U58" i="11" s="1"/>
  <c r="U59" i="11" s="1"/>
  <c r="U60" i="11" s="1"/>
  <c r="U61" i="11" s="1"/>
  <c r="U62" i="11" s="1"/>
  <c r="AZ6" i="9"/>
  <c r="U63" i="11" l="1"/>
  <c r="U64" i="11" s="1"/>
  <c r="U65" i="11" s="1"/>
  <c r="U66" i="11" s="1"/>
  <c r="U67" i="11" s="1"/>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W11" i="9" s="1"/>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X2" i="11" l="1"/>
  <c r="AW12" i="9"/>
  <c r="AW8" i="9"/>
  <c r="AW9" i="9"/>
  <c r="AW13" i="9"/>
  <c r="AW5" i="9"/>
  <c r="AW4" i="9"/>
  <c r="AW3" i="9"/>
  <c r="AW6" i="9"/>
  <c r="AW7" i="9"/>
  <c r="AW14" i="9"/>
  <c r="AW15" i="9"/>
  <c r="AW2" i="9"/>
  <c r="J32" i="8" l="1"/>
  <c r="J31" i="8"/>
  <c r="J30" i="8"/>
  <c r="J27" i="8"/>
  <c r="J26" i="8"/>
  <c r="J25" i="8"/>
  <c r="J24" i="8"/>
  <c r="J23" i="8"/>
  <c r="J22" i="8"/>
  <c r="J21" i="8"/>
  <c r="J20" i="8"/>
  <c r="J19" i="8"/>
  <c r="J18" i="8"/>
  <c r="J17" i="8"/>
  <c r="J16" i="8"/>
  <c r="J15" i="8"/>
  <c r="J14" i="8"/>
  <c r="J13" i="8"/>
  <c r="J12" i="8"/>
  <c r="J11" i="8"/>
  <c r="J10" i="8"/>
  <c r="J9" i="8"/>
  <c r="J8" i="8"/>
  <c r="J7" i="8"/>
  <c r="J6" i="8"/>
  <c r="J5" i="8"/>
  <c r="J4" i="8"/>
  <c r="J3" i="8"/>
  <c r="J2" i="8"/>
  <c r="AK15" i="9" l="1"/>
  <c r="AK20" i="9"/>
  <c r="AK26" i="9"/>
  <c r="AK30" i="9"/>
  <c r="AK31" i="9"/>
  <c r="AK35" i="9"/>
  <c r="AK37" i="9"/>
  <c r="AK40" i="9"/>
  <c r="AK41" i="9"/>
  <c r="AK44" i="9"/>
  <c r="AK47" i="9"/>
  <c r="AK50" i="9"/>
  <c r="AK51" i="9"/>
  <c r="AK55" i="9"/>
  <c r="AK60" i="9"/>
  <c r="AK61" i="9"/>
  <c r="AK64" i="9"/>
  <c r="AK70" i="9"/>
  <c r="AK71" i="9"/>
  <c r="AK76" i="9"/>
  <c r="AK80" i="9"/>
  <c r="AK81" i="9"/>
  <c r="AK87" i="9"/>
  <c r="AK90" i="9"/>
  <c r="AK91" i="9"/>
  <c r="AK94" i="9"/>
  <c r="AK95" i="9"/>
  <c r="AK96" i="9"/>
  <c r="AK106" i="9"/>
  <c r="AK114" i="9"/>
  <c r="AK116" i="9"/>
  <c r="AK130" i="9"/>
  <c r="AK131" i="9"/>
  <c r="AK134" i="9"/>
  <c r="AK136" i="9"/>
  <c r="AK145" i="9"/>
  <c r="AK150" i="9"/>
  <c r="AK151" i="9"/>
  <c r="AK154" i="9"/>
  <c r="AK156" i="9"/>
  <c r="AK160" i="9"/>
  <c r="AK161" i="9"/>
  <c r="AK165" i="9"/>
  <c r="AK175" i="9"/>
  <c r="AK185" i="9"/>
  <c r="AK191" i="9"/>
  <c r="AK194" i="9"/>
  <c r="AK201" i="9"/>
  <c r="AK211" i="9"/>
  <c r="AK216" i="9"/>
  <c r="AK224" i="9"/>
  <c r="AK231" i="9"/>
  <c r="AK234" i="9"/>
  <c r="AK251" i="9"/>
  <c r="AK271" i="9"/>
  <c r="AK280" i="9"/>
  <c r="AK281" i="9"/>
  <c r="AK286" i="9"/>
  <c r="AK291" i="9"/>
  <c r="AK295" i="9"/>
  <c r="AK300" i="9"/>
  <c r="AK301" i="9"/>
  <c r="AK311" i="9"/>
  <c r="AK312" i="9"/>
  <c r="AK313" i="9"/>
  <c r="AK314" i="9"/>
  <c r="AK315" i="9"/>
  <c r="AK316" i="9"/>
  <c r="AK317" i="9"/>
  <c r="AK318" i="9"/>
  <c r="AK319" i="9"/>
  <c r="AK320" i="9"/>
  <c r="AK321" i="9"/>
  <c r="AK322" i="9"/>
  <c r="AK325" i="9"/>
  <c r="AK328" i="9"/>
  <c r="AK329" i="9"/>
  <c r="AK333" i="9"/>
  <c r="AK340" i="9"/>
  <c r="AK343" i="9"/>
  <c r="AK344" i="9"/>
  <c r="AK345" i="9"/>
  <c r="AK346" i="9"/>
  <c r="AK347" i="9"/>
  <c r="AK348" i="9"/>
  <c r="AK349" i="9"/>
  <c r="AK350" i="9"/>
  <c r="AK351" i="9"/>
  <c r="AK352" i="9"/>
  <c r="AK353" i="9"/>
  <c r="AK356" i="9"/>
  <c r="AK359" i="9"/>
  <c r="AK360" i="9"/>
  <c r="AK364" i="9"/>
  <c r="AK371"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10" i="9" l="1"/>
  <c r="S336" i="9"/>
  <c r="S318" i="9"/>
  <c r="S60" i="9"/>
  <c r="P367" i="9"/>
  <c r="R80" i="9"/>
  <c r="Q80" i="9"/>
  <c r="R318" i="9"/>
  <c r="R319" i="9" s="1"/>
  <c r="R322" i="9"/>
  <c r="Q322" i="9"/>
  <c r="R310" i="9"/>
  <c r="Q310" i="9"/>
  <c r="R180" i="9"/>
  <c r="Q18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220" i="9"/>
  <c r="Q220" i="9"/>
  <c r="R364" i="9"/>
  <c r="Q364" i="9"/>
  <c r="R321" i="9"/>
  <c r="Q321" i="9"/>
  <c r="Q161" i="9"/>
  <c r="R161" i="9"/>
  <c r="R10" i="9"/>
  <c r="Q10" i="9"/>
  <c r="R351" i="9"/>
  <c r="Q351" i="9"/>
  <c r="Q371" i="9"/>
  <c r="R371" i="9"/>
  <c r="Q332" i="9"/>
  <c r="R332"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56" i="9"/>
  <c r="R356"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66" i="9" l="1"/>
  <c r="Q66" i="9" s="1"/>
  <c r="P296" i="9"/>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320" i="9"/>
  <c r="S126" i="9"/>
  <c r="S84" i="9"/>
  <c r="S131" i="9"/>
  <c r="S180" i="9"/>
  <c r="S344" i="9"/>
  <c r="S294" i="9"/>
  <c r="S260" i="9"/>
  <c r="S220" i="9"/>
  <c r="S322" i="9"/>
  <c r="S211"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210"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181" i="9"/>
  <c r="S359" i="9"/>
  <c r="S231" i="9"/>
  <c r="AB7" i="8"/>
  <c r="R60" i="9"/>
  <c r="AB9" i="8"/>
  <c r="AB5" i="8"/>
  <c r="AC4" i="8"/>
  <c r="AC5" i="8" s="1"/>
  <c r="AB6" i="8"/>
  <c r="AB10" i="8"/>
  <c r="AB8" i="8"/>
  <c r="AJ350" i="9"/>
  <c r="AJ349" i="9"/>
  <c r="AJ347" i="9"/>
  <c r="AJ346" i="9"/>
  <c r="AJ345" i="9"/>
  <c r="R66" i="9" l="1"/>
  <c r="R296" i="9"/>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231" i="9" l="1"/>
  <c r="AA329" i="9"/>
  <c r="AA351" i="9"/>
  <c r="AA333" i="9"/>
  <c r="AA320" i="9"/>
  <c r="AA51" i="9"/>
  <c r="AA371" i="9"/>
  <c r="AA151" i="9"/>
  <c r="AA364" i="9"/>
  <c r="AA130" i="9"/>
  <c r="AN130" i="9" l="1"/>
  <c r="AN364" i="9"/>
  <c r="AN151" i="9"/>
  <c r="AN371" i="9"/>
  <c r="AN51" i="9"/>
  <c r="AN320" i="9"/>
  <c r="AN333" i="9"/>
  <c r="AN351" i="9"/>
  <c r="AN329" i="9"/>
  <c r="AN231" i="9"/>
  <c r="N20" i="9" l="1"/>
  <c r="T20" i="9" s="1"/>
  <c r="S20" i="9" l="1"/>
  <c r="P20" i="9"/>
  <c r="R20" i="9" l="1"/>
  <c r="Q20" i="9"/>
  <c r="AA61" i="9"/>
  <c r="AN61" i="9" l="1"/>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60" i="9" l="1"/>
  <c r="AH241" i="9"/>
  <c r="AK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T346" i="9" l="1"/>
  <c r="S346" i="9"/>
  <c r="T345" i="9"/>
  <c r="R345" i="9"/>
  <c r="R346" i="9" s="1"/>
  <c r="Q345" i="9"/>
  <c r="Q346" i="9" s="1"/>
  <c r="S345" i="9"/>
  <c r="T315" i="9"/>
  <c r="S315" i="9"/>
  <c r="T314" i="9"/>
  <c r="R314" i="9"/>
  <c r="R315" i="9" s="1"/>
  <c r="Q314" i="9"/>
  <c r="Q315" i="9" s="1"/>
  <c r="S314" i="9"/>
  <c r="AA60" i="9" l="1"/>
  <c r="AA50" i="9"/>
  <c r="AA315" i="9"/>
  <c r="AA346" i="9"/>
  <c r="AN60" i="9" l="1"/>
  <c r="AN50" i="9"/>
  <c r="AN315" i="9"/>
  <c r="AN346"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A356" i="9"/>
  <c r="AA325" i="9"/>
  <c r="AN356" i="9" l="1"/>
  <c r="AN325" i="9"/>
  <c r="AA160" i="9"/>
  <c r="AN160" i="9" l="1"/>
  <c r="AK323" i="9" l="1"/>
  <c r="AK355" i="9"/>
  <c r="AK354" i="9"/>
  <c r="AK324" i="9"/>
  <c r="N368" i="9" l="1"/>
  <c r="N363" i="9"/>
  <c r="N362" i="9"/>
  <c r="N221" i="9"/>
  <c r="S221" i="9" s="1"/>
  <c r="AA355" i="9"/>
  <c r="AA324" i="9"/>
  <c r="T363" i="9" l="1"/>
  <c r="S363" i="9"/>
  <c r="T362" i="9"/>
  <c r="S362" i="9"/>
  <c r="T368" i="9"/>
  <c r="S368" i="9"/>
  <c r="Q221" i="9"/>
  <c r="R221" i="9"/>
  <c r="T221" i="9"/>
  <c r="AN324" i="9"/>
  <c r="AN355" i="9"/>
  <c r="AA161" i="9"/>
  <c r="AA360" i="9"/>
  <c r="AV7" i="9" l="1"/>
  <c r="AN161" i="9"/>
  <c r="AN360" i="9"/>
  <c r="AA211" i="9"/>
  <c r="AA201" i="9"/>
  <c r="AA191" i="9"/>
  <c r="AN211" i="9" l="1"/>
  <c r="AN201" i="9"/>
  <c r="AN191" i="9"/>
  <c r="AK270" i="9" l="1"/>
  <c r="AH270" i="9"/>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332" i="9"/>
  <c r="AK277" i="9"/>
  <c r="AK279" i="9"/>
  <c r="AK278" i="9"/>
  <c r="AK334" i="9"/>
  <c r="AK365" i="9"/>
  <c r="AK335" i="9"/>
  <c r="AK366" i="9"/>
  <c r="AK263" i="9"/>
  <c r="AK368" i="9"/>
  <c r="AK336" i="9"/>
  <c r="AK367" i="9"/>
  <c r="AK337"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AV8" i="9"/>
  <c r="AV9" i="9"/>
  <c r="T342" i="9"/>
  <c r="S342" i="9"/>
  <c r="AA271" i="9"/>
  <c r="AA270" i="9"/>
  <c r="AA330" i="9"/>
  <c r="AA361" i="9"/>
  <c r="AA336" i="9"/>
  <c r="AA367" i="9"/>
  <c r="AN271" i="9" l="1"/>
  <c r="AN270" i="9"/>
  <c r="AN336" i="9"/>
  <c r="AN361" i="9"/>
  <c r="AN367" i="9"/>
  <c r="AN330" i="9"/>
  <c r="AK297" i="9" l="1"/>
  <c r="AK299" i="9" l="1"/>
  <c r="AK307" i="9"/>
  <c r="AK303" i="9"/>
  <c r="AK110" i="9"/>
  <c r="AK111" i="9"/>
  <c r="AK372" i="9"/>
  <c r="AK341" i="9"/>
  <c r="AK342" i="9"/>
  <c r="AK373" i="9"/>
  <c r="AK100" i="9"/>
  <c r="AK101" i="9"/>
  <c r="AK338" i="9"/>
  <c r="AK370" i="9"/>
  <c r="AK339" i="9"/>
  <c r="AK369" i="9"/>
  <c r="N121" i="9" l="1"/>
  <c r="N347" i="9"/>
  <c r="N316" i="9"/>
  <c r="AA301" i="9"/>
  <c r="AA300" i="9"/>
  <c r="T121" i="9" l="1"/>
  <c r="R121" i="9"/>
  <c r="Q121" i="9"/>
  <c r="S121" i="9"/>
  <c r="N348" i="9"/>
  <c r="T347" i="9"/>
  <c r="Q347" i="9"/>
  <c r="Q348" i="9" s="1"/>
  <c r="Q349" i="9" s="1"/>
  <c r="Q350" i="9" s="1"/>
  <c r="S347" i="9"/>
  <c r="R347" i="9"/>
  <c r="R348" i="9" s="1"/>
  <c r="R349" i="9" s="1"/>
  <c r="R350" i="9" s="1"/>
  <c r="N317" i="9"/>
  <c r="R316" i="9"/>
  <c r="R317" i="9" s="1"/>
  <c r="S316" i="9"/>
  <c r="T316" i="9"/>
  <c r="Q316" i="9"/>
  <c r="Q317" i="9" s="1"/>
  <c r="AN301" i="9"/>
  <c r="AN300" i="9"/>
  <c r="T348" i="9" l="1"/>
  <c r="S348" i="9"/>
  <c r="AV5" i="9"/>
  <c r="T317" i="9"/>
  <c r="S317"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AK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31" i="9"/>
  <c r="AA30" i="9"/>
  <c r="AA311" i="9"/>
  <c r="AA370" i="9"/>
  <c r="AA312" i="9"/>
  <c r="AA344" i="9"/>
  <c r="AA343" i="9"/>
  <c r="AA314" i="9"/>
  <c r="AA345" i="9"/>
  <c r="AA313" i="9"/>
  <c r="AA349" i="9"/>
  <c r="AA350" i="9"/>
  <c r="AA110" i="9"/>
  <c r="AA319" i="9"/>
  <c r="AA100" i="9"/>
  <c r="AA111" i="9"/>
  <c r="AA318" i="9"/>
  <c r="AA101" i="9"/>
  <c r="AN350" i="9" l="1"/>
  <c r="AN349" i="9"/>
  <c r="AN318" i="9"/>
  <c r="AN319" i="9"/>
  <c r="AN30" i="9"/>
  <c r="AN31" i="9"/>
  <c r="AN311" i="9"/>
  <c r="AN344" i="9"/>
  <c r="AN343" i="9"/>
  <c r="AN345" i="9"/>
  <c r="AN314" i="9"/>
  <c r="AN312" i="9"/>
  <c r="AN313" i="9"/>
  <c r="AN370" i="9"/>
  <c r="AN111" i="9"/>
  <c r="AN100" i="9"/>
  <c r="AN110" i="9"/>
  <c r="AN101" i="9"/>
  <c r="CB35" i="9" l="1"/>
  <c r="CB7" i="9"/>
  <c r="CB24" i="9"/>
  <c r="CB33" i="9"/>
  <c r="CB28" i="9"/>
  <c r="AK84" i="9"/>
  <c r="AK186" i="9"/>
  <c r="AK77" i="9"/>
  <c r="AK53" i="9"/>
  <c r="AK67" i="9"/>
  <c r="AK93" i="9"/>
  <c r="AK229" i="9"/>
  <c r="AK242" i="9"/>
  <c r="AK32" i="9"/>
  <c r="AK152" i="9"/>
  <c r="AK79" i="9"/>
  <c r="AK244" i="9"/>
  <c r="AK255" i="9"/>
  <c r="AK164" i="9"/>
  <c r="AK99" i="9"/>
  <c r="AK148" i="9"/>
  <c r="AK226" i="9"/>
  <c r="AK42" i="9"/>
  <c r="AK287" i="9"/>
  <c r="AK43" i="9"/>
  <c r="AK182" i="9"/>
  <c r="AK204" i="9"/>
  <c r="AK223" i="9" l="1"/>
  <c r="AK133" i="9"/>
  <c r="D54" i="11"/>
  <c r="AK250" i="9"/>
  <c r="CB22" i="9"/>
  <c r="AK73" i="9"/>
  <c r="AK274" i="9"/>
  <c r="CB19" i="9"/>
  <c r="CB38" i="9"/>
  <c r="AK230" i="9"/>
  <c r="CB6" i="9"/>
  <c r="AK140" i="9"/>
  <c r="CB9" i="9"/>
  <c r="CB27" i="9"/>
  <c r="D58" i="11"/>
  <c r="AK190" i="9"/>
  <c r="CB3" i="9"/>
  <c r="N270" i="9" s="1"/>
  <c r="AK228" i="9"/>
  <c r="AK9" i="9"/>
  <c r="AK188" i="9"/>
  <c r="AK276" i="9"/>
  <c r="AK183" i="9"/>
  <c r="AK209" i="9"/>
  <c r="AK57" i="9"/>
  <c r="AK16" i="9"/>
  <c r="CB30" i="9"/>
  <c r="D65" i="11"/>
  <c r="CB23"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CB44" i="9"/>
  <c r="D34" i="11"/>
  <c r="CB2"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CB39" i="9"/>
  <c r="AK11" i="9"/>
  <c r="CB12" i="9"/>
  <c r="AK240" i="9"/>
  <c r="CB14" i="9"/>
  <c r="CB40" i="9"/>
  <c r="CB43" i="9"/>
  <c r="CB10" i="9"/>
  <c r="D10" i="11"/>
  <c r="CB21" i="9"/>
  <c r="AK146" i="9"/>
  <c r="AK24" i="9"/>
  <c r="AK105" i="9"/>
  <c r="AK176" i="9"/>
  <c r="AK243" i="9"/>
  <c r="AK7" i="9"/>
  <c r="AK219" i="9"/>
  <c r="AK59" i="9"/>
  <c r="AK298" i="9"/>
  <c r="AK304" i="9"/>
  <c r="AK92" i="9"/>
  <c r="AK65" i="9"/>
  <c r="AK193" i="9"/>
  <c r="AK36" i="9"/>
  <c r="AK157" i="9"/>
  <c r="AK294" i="9"/>
  <c r="AK88" i="9"/>
  <c r="AK268" i="9"/>
  <c r="D41" i="11"/>
  <c r="CB5" i="9"/>
  <c r="AK10" i="9"/>
  <c r="AK210" i="9"/>
  <c r="CB8" i="9"/>
  <c r="CB42" i="9"/>
  <c r="AK180" i="9"/>
  <c r="AK181" i="9"/>
  <c r="D16" i="11"/>
  <c r="CB31" i="9"/>
  <c r="CB32" i="9"/>
  <c r="CB16" i="9"/>
  <c r="AK200" i="9"/>
  <c r="AK310" i="9"/>
  <c r="AK141" i="9"/>
  <c r="AK260" i="9"/>
  <c r="CB11" i="9"/>
  <c r="CB45" i="9"/>
  <c r="AK306" i="9"/>
  <c r="AK66" i="9"/>
  <c r="AK267" i="9"/>
  <c r="AK82" i="9"/>
  <c r="AK257" i="9"/>
  <c r="AK29" i="9"/>
  <c r="AK208" i="9"/>
  <c r="CB17" i="9"/>
  <c r="AK122" i="9"/>
  <c r="AK236" i="9"/>
  <c r="AK213" i="9"/>
  <c r="AK85" i="9"/>
  <c r="AK184" i="9"/>
  <c r="AK86" i="9"/>
  <c r="AK169" i="9"/>
  <c r="AK289" i="9"/>
  <c r="AK149" i="9"/>
  <c r="AK49" i="9"/>
  <c r="AK117" i="9"/>
  <c r="AK166" i="9"/>
  <c r="AK239" i="9"/>
  <c r="AK264" i="9"/>
  <c r="AK205" i="9"/>
  <c r="AK272" i="9"/>
  <c r="AK14" i="9"/>
  <c r="AK292" i="9"/>
  <c r="AK206" i="9"/>
  <c r="CB36" i="9"/>
  <c r="CB37" i="9"/>
  <c r="D11" i="11"/>
  <c r="CB20" i="9"/>
  <c r="D19" i="11"/>
  <c r="CB4" i="9"/>
  <c r="CB13" i="9"/>
  <c r="CB41" i="9"/>
  <c r="AK120" i="9"/>
  <c r="AK121" i="9"/>
  <c r="CB18" i="9"/>
  <c r="CB15" i="9"/>
  <c r="CB29" i="9"/>
  <c r="AK170" i="9"/>
  <c r="AK171" i="9"/>
  <c r="CB34" i="9"/>
  <c r="AK221" i="9"/>
  <c r="CB26" i="9"/>
  <c r="AK220" i="9"/>
  <c r="D5" i="11"/>
  <c r="CB25" i="9"/>
  <c r="N240" i="9" l="1"/>
  <c r="S240" i="9" s="1"/>
  <c r="N241" i="9"/>
  <c r="R240" i="9"/>
  <c r="N366" i="9"/>
  <c r="N357" i="9"/>
  <c r="N171" i="9"/>
  <c r="AD1" i="9" a="1"/>
  <c r="AD1" i="9" s="1"/>
  <c r="D7" i="11"/>
  <c r="D67" i="11"/>
  <c r="D47" i="11"/>
  <c r="D3" i="11"/>
  <c r="D37" i="11"/>
  <c r="D25" i="11"/>
  <c r="D35" i="11"/>
  <c r="D4" i="11"/>
  <c r="D64" i="11"/>
  <c r="D40" i="11"/>
  <c r="D6" i="11"/>
  <c r="D33" i="11"/>
  <c r="D44" i="11"/>
  <c r="D23" i="11"/>
  <c r="D15" i="11"/>
  <c r="D30" i="11"/>
  <c r="D2" i="11"/>
  <c r="D51" i="11"/>
  <c r="D26" i="11"/>
  <c r="D43" i="11"/>
  <c r="D22" i="11"/>
  <c r="D45" i="11"/>
  <c r="D21" i="11"/>
  <c r="D32" i="11"/>
  <c r="D55" i="11"/>
  <c r="D8" i="11"/>
  <c r="D50" i="11"/>
  <c r="D18" i="11"/>
  <c r="D61" i="11"/>
  <c r="D38" i="11"/>
  <c r="D49" i="11"/>
  <c r="S270" i="9"/>
  <c r="T270" i="9"/>
  <c r="D31" i="11"/>
  <c r="D14" i="11"/>
  <c r="D62" i="11"/>
  <c r="D60" i="11"/>
  <c r="D29" i="11"/>
  <c r="D52" i="11"/>
  <c r="D20" i="11"/>
  <c r="D24" i="11"/>
  <c r="D17" i="11"/>
  <c r="D42" i="11"/>
  <c r="D59" i="11"/>
  <c r="D53" i="11"/>
  <c r="D36" i="11"/>
  <c r="D66" i="11"/>
  <c r="D46" i="11"/>
  <c r="D13" i="11"/>
  <c r="D39" i="11"/>
  <c r="D57" i="11"/>
  <c r="D28" i="11"/>
  <c r="D56" i="11"/>
  <c r="D9" i="11"/>
  <c r="AA359" i="9"/>
  <c r="AA328" i="9"/>
  <c r="AA181" i="9"/>
  <c r="AA180" i="9"/>
  <c r="T240" i="9" l="1"/>
  <c r="AV11" i="9" s="1"/>
  <c r="Q240" i="9"/>
  <c r="T241" i="9"/>
  <c r="AV12" i="9" s="1"/>
  <c r="R241" i="9"/>
  <c r="Q241" i="9"/>
  <c r="S241" i="9"/>
  <c r="T366" i="9"/>
  <c r="S366" i="9"/>
  <c r="Q366" i="9"/>
  <c r="Q367" i="9" s="1"/>
  <c r="Q368" i="9" s="1"/>
  <c r="R366" i="9"/>
  <c r="R367" i="9" s="1"/>
  <c r="R368" i="9" s="1"/>
  <c r="R357" i="9"/>
  <c r="R358" i="9" s="1"/>
  <c r="T357" i="9"/>
  <c r="Q357" i="9"/>
  <c r="Q358" i="9" s="1"/>
  <c r="S357" i="9"/>
  <c r="T171" i="9"/>
  <c r="AV6" i="9" s="1"/>
  <c r="Q171" i="9"/>
  <c r="R171" i="9"/>
  <c r="S171" i="9"/>
  <c r="AN359" i="9"/>
  <c r="AN328" i="9"/>
  <c r="AN180" i="9"/>
  <c r="AN181" i="9"/>
  <c r="T1" i="9" l="1" a="1"/>
  <c r="T1" i="9" s="1"/>
  <c r="AA241" i="9"/>
  <c r="AA327" i="9"/>
  <c r="AA210" i="9"/>
  <c r="AA230" i="9"/>
  <c r="AA240" i="9"/>
  <c r="AA200" i="9"/>
  <c r="AA357" i="9"/>
  <c r="AA326" i="9"/>
  <c r="AA358" i="9"/>
  <c r="AA369" i="9"/>
  <c r="AA368" i="9"/>
  <c r="AA339" i="9"/>
  <c r="AA338" i="9"/>
  <c r="AA337" i="9"/>
  <c r="AA340" i="9"/>
  <c r="AA331" i="9"/>
  <c r="AA365" i="9"/>
  <c r="AA366" i="9"/>
  <c r="AA310" i="9"/>
  <c r="AA334" i="9"/>
  <c r="AA363" i="9"/>
  <c r="AA362" i="9"/>
  <c r="AA335" i="9"/>
  <c r="AA332" i="9"/>
  <c r="AA150" i="9"/>
  <c r="AA81" i="9"/>
  <c r="AA80" i="9"/>
  <c r="AA120" i="9"/>
  <c r="AA373" i="9"/>
  <c r="AA372" i="9"/>
  <c r="AA342" i="9"/>
  <c r="AA121" i="9"/>
  <c r="AA341" i="9"/>
  <c r="AA70" i="9"/>
  <c r="AA316" i="9"/>
  <c r="AA353" i="9"/>
  <c r="AA186" i="9"/>
  <c r="AA296" i="9"/>
  <c r="AA248" i="9"/>
  <c r="AA222" i="9"/>
  <c r="AA167" i="9"/>
  <c r="AA255" i="9"/>
  <c r="AA48" i="9"/>
  <c r="AA142" i="9"/>
  <c r="AA137" i="9"/>
  <c r="AA85" i="9"/>
  <c r="AA269" i="9"/>
  <c r="AA262" i="9"/>
  <c r="AA18" i="9"/>
  <c r="AA103" i="9"/>
  <c r="AA303" i="9"/>
  <c r="AA245" i="9"/>
  <c r="AA273" i="9"/>
  <c r="AA136" i="9"/>
  <c r="AA192" i="9"/>
  <c r="AA139" i="9"/>
  <c r="AA187" i="9"/>
  <c r="AA234" i="9"/>
  <c r="AA25" i="9"/>
  <c r="AA47" i="9"/>
  <c r="AA89" i="9"/>
  <c r="AA92" i="9"/>
  <c r="AA286" i="9"/>
  <c r="AA22" i="9"/>
  <c r="AA66" i="9"/>
  <c r="AA238" i="9"/>
  <c r="AA98" i="9"/>
  <c r="AA119" i="9"/>
  <c r="AA243" i="9"/>
  <c r="AA3" i="9"/>
  <c r="AA292" i="9"/>
  <c r="AA209" i="9"/>
  <c r="AA27" i="9"/>
  <c r="AA102" i="9"/>
  <c r="AA146" i="9"/>
  <c r="AA198" i="9"/>
  <c r="AA184" i="9"/>
  <c r="AA253" i="9"/>
  <c r="AA75" i="9"/>
  <c r="AA203" i="9"/>
  <c r="AA74" i="9"/>
  <c r="AA40" i="9"/>
  <c r="AA323" i="9"/>
  <c r="AA347" i="9"/>
  <c r="AA155" i="9"/>
  <c r="AA223" i="9"/>
  <c r="AA133" i="9"/>
  <c r="AA289" i="9"/>
  <c r="AA45" i="9"/>
  <c r="AA145" i="9"/>
  <c r="AA42" i="9"/>
  <c r="AA132" i="9"/>
  <c r="AA154" i="9"/>
  <c r="AA126" i="9"/>
  <c r="AA152" i="9"/>
  <c r="AA216" i="9"/>
  <c r="AA94" i="9"/>
  <c r="AA282" i="9"/>
  <c r="AA287" i="9"/>
  <c r="AA279" i="9"/>
  <c r="AA52" i="9"/>
  <c r="AA73" i="9"/>
  <c r="AA166" i="9"/>
  <c r="AA39" i="9"/>
  <c r="AA233" i="9"/>
  <c r="AA114" i="9"/>
  <c r="AA225" i="9"/>
  <c r="AA299" i="9"/>
  <c r="AA9" i="9"/>
  <c r="AA173" i="9"/>
  <c r="AA6" i="9"/>
  <c r="AA127" i="9"/>
  <c r="AA249" i="9"/>
  <c r="AA82" i="9"/>
  <c r="AA115" i="9"/>
  <c r="AA118" i="9"/>
  <c r="AA93" i="9"/>
  <c r="AA207" i="9"/>
  <c r="AA199" i="9"/>
  <c r="AA197" i="9"/>
  <c r="AA206" i="9"/>
  <c r="AA254" i="9"/>
  <c r="AA33" i="9"/>
  <c r="AA32" i="9"/>
  <c r="AA236" i="9"/>
  <c r="AA96" i="9"/>
  <c r="AA91" i="9"/>
  <c r="AA176" i="9"/>
  <c r="AA10" i="9"/>
  <c r="AA69" i="9"/>
  <c r="AA168" i="9"/>
  <c r="AA162" i="9"/>
  <c r="AA108" i="9"/>
  <c r="AA78" i="9"/>
  <c r="AA13" i="9"/>
  <c r="AA49" i="9"/>
  <c r="AA64" i="9"/>
  <c r="AA213" i="9"/>
  <c r="AA46" i="9"/>
  <c r="AA220" i="9"/>
  <c r="AA164" i="9"/>
  <c r="AA165" i="9"/>
  <c r="AA105" i="9"/>
  <c r="AA141" i="9"/>
  <c r="AA244" i="9"/>
  <c r="AA76" i="9"/>
  <c r="AA235" i="9"/>
  <c r="AA116" i="9"/>
  <c r="AA87" i="9"/>
  <c r="AA158" i="9"/>
  <c r="AA97" i="9"/>
  <c r="AA259" i="9"/>
  <c r="AA65" i="9"/>
  <c r="AA190" i="9"/>
  <c r="AA86" i="9"/>
  <c r="AA163" i="9"/>
  <c r="AA35" i="9"/>
  <c r="AA90" i="9"/>
  <c r="AA41" i="9"/>
  <c r="AA321" i="9"/>
  <c r="AA348" i="9"/>
  <c r="AA308" i="9"/>
  <c r="AA129" i="9"/>
  <c r="AA157" i="9"/>
  <c r="AA250" i="9"/>
  <c r="AA125" i="9"/>
  <c r="AA185" i="9"/>
  <c r="AA297" i="9"/>
  <c r="AA109" i="9"/>
  <c r="AA159" i="9"/>
  <c r="AA84" i="9"/>
  <c r="AA148" i="9"/>
  <c r="AA83" i="9"/>
  <c r="AA107" i="9"/>
  <c r="AA14" i="9"/>
  <c r="AA309" i="9"/>
  <c r="AA36" i="9"/>
  <c r="AA135" i="9"/>
  <c r="AA251" i="9"/>
  <c r="AA63" i="9"/>
  <c r="AA122" i="9"/>
  <c r="AA7" i="9"/>
  <c r="AA140" i="9"/>
  <c r="AA149" i="9"/>
  <c r="AA43" i="9"/>
  <c r="AA257" i="9"/>
  <c r="AA194" i="9"/>
  <c r="AA17" i="9"/>
  <c r="AA153" i="9"/>
  <c r="AA277" i="9"/>
  <c r="AA44" i="9"/>
  <c r="AA305" i="9"/>
  <c r="AA20" i="9"/>
  <c r="AA322" i="9"/>
  <c r="AA284" i="9"/>
  <c r="AA26" i="9"/>
  <c r="AA123" i="9"/>
  <c r="AA256" i="9"/>
  <c r="AA8" i="9"/>
  <c r="AA177" i="9"/>
  <c r="AA175" i="9"/>
  <c r="AA288" i="9"/>
  <c r="AA278" i="9"/>
  <c r="AA67" i="9"/>
  <c r="AA307" i="9"/>
  <c r="AA179" i="9"/>
  <c r="AA172" i="9"/>
  <c r="AA59" i="9"/>
  <c r="AA295" i="9"/>
  <c r="AA12" i="9"/>
  <c r="AA304" i="9"/>
  <c r="AA138" i="9"/>
  <c r="AA28" i="9"/>
  <c r="AA252" i="9"/>
  <c r="AA217" i="9"/>
  <c r="AA247" i="9"/>
  <c r="AA274" i="9"/>
  <c r="AA229" i="9"/>
  <c r="AA21" i="9"/>
  <c r="AA354" i="9"/>
  <c r="AA169" i="9"/>
  <c r="AA72" i="9"/>
  <c r="AA218" i="9"/>
  <c r="AA62" i="9"/>
  <c r="AA34" i="9"/>
  <c r="AA117" i="9"/>
  <c r="AA237" i="9"/>
  <c r="AA113" i="9"/>
  <c r="AA79" i="9"/>
  <c r="AA95" i="9"/>
  <c r="AA260" i="9"/>
  <c r="AA19" i="9"/>
  <c r="AA196" i="9"/>
  <c r="AA16" i="9"/>
  <c r="AA294" i="9"/>
  <c r="AA204" i="9"/>
  <c r="AA54" i="9"/>
  <c r="AA226" i="9"/>
  <c r="AA188" i="9"/>
  <c r="AA182" i="9"/>
  <c r="AA275" i="9"/>
  <c r="AA156" i="9"/>
  <c r="AA283" i="9"/>
  <c r="AA68" i="9"/>
  <c r="AA202" i="9"/>
  <c r="AA143" i="9"/>
  <c r="AA88" i="9"/>
  <c r="AA261" i="9"/>
  <c r="AA58" i="9"/>
  <c r="AA4" i="9"/>
  <c r="AA99" i="9"/>
  <c r="AA268" i="9"/>
  <c r="AA55" i="9"/>
  <c r="AA212" i="9"/>
  <c r="AA298" i="9"/>
  <c r="AA15" i="9"/>
  <c r="AA5" i="9"/>
  <c r="AA293" i="9"/>
  <c r="AA134" i="9"/>
  <c r="AA189" i="9"/>
  <c r="AA178" i="9"/>
  <c r="AA53" i="9"/>
  <c r="AA171" i="9"/>
  <c r="AA265" i="9"/>
  <c r="AA144" i="9"/>
  <c r="AA71" i="9"/>
  <c r="AA317" i="9"/>
  <c r="AA352" i="9"/>
  <c r="AA56" i="9"/>
  <c r="AA263" i="9"/>
  <c r="AA104" i="9"/>
  <c r="AA285" i="9"/>
  <c r="AA128" i="9"/>
  <c r="AA221" i="9"/>
  <c r="AA38" i="9"/>
  <c r="AA11" i="9"/>
  <c r="AA214" i="9"/>
  <c r="AA306" i="9"/>
  <c r="AA290" i="9"/>
  <c r="AA208" i="9"/>
  <c r="AA193" i="9"/>
  <c r="AA291" i="9"/>
  <c r="AA281" i="9"/>
  <c r="AA112" i="9"/>
  <c r="AA37" i="9"/>
  <c r="AA272" i="9"/>
  <c r="AA239" i="9"/>
  <c r="AA219" i="9"/>
  <c r="AA77" i="9"/>
  <c r="AA266" i="9"/>
  <c r="AA280" i="9"/>
  <c r="AA23" i="9"/>
  <c r="AA147" i="9"/>
  <c r="AA29" i="9"/>
  <c r="AA170" i="9"/>
  <c r="AA57" i="9"/>
  <c r="AA224" i="9"/>
  <c r="AA242" i="9"/>
  <c r="AA24" i="9"/>
  <c r="AA183" i="9"/>
  <c r="AA106" i="9"/>
  <c r="AA215" i="9"/>
  <c r="AA228" i="9"/>
  <c r="AA205" i="9"/>
  <c r="AA174" i="9"/>
  <c r="AA232" i="9"/>
  <c r="AA227" i="9"/>
  <c r="AA264" i="9"/>
  <c r="AA246" i="9"/>
  <c r="AA276" i="9"/>
  <c r="AA2" i="9"/>
  <c r="AA258" i="9"/>
  <c r="AA124" i="9"/>
  <c r="AA195" i="9"/>
  <c r="AA267" i="9"/>
  <c r="AA302" i="9"/>
  <c r="AN150" i="9" l="1"/>
  <c r="AN90" i="9"/>
  <c r="AN91" i="9"/>
  <c r="AN80" i="9"/>
  <c r="AN81" i="9"/>
  <c r="AN70" i="9"/>
  <c r="AN71" i="9"/>
  <c r="AN41" i="9"/>
  <c r="AN40" i="9"/>
  <c r="AN21" i="9"/>
  <c r="AN322" i="9"/>
  <c r="AN321" i="9"/>
  <c r="AN323" i="9"/>
  <c r="AN316" i="9"/>
  <c r="AN317" i="9"/>
  <c r="AN353" i="9"/>
  <c r="AN352" i="9"/>
  <c r="AN354" i="9"/>
  <c r="AN348" i="9"/>
  <c r="AN347" i="9"/>
  <c r="AN20" i="9"/>
  <c r="AN290" i="9"/>
  <c r="AN291" i="9"/>
  <c r="AN280" i="9"/>
  <c r="AN281" i="9"/>
  <c r="AN261" i="9"/>
  <c r="AN372" i="9"/>
  <c r="AN373" i="9"/>
  <c r="AN368" i="9"/>
  <c r="AN369" i="9"/>
  <c r="AN339" i="9"/>
  <c r="AN337" i="9"/>
  <c r="AN338" i="9"/>
  <c r="AN342" i="9"/>
  <c r="AN341" i="9"/>
  <c r="AN340" i="9"/>
  <c r="AN251" i="9"/>
  <c r="AN334" i="9"/>
  <c r="AN335" i="9"/>
  <c r="AN365" i="9"/>
  <c r="AN366" i="9"/>
  <c r="AN363" i="9"/>
  <c r="AN362" i="9"/>
  <c r="AN332" i="9"/>
  <c r="AN331" i="9"/>
  <c r="AN241" i="9"/>
  <c r="AN92" i="9"/>
  <c r="AN8" i="9"/>
  <c r="AN97" i="9"/>
  <c r="AN48" i="9"/>
  <c r="AN190" i="9"/>
  <c r="AN152" i="9"/>
  <c r="AN195" i="9"/>
  <c r="AN196" i="9"/>
  <c r="AN37" i="9"/>
  <c r="AN67" i="9"/>
  <c r="AN173" i="9"/>
  <c r="AN103" i="9"/>
  <c r="AN222" i="9"/>
  <c r="AN249" i="9"/>
  <c r="AN122" i="9"/>
  <c r="AN183" i="9"/>
  <c r="AN141" i="9"/>
  <c r="AN157" i="9"/>
  <c r="AN4" i="9"/>
  <c r="AN126" i="9"/>
  <c r="AN88" i="9"/>
  <c r="AN35" i="9"/>
  <c r="AN66" i="9"/>
  <c r="AN274" i="9"/>
  <c r="AN144" i="9"/>
  <c r="AN236" i="9"/>
  <c r="AN177" i="9"/>
  <c r="AN16" i="9"/>
  <c r="AN29" i="9"/>
  <c r="AN232" i="9"/>
  <c r="AN244" i="9"/>
  <c r="AN89" i="9"/>
  <c r="AN42" i="9"/>
  <c r="AN228" i="9"/>
  <c r="AN308" i="9"/>
  <c r="AN199" i="9"/>
  <c r="AN310" i="9"/>
  <c r="AN175" i="9"/>
  <c r="AN44" i="9"/>
  <c r="AN17" i="9"/>
  <c r="AN169" i="9"/>
  <c r="AN79" i="9"/>
  <c r="AN224" i="9"/>
  <c r="AN226" i="9"/>
  <c r="AN78" i="9"/>
  <c r="AN264" i="9"/>
  <c r="AN32" i="9"/>
  <c r="AN272" i="9"/>
  <c r="AN358" i="9"/>
  <c r="AN73" i="9"/>
  <c r="AN43" i="9"/>
  <c r="AN39" i="9"/>
  <c r="AN297" i="9"/>
  <c r="AN245" i="9"/>
  <c r="AN176" i="9"/>
  <c r="AN212" i="9"/>
  <c r="AN158" i="9"/>
  <c r="AN46" i="9"/>
  <c r="AN85" i="9"/>
  <c r="AN23" i="9"/>
  <c r="AN307" i="9"/>
  <c r="AN217" i="9"/>
  <c r="AN268" i="9"/>
  <c r="AN52" i="9"/>
  <c r="AN189" i="9"/>
  <c r="AN5" i="9"/>
  <c r="AN34" i="9"/>
  <c r="AN220" i="9"/>
  <c r="AN182" i="9"/>
  <c r="AN253" i="9"/>
  <c r="AN106" i="9"/>
  <c r="AN207" i="9"/>
  <c r="AN284" i="9"/>
  <c r="AN147" i="9"/>
  <c r="AN293" i="9"/>
  <c r="AN47" i="9"/>
  <c r="AN123" i="9"/>
  <c r="AN295" i="9"/>
  <c r="AN163" i="9"/>
  <c r="AN112" i="9"/>
  <c r="AN265" i="9"/>
  <c r="AN57" i="9"/>
  <c r="AN255" i="9"/>
  <c r="AN279" i="9"/>
  <c r="AN326" i="9"/>
  <c r="AN266" i="9"/>
  <c r="AN107" i="9"/>
  <c r="AN124" i="9"/>
  <c r="AN278" i="9"/>
  <c r="AN27" i="9"/>
  <c r="AN7" i="9"/>
  <c r="AN87" i="9"/>
  <c r="AN357" i="9"/>
  <c r="AN206" i="9"/>
  <c r="AN282" i="9"/>
  <c r="AN170" i="9"/>
  <c r="AN299" i="9"/>
  <c r="AN260" i="9"/>
  <c r="AN117" i="9"/>
  <c r="AN98" i="9"/>
  <c r="AN13" i="9"/>
  <c r="AN258" i="9"/>
  <c r="AN108" i="9"/>
  <c r="AN198" i="9"/>
  <c r="AN168" i="9"/>
  <c r="AN184" i="9"/>
  <c r="AN56" i="9"/>
  <c r="AN28" i="9"/>
  <c r="AN36" i="9"/>
  <c r="AN227" i="9"/>
  <c r="AN76" i="9"/>
  <c r="AN286" i="9"/>
  <c r="AN269" i="9"/>
  <c r="AN298" i="9"/>
  <c r="AN276" i="9"/>
  <c r="AN205" i="9"/>
  <c r="AN19" i="9"/>
  <c r="AN65" i="9"/>
  <c r="AN18" i="9"/>
  <c r="AN192" i="9"/>
  <c r="AN26" i="9"/>
  <c r="AN292" i="9"/>
  <c r="AN149" i="9"/>
  <c r="AN114" i="9"/>
  <c r="AN165" i="9"/>
  <c r="AN225" i="9"/>
  <c r="AN185" i="9"/>
  <c r="AN54" i="9"/>
  <c r="AN86" i="9"/>
  <c r="AN11" i="9"/>
  <c r="AN128" i="9"/>
  <c r="AN303" i="9"/>
  <c r="AN63" i="9"/>
  <c r="AN68" i="9"/>
  <c r="AN135" i="9"/>
  <c r="AN2" i="9"/>
  <c r="AM2" i="9" s="1"/>
  <c r="AN136" i="9"/>
  <c r="AN10" i="9"/>
  <c r="AN247" i="9"/>
  <c r="AN263" i="9"/>
  <c r="AN99" i="9"/>
  <c r="AN94" i="9"/>
  <c r="AN53" i="9"/>
  <c r="AN172" i="9"/>
  <c r="AN234" i="9"/>
  <c r="AN146" i="9"/>
  <c r="AN102" i="9"/>
  <c r="AN309" i="9"/>
  <c r="AN256" i="9"/>
  <c r="AN193" i="9"/>
  <c r="AN202" i="9"/>
  <c r="AN77" i="9"/>
  <c r="AN171" i="9"/>
  <c r="AN283" i="9"/>
  <c r="AN82" i="9"/>
  <c r="AN25" i="9"/>
  <c r="AN22" i="9"/>
  <c r="AN138" i="9"/>
  <c r="AN248" i="9"/>
  <c r="AN167" i="9"/>
  <c r="AN194" i="9"/>
  <c r="AN187" i="9"/>
  <c r="AN294" i="9"/>
  <c r="AN179" i="9"/>
  <c r="AN288" i="9"/>
  <c r="AN59" i="9"/>
  <c r="AN306" i="9"/>
  <c r="AN14" i="9"/>
  <c r="AN208" i="9"/>
  <c r="AN55" i="9"/>
  <c r="AN95" i="9"/>
  <c r="AN209" i="9"/>
  <c r="AN154" i="9"/>
  <c r="AN105" i="9"/>
  <c r="AN9" i="9"/>
  <c r="AN242" i="9"/>
  <c r="AN145" i="9"/>
  <c r="AN83" i="9"/>
  <c r="AN143" i="9"/>
  <c r="AN267" i="9"/>
  <c r="AN93" i="9"/>
  <c r="AN64" i="9"/>
  <c r="AN254" i="9"/>
  <c r="AN74" i="9"/>
  <c r="AN213" i="9"/>
  <c r="AN285" i="9"/>
  <c r="AN237" i="9"/>
  <c r="AN33" i="9"/>
  <c r="AN252" i="9"/>
  <c r="AN277" i="9"/>
  <c r="AN142" i="9"/>
  <c r="AN186" i="9"/>
  <c r="AN153" i="9"/>
  <c r="AN133" i="9"/>
  <c r="AN243" i="9"/>
  <c r="AN273" i="9"/>
  <c r="AN275" i="9"/>
  <c r="AN305" i="9"/>
  <c r="AN200" i="9"/>
  <c r="AN156" i="9"/>
  <c r="AN96" i="9"/>
  <c r="AN134" i="9"/>
  <c r="AN233" i="9"/>
  <c r="AN302" i="9"/>
  <c r="AN3" i="9"/>
  <c r="AN296" i="9"/>
  <c r="AN24" i="9"/>
  <c r="AN164" i="9"/>
  <c r="AN104" i="9"/>
  <c r="AN140" i="9"/>
  <c r="AN84" i="9"/>
  <c r="AN38" i="9"/>
  <c r="AN15" i="9"/>
  <c r="AN12" i="9"/>
  <c r="AN62" i="9"/>
  <c r="AN49" i="9"/>
  <c r="AN188" i="9"/>
  <c r="AN72" i="9"/>
  <c r="AN75" i="9"/>
  <c r="AN118" i="9"/>
  <c r="AN218" i="9"/>
  <c r="AN214" i="9"/>
  <c r="AN229" i="9"/>
  <c r="AN240" i="9"/>
  <c r="AN178" i="9"/>
  <c r="AN125" i="9"/>
  <c r="AN235" i="9"/>
  <c r="AN132" i="9"/>
  <c r="AN148" i="9"/>
  <c r="AN250" i="9"/>
  <c r="AN230" i="9"/>
  <c r="AN119" i="9"/>
  <c r="AN159" i="9"/>
  <c r="AN287" i="9"/>
  <c r="AN210" i="9"/>
  <c r="AN137" i="9"/>
  <c r="AN327" i="9"/>
  <c r="AN113" i="9"/>
  <c r="AN203" i="9"/>
  <c r="AN239" i="9"/>
  <c r="AN304" i="9"/>
  <c r="AN120" i="9"/>
  <c r="AN129" i="9"/>
  <c r="AN69" i="9"/>
  <c r="AN204" i="9"/>
  <c r="AN257" i="9"/>
  <c r="AN45" i="9"/>
  <c r="AN238" i="9"/>
  <c r="AN221" i="9"/>
  <c r="AN6" i="9"/>
  <c r="AN115" i="9"/>
  <c r="AN215" i="9"/>
  <c r="AN127" i="9"/>
  <c r="AN139" i="9"/>
  <c r="AN109" i="9"/>
  <c r="AN259" i="9"/>
  <c r="AN162" i="9"/>
  <c r="AN155" i="9"/>
  <c r="AN116" i="9"/>
  <c r="AN174" i="9"/>
  <c r="AN246" i="9"/>
  <c r="AN216" i="9"/>
  <c r="AN289" i="9"/>
  <c r="AN58" i="9"/>
  <c r="AN121" i="9"/>
  <c r="AN223" i="9"/>
  <c r="AN219" i="9"/>
  <c r="AN262" i="9"/>
  <c r="AN166" i="9"/>
  <c r="AN197" i="9"/>
  <c r="AM3" i="9" l="1"/>
  <c r="AM4" i="9" s="1"/>
  <c r="AM5" i="9" s="1"/>
  <c r="AM6" i="9" s="1"/>
  <c r="AM7" i="9" s="1"/>
  <c r="AM8" i="9" s="1"/>
  <c r="AM9" i="9" s="1"/>
  <c r="AM10" i="9" s="1"/>
  <c r="AM11" i="9" s="1"/>
  <c r="AM12" i="9"/>
  <c r="AM13" i="9"/>
  <c r="AM14" i="9"/>
  <c r="AM15" i="9"/>
  <c r="AM16" i="9"/>
  <c r="AM17" i="9"/>
  <c r="AM18" i="9"/>
  <c r="AM19" i="9"/>
  <c r="AM20" i="9"/>
  <c r="AM21" i="9"/>
  <c r="AM22" i="9"/>
  <c r="AM23" i="9"/>
  <c r="AM24" i="9"/>
  <c r="AM25" i="9"/>
  <c r="AM26" i="9"/>
  <c r="AM27" i="9"/>
  <c r="AM28" i="9"/>
  <c r="AM29" i="9"/>
  <c r="AM30" i="9"/>
  <c r="AM31" i="9"/>
  <c r="AM32" i="9"/>
  <c r="AM33" i="9"/>
  <c r="AM34" i="9"/>
  <c r="AM35" i="9"/>
  <c r="AM36" i="9"/>
  <c r="AM37" i="9"/>
  <c r="AM38" i="9"/>
  <c r="AM39" i="9"/>
  <c r="AM40" i="9"/>
  <c r="AM41" i="9"/>
  <c r="AM42" i="9"/>
  <c r="AM43" i="9"/>
  <c r="AM44" i="9"/>
  <c r="AM45" i="9"/>
  <c r="AM46" i="9"/>
  <c r="AM47" i="9"/>
  <c r="AM48" i="9"/>
  <c r="AM49" i="9"/>
  <c r="AM50" i="9"/>
  <c r="AM51" i="9"/>
  <c r="AM52" i="9"/>
  <c r="AM53" i="9"/>
  <c r="AM54" i="9"/>
  <c r="AM55" i="9"/>
  <c r="AM56" i="9"/>
  <c r="AM57" i="9"/>
  <c r="AM58" i="9"/>
  <c r="AM59" i="9"/>
  <c r="AM60" i="9"/>
  <c r="AM61" i="9"/>
  <c r="AM62" i="9"/>
  <c r="AM63" i="9"/>
  <c r="AM64" i="9"/>
  <c r="AM65" i="9"/>
  <c r="AM66" i="9"/>
  <c r="AM67" i="9"/>
  <c r="AM68" i="9"/>
  <c r="AM69" i="9"/>
  <c r="AM70" i="9"/>
  <c r="AM71" i="9"/>
  <c r="AM72" i="9"/>
  <c r="AM73" i="9"/>
  <c r="AM74" i="9"/>
  <c r="AM75" i="9"/>
  <c r="AM76" i="9"/>
  <c r="AM77" i="9"/>
  <c r="AM78" i="9"/>
  <c r="AM79" i="9"/>
  <c r="AM80" i="9"/>
  <c r="AM81" i="9"/>
  <c r="AM82" i="9"/>
  <c r="AM83" i="9"/>
  <c r="AM84" i="9"/>
  <c r="AM85" i="9"/>
  <c r="AM86" i="9"/>
  <c r="AM87" i="9"/>
  <c r="AM88" i="9"/>
  <c r="AM89" i="9"/>
  <c r="AM90" i="9"/>
  <c r="AM91" i="9"/>
  <c r="AM92" i="9"/>
  <c r="AM93" i="9"/>
  <c r="AM94" i="9"/>
  <c r="AM95" i="9"/>
  <c r="AM96" i="9"/>
  <c r="AM97" i="9"/>
  <c r="AM98" i="9"/>
  <c r="AM99" i="9"/>
  <c r="AM100" i="9"/>
  <c r="AM101" i="9"/>
  <c r="AM102" i="9"/>
  <c r="AM103" i="9"/>
  <c r="AM104" i="9"/>
  <c r="AM105" i="9"/>
  <c r="AM106" i="9"/>
  <c r="AM107" i="9"/>
  <c r="AM108" i="9"/>
  <c r="AM109" i="9"/>
  <c r="AM110" i="9"/>
  <c r="AM111" i="9"/>
  <c r="AM112" i="9"/>
  <c r="AM113" i="9"/>
  <c r="AM114" i="9"/>
  <c r="AM115" i="9"/>
  <c r="AM116" i="9"/>
  <c r="AM117" i="9"/>
  <c r="AM118" i="9"/>
  <c r="AM119" i="9"/>
  <c r="AM120" i="9"/>
  <c r="AM121" i="9"/>
  <c r="AM122" i="9"/>
  <c r="AM123" i="9"/>
  <c r="AM124" i="9"/>
  <c r="AM125" i="9"/>
  <c r="AM126" i="9"/>
  <c r="AM127" i="9"/>
  <c r="AM128" i="9"/>
  <c r="AM129" i="9"/>
  <c r="AM130" i="9"/>
  <c r="AM131" i="9"/>
  <c r="AM132" i="9"/>
  <c r="AM133" i="9"/>
  <c r="AM134" i="9"/>
  <c r="AM135" i="9"/>
  <c r="AM136" i="9"/>
  <c r="AM137" i="9"/>
  <c r="AM138" i="9"/>
  <c r="AM139" i="9"/>
  <c r="AM140" i="9"/>
  <c r="AM141" i="9"/>
  <c r="AM142" i="9"/>
  <c r="AM143" i="9"/>
  <c r="AM144" i="9"/>
  <c r="AM145" i="9"/>
  <c r="AM146" i="9"/>
  <c r="AM147" i="9"/>
  <c r="AM148" i="9"/>
  <c r="AM149" i="9"/>
  <c r="AM150" i="9"/>
  <c r="AM151" i="9"/>
  <c r="AM152" i="9"/>
  <c r="AM153" i="9"/>
  <c r="AM154" i="9"/>
  <c r="AM155" i="9"/>
  <c r="AM156" i="9"/>
  <c r="AM157" i="9"/>
  <c r="AM158" i="9"/>
  <c r="AM159" i="9"/>
  <c r="AM160" i="9"/>
  <c r="AM161" i="9"/>
  <c r="AM162" i="9"/>
  <c r="AM163" i="9"/>
  <c r="AM164" i="9"/>
  <c r="AM165" i="9"/>
  <c r="AM166" i="9"/>
  <c r="AM167" i="9"/>
  <c r="AM168" i="9"/>
  <c r="AM169" i="9"/>
  <c r="AM170" i="9"/>
  <c r="AM171" i="9"/>
  <c r="AM172" i="9"/>
  <c r="AM173" i="9"/>
  <c r="AM174" i="9"/>
  <c r="AM175" i="9"/>
  <c r="AM176" i="9"/>
  <c r="AM177" i="9"/>
  <c r="AM178" i="9"/>
  <c r="AM179" i="9"/>
  <c r="AM180" i="9"/>
  <c r="AM181" i="9"/>
  <c r="AM182" i="9"/>
  <c r="AM183" i="9"/>
  <c r="AM184" i="9"/>
  <c r="AM185" i="9"/>
  <c r="AM186" i="9"/>
  <c r="AM187" i="9"/>
  <c r="AM188" i="9"/>
  <c r="AM189" i="9"/>
  <c r="AM190" i="9"/>
  <c r="AM191" i="9"/>
  <c r="AM192" i="9"/>
  <c r="AM193" i="9"/>
  <c r="AM194" i="9"/>
  <c r="AM195" i="9"/>
  <c r="AM196" i="9"/>
  <c r="AM197" i="9"/>
  <c r="AM198" i="9"/>
  <c r="AM199" i="9"/>
  <c r="AM200" i="9"/>
  <c r="AM201" i="9"/>
  <c r="AM202" i="9"/>
  <c r="AM203" i="9"/>
  <c r="AM204" i="9"/>
  <c r="AM205" i="9"/>
  <c r="AM206" i="9"/>
  <c r="AM207" i="9"/>
  <c r="AM208" i="9"/>
  <c r="AM209" i="9"/>
  <c r="AM210" i="9"/>
  <c r="AM211" i="9"/>
  <c r="AM212" i="9"/>
  <c r="AM213" i="9"/>
  <c r="AM214" i="9"/>
  <c r="AM215" i="9"/>
  <c r="AM216" i="9"/>
  <c r="AM217" i="9"/>
  <c r="AM218" i="9"/>
  <c r="AM219" i="9"/>
  <c r="AM220" i="9"/>
  <c r="AM221" i="9"/>
  <c r="AM222" i="9"/>
  <c r="AM223" i="9"/>
  <c r="AM224" i="9"/>
  <c r="AM225" i="9"/>
  <c r="AM226" i="9"/>
  <c r="AM227" i="9"/>
  <c r="AM228" i="9"/>
  <c r="AM229" i="9"/>
  <c r="AM230" i="9"/>
  <c r="AM231" i="9"/>
  <c r="AM232" i="9"/>
  <c r="AM233" i="9"/>
  <c r="AM234" i="9"/>
  <c r="AM235" i="9"/>
  <c r="AM236" i="9"/>
  <c r="AM237" i="9"/>
  <c r="AM238" i="9"/>
  <c r="AM239" i="9"/>
  <c r="AM240" i="9"/>
  <c r="AM241" i="9"/>
  <c r="AM242" i="9"/>
  <c r="AM243" i="9"/>
  <c r="AM244" i="9"/>
  <c r="AM245" i="9"/>
  <c r="AM246" i="9"/>
  <c r="AM247" i="9"/>
  <c r="AM248" i="9"/>
  <c r="AM249" i="9"/>
  <c r="AM250" i="9"/>
  <c r="AM251" i="9"/>
  <c r="AM252" i="9"/>
  <c r="AM253" i="9"/>
  <c r="AM254" i="9"/>
  <c r="AM255" i="9"/>
  <c r="AM256" i="9"/>
  <c r="AM257" i="9"/>
  <c r="AM258" i="9"/>
  <c r="AM259" i="9"/>
  <c r="AM260" i="9"/>
  <c r="AM261" i="9"/>
  <c r="AM262" i="9"/>
  <c r="AM263" i="9"/>
  <c r="AM264" i="9"/>
  <c r="AM265" i="9"/>
  <c r="AM266" i="9"/>
  <c r="AM267" i="9"/>
  <c r="AM268" i="9"/>
  <c r="AM269" i="9"/>
  <c r="AM270" i="9"/>
  <c r="AM271" i="9"/>
  <c r="AM272" i="9"/>
  <c r="AM273" i="9"/>
  <c r="AM274" i="9"/>
  <c r="AM275" i="9"/>
  <c r="AM276" i="9"/>
  <c r="AM277" i="9"/>
  <c r="AM278" i="9"/>
  <c r="AM279" i="9"/>
  <c r="AM280" i="9"/>
  <c r="AM281" i="9"/>
  <c r="AM282" i="9"/>
  <c r="AM283" i="9"/>
  <c r="AM284" i="9"/>
  <c r="AM285" i="9"/>
  <c r="AM286" i="9"/>
  <c r="AM287" i="9"/>
  <c r="AM288" i="9"/>
  <c r="AM289" i="9"/>
  <c r="AM290" i="9"/>
  <c r="AM291" i="9"/>
  <c r="AM292" i="9"/>
  <c r="AM293" i="9"/>
  <c r="AM294" i="9"/>
  <c r="AM295" i="9"/>
  <c r="AM296" i="9"/>
  <c r="AM297" i="9"/>
  <c r="AM298" i="9"/>
  <c r="AM299" i="9"/>
  <c r="AM300" i="9"/>
  <c r="AM301" i="9"/>
  <c r="AM302" i="9"/>
  <c r="AM303" i="9"/>
  <c r="AM304" i="9"/>
  <c r="AM305" i="9"/>
  <c r="AM306" i="9"/>
  <c r="AM307" i="9"/>
  <c r="AM308" i="9"/>
  <c r="AM309" i="9"/>
  <c r="AM310" i="9"/>
  <c r="AM311" i="9"/>
  <c r="AM312" i="9"/>
  <c r="AM313" i="9"/>
  <c r="AM314" i="9"/>
  <c r="AM315" i="9"/>
  <c r="AM316" i="9"/>
  <c r="AM317" i="9"/>
  <c r="AM318" i="9"/>
  <c r="AM319" i="9"/>
  <c r="AM320" i="9"/>
  <c r="AM321" i="9"/>
  <c r="AM322" i="9"/>
  <c r="AM323" i="9"/>
  <c r="AM324" i="9"/>
  <c r="AM325" i="9"/>
  <c r="AM326" i="9"/>
  <c r="AM327" i="9"/>
  <c r="AM328" i="9"/>
  <c r="AM329" i="9"/>
  <c r="AM330" i="9"/>
  <c r="AM331" i="9"/>
  <c r="AM332" i="9"/>
  <c r="AM333" i="9"/>
  <c r="AM334" i="9"/>
  <c r="AM335" i="9"/>
  <c r="AM336" i="9"/>
  <c r="AM337" i="9"/>
  <c r="AM338" i="9"/>
  <c r="AM339" i="9"/>
  <c r="AM340" i="9"/>
  <c r="AM341" i="9"/>
  <c r="AM342" i="9"/>
  <c r="AM343" i="9"/>
  <c r="AM344" i="9"/>
  <c r="AM345" i="9"/>
  <c r="AM346" i="9"/>
  <c r="AM347" i="9"/>
  <c r="AM348" i="9"/>
  <c r="AM349" i="9"/>
  <c r="AM350" i="9"/>
  <c r="AM351" i="9"/>
  <c r="AM352" i="9"/>
  <c r="AM353" i="9"/>
  <c r="AM354" i="9"/>
  <c r="AM355" i="9"/>
  <c r="AM356" i="9"/>
  <c r="AM357" i="9"/>
  <c r="AM358" i="9"/>
  <c r="AM359" i="9"/>
  <c r="AM360" i="9"/>
  <c r="AM361" i="9"/>
  <c r="AM362" i="9"/>
  <c r="AM363" i="9"/>
  <c r="AM364" i="9"/>
  <c r="AM365" i="9"/>
  <c r="AM366" i="9"/>
  <c r="AM367" i="9"/>
  <c r="AM368" i="9"/>
  <c r="AM369" i="9"/>
  <c r="AM370" i="9"/>
  <c r="AM371" i="9"/>
  <c r="AM372" i="9"/>
  <c r="AM373" i="9"/>
  <c r="BE2" i="9"/>
  <c r="BE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<sst xmlns="http://schemas.openxmlformats.org/spreadsheetml/2006/main" count="1866" uniqueCount="533">
  <si>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</si>
  <si>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</si>
  <si>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</si>
  <si>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</si>
  <si>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</si>
  <si>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</si>
  <si>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</si>
  <si>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</si>
  <si>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</si>
  <si>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</si>
  <si>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</si>
  <si>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</si>
  <si>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</si>
  <si>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</si>
  <si>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</si>
  <si>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</si>
  <si>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</si>
  <si>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</si>
  <si>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</si>
  <si>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</si>
  <si>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</si>
  <si>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</si>
  <si>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</si>
  <si>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</si>
  <si>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</si>
  <si>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</si>
  <si>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</si>
  <si>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</si>
  <si>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</si>
  <si>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</si>
  <si>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</si>
  <si>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</si>
  <si>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</si>
  <si>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</si>
  <si>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</si>
  <si>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</si>
  <si>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</si>
  <si>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</si>
  <si>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</si>
  <si>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</si>
  <si>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</si>
  <si>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</si>
  <si>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</si>
  <si>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</si>
  <si>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</si>
  <si>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</si>
  <si>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</si>
  <si>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</si>
  <si>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</si>
  <si>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</si>
  <si>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</si>
  <si>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</si>
  <si>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</si>
  <si>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</si>
  <si>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</si>
  <si>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</si>
  <si>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</si>
  <si>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</si>
  <si>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</si>
  <si>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</si>
  <si>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</si>
  <si>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</si>
  <si>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</si>
  <si>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</si>
  <si>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</si>
  <si>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</si>
  <si>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</si>
  <si>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</si>
  <si>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</si>
  <si>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</si>
  <si>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</si>
  <si>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</si>
  <si>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</si>
  <si>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</si>
  <si>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</si>
  <si>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</si>
  <si>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</si>
  <si>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</si>
  <si>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</si>
  <si>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</si>
  <si>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</si>
  <si>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</si>
  <si>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</si>
  <si>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</si>
  <si>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</si>
  <si>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</si>
  <si>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</si>
  <si>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</si>
  <si>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</si>
  <si>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</si>
  <si>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</si>
  <si>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</si>
  <si>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</si>
  <si>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</si>
  <si>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</si>
  <si>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</si>
  <si>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</si>
  <si>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</si>
  <si>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</si>
  <si>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</si>
  <si>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</si>
  <si>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</si>
  <si>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</si>
  <si>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</si>
  <si>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</si>
  <si>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</si>
  <si>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</si>
  <si>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</si>
  <si>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</si>
  <si>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</si>
  <si>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</si>
  <si>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</si>
  <si>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</si>
  <si>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</si>
  <si>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</si>
  <si>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</si>
  <si>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</si>
  <si>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</si>
  <si>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</si>
  <si>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</si>
  <si>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</si>
  <si>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</si>
  <si>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</si>
  <si>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</si>
  <si>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</si>
  <si>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</si>
  <si>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</si>
  <si>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</si>
  <si>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</si>
  <si>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</si>
  <si>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</si>
  <si>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</si>
  <si>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</si>
  <si>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</si>
  <si>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</si>
  <si>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</si>
  <si>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</si>
  <si>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</si>
  <si>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</si>
  <si>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</si>
  <si>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</si>
  <si>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</si>
  <si>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</si>
  <si>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</si>
  <si>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</si>
  <si>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</si>
  <si>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</si>
  <si>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</si>
  <si>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</si>
  <si>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</si>
  <si>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</si>
  <si>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</si>
  <si>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</si>
  <si>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</si>
  <si>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</si>
  <si>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</si>
  <si>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</si>
  <si>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</si>
  <si>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</si>
  <si>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</si>
  <si>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</si>
  <si>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</si>
  <si>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</si>
  <si>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</si>
  <si>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</si>
  <si>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</si>
  <si>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</si>
  <si>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</si>
  <si>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</si>
  <si>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</si>
  <si>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</si>
  <si>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</si>
  <si>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</si>
  <si>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</si>
  <si>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</si>
  <si>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</si>
  <si>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</si>
  <si>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</si>
  <si>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</si>
  <si>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</si>
  <si>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</si>
  <si>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</si>
  <si>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</si>
  <si>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</si>
  <si>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</si>
  <si>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</si>
  <si>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</si>
  <si>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</si>
  <si>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</si>
  <si>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</si>
  <si>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</si>
  <si>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</si>
  <si>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</si>
  <si>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</si>
  <si>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</si>
  <si>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</si>
  <si>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</si>
  <si>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</si>
  <si>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</si>
  <si>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</si>
  <si>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</si>
  <si>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</si>
  <si>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</si>
  <si>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</si>
  <si>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</si>
  <si>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</si>
  <si>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</si>
  <si>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</si>
  <si>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</si>
  <si>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</si>
  <si>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</si>
  <si>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</si>
  <si>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</si>
  <si>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</si>
  <si>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</si>
  <si>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</si>
  <si>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</si>
  <si>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</si>
  <si>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</si>
  <si>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</si>
  <si>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</si>
  <si>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</si>
  <si>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</si>
  <si>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</si>
  <si>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</si>
  <si>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</si>
  <si>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</si>
  <si>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</si>
  <si>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</si>
  <si>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</si>
  <si>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</si>
  <si>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</si>
  <si>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</si>
  <si>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</si>
  <si>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</si>
  <si>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</si>
  <si>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</si>
  <si>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</si>
  <si>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</si>
  <si>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</si>
  <si>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</si>
  <si>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</si>
  <si>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</si>
  <si>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</si>
  <si>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</si>
  <si>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</si>
  <si>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</si>
  <si>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</si>
  <si>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</si>
  <si>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</si>
  <si>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</si>
  <si>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</si>
  <si>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</si>
  <si>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</si>
  <si>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</si>
  <si>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</si>
  <si>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</si>
  <si>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</si>
  <si>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</si>
  <si>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</si>
  <si>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</si>
  <si>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</si>
  <si>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</si>
  <si>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</si>
  <si>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</si>
  <si>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</si>
  <si>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</si>
  <si>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</si>
  <si>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</si>
  <si>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</si>
  <si>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</si>
  <si>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</si>
  <si>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</si>
  <si>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</si>
  <si>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</si>
  <si>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</si>
  <si>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</si>
  <si>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</si>
  <si>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</si>
  <si>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</si>
  <si>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</si>
  <si>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</si>
  <si>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</si>
  <si>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</si>
  <si>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</si>
  <si>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</si>
  <si>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</si>
  <si>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</si>
  <si>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</si>
  <si>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</si>
  <si>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</si>
  <si>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</si>
  <si>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</si>
  <si>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Equip8001</t>
  </si>
  <si>
    <t>Equip7001</t>
    <phoneticPr fontId="1" type="noConversion"/>
  </si>
  <si>
    <t>Equip0202</t>
    <phoneticPr fontId="1" type="noConversion"/>
  </si>
  <si>
    <t>GO</t>
    <phoneticPr fontId="1" type="noConversion"/>
  </si>
  <si>
    <t>GO</t>
    <phoneticPr fontId="1" type="noConversion"/>
  </si>
  <si>
    <t>Equip0302</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</si>
  <si>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</si>
  <si>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</si>
  <si>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</si>
  <si>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</si>
  <si>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</si>
  <si>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</si>
  <si>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</si>
  <si>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</si>
  <si>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</si>
  <si>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</si>
  <si>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</si>
  <si>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</si>
  <si>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</si>
  <si>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</si>
  <si>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</si>
  <si>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</si>
  <si>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</si>
  <si>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</si>
  <si>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</si>
  <si>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</si>
  <si>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</si>
  <si>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</si>
  <si>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</si>
  <si>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</si>
  <si>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</si>
  <si>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</si>
  <si>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</si>
  <si>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</si>
  <si>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</si>
  <si>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</si>
  <si>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</si>
  <si>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</si>
  <si>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</si>
  <si>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</si>
  <si>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</si>
  <si>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</si>
  <si>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</si>
  <si>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</si>
  <si>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</si>
  <si>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</si>
  <si>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</si>
  <si>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</si>
  <si>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</si>
  <si>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</si>
  <si>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</si>
  <si>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</si>
  <si>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</si>
  <si>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</si>
  <si>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</si>
  <si>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</si>
  <si>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</si>
  <si>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</si>
  <si>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</si>
  <si>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</si>
  <si>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</si>
  <si>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</si>
  <si>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</si>
  <si>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</si>
  <si>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</si>
  <si>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</si>
  <si>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Equip1202</t>
    <phoneticPr fontId="1" type="noConversion"/>
  </si>
  <si>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</si>
  <si>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</si>
  <si>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</si>
  <si>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</si>
  <si>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</si>
  <si>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Actor1109m</t>
    <phoneticPr fontId="1" type="noConversion"/>
  </si>
  <si>
    <t>Actor2128m</t>
    <phoneticPr fontId="1" type="noConversion"/>
  </si>
  <si>
    <t>Actor3114m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</si>
  <si>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</si>
  <si>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</si>
  <si>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</si>
  <si>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</si>
  <si>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</si>
  <si>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Actor2010m</t>
    <phoneticPr fontId="1" type="noConversion"/>
  </si>
  <si>
    <t>Actor2011m</t>
    <phoneticPr fontId="1" type="noConversion"/>
  </si>
  <si>
    <t>Actor0113m</t>
    <phoneticPr fontId="1" type="noConversion"/>
  </si>
  <si>
    <t>Equip6101</t>
    <phoneticPr fontId="1" type="noConversion"/>
  </si>
  <si>
    <t>Equip2202</t>
    <phoneticPr fontId="1" type="noConversion"/>
  </si>
  <si>
    <t>DI</t>
    <phoneticPr fontId="1" type="noConversion"/>
  </si>
  <si>
    <t>Actor1002</t>
    <phoneticPr fontId="1" type="noConversion"/>
  </si>
  <si>
    <t>Actor2010</t>
    <phoneticPr fontId="1" type="noConversion"/>
  </si>
  <si>
    <t>GO</t>
    <phoneticPr fontId="1" type="noConversion"/>
  </si>
  <si>
    <t>Equip7102</t>
    <phoneticPr fontId="1" type="noConversion"/>
  </si>
  <si>
    <t>Equip0102</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</si>
  <si>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</si>
  <si>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</si>
  <si>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</si>
  <si>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</si>
  <si>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</si>
  <si>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</si>
  <si>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</si>
  <si>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</si>
  <si>
    <t>Actor0037m</t>
    <phoneticPr fontId="1" type="noConversion"/>
  </si>
  <si>
    <t>Actor2238m</t>
    <phoneticPr fontId="1" type="noConversion"/>
  </si>
  <si>
    <t>Equip7201</t>
    <phoneticPr fontId="1" type="noConversion"/>
  </si>
  <si>
    <t>Equip1102</t>
    <phoneticPr fontId="1" type="noConversion"/>
  </si>
  <si>
    <t>Actor3022m</t>
    <phoneticPr fontId="1" type="noConversion"/>
  </si>
  <si>
    <t>Equip6301</t>
  </si>
  <si>
    <t>Equip2002</t>
    <phoneticPr fontId="1" type="noConversion"/>
  </si>
  <si>
    <t>Actor1005m</t>
    <phoneticPr fontId="1" type="noConversion"/>
  </si>
  <si>
    <t>Actor0024m</t>
    <phoneticPr fontId="1" type="noConversion"/>
  </si>
  <si>
    <t>ShopUIName_EquipmentBox45</t>
    <phoneticPr fontId="1" type="noConversion"/>
  </si>
  <si>
    <t>ShopUI_Get35Plus10</t>
    <phoneticPr fontId="1" type="noConversion"/>
  </si>
  <si>
    <t>EquipmentBox45</t>
    <phoneticPr fontId="1" type="noConversion"/>
  </si>
  <si>
    <t>Actor2120m</t>
    <phoneticPr fontId="1" type="noConversion"/>
  </si>
  <si>
    <t>Actor3019m</t>
    <phoneticPr fontId="1" type="noConversion"/>
  </si>
  <si>
    <t>Actor0030m</t>
    <phoneticPr fontId="1" type="noConversion"/>
  </si>
  <si>
    <t>Actor0007m</t>
    <phoneticPr fontId="1" type="noConversion"/>
  </si>
  <si>
    <t>Equip0301</t>
    <phoneticPr fontId="1" type="noConversion"/>
  </si>
  <si>
    <t>DI</t>
    <phoneticPr fontId="1" type="noConversion"/>
  </si>
  <si>
    <t>GO</t>
    <phoneticPr fontId="1" type="noConversion"/>
  </si>
  <si>
    <t>Equip5101</t>
    <phoneticPr fontId="1" type="noConversion"/>
  </si>
  <si>
    <t>Equip4301</t>
    <phoneticPr fontId="1" type="noConversion"/>
  </si>
  <si>
    <t>Equip2001</t>
    <phoneticPr fontId="1" type="noConversion"/>
  </si>
  <si>
    <t>Equip0002</t>
    <phoneticPr fontId="1" type="noConversion"/>
  </si>
  <si>
    <t>Equip4002</t>
    <phoneticPr fontId="1" type="noConversion"/>
  </si>
  <si>
    <t>Equip8201</t>
  </si>
  <si>
    <t>Equip2301</t>
    <phoneticPr fontId="1" type="noConversion"/>
  </si>
  <si>
    <t>Equip3002</t>
    <phoneticPr fontId="1" type="noConversion"/>
  </si>
  <si>
    <t>Equip4202</t>
    <phoneticPr fontId="1" type="noConversion"/>
  </si>
  <si>
    <t>Equip2001</t>
    <phoneticPr fontId="1" type="noConversion"/>
  </si>
  <si>
    <t>Equip4102</t>
    <phoneticPr fontId="1" type="noConversion"/>
  </si>
  <si>
    <t>Equip6301</t>
    <phoneticPr fontId="1" type="noConversion"/>
  </si>
  <si>
    <t>Equip3201</t>
    <phoneticPr fontId="1" type="noConversion"/>
  </si>
  <si>
    <t>Equip0102</t>
    <phoneticPr fontId="1" type="noConversion"/>
  </si>
  <si>
    <t>Equip1002</t>
    <phoneticPr fontId="1" type="noConversion"/>
  </si>
  <si>
    <t>Equip6101</t>
    <phoneticPr fontId="1" type="noConversion"/>
  </si>
  <si>
    <t>Equip7201</t>
    <phoneticPr fontId="1" type="noConversion"/>
  </si>
  <si>
    <t>Equip3001</t>
    <phoneticPr fontId="1" type="noConversion"/>
  </si>
  <si>
    <t>Equip5101</t>
    <phoneticPr fontId="1" type="noConversion"/>
  </si>
  <si>
    <t>Equip0301</t>
    <phoneticPr fontId="1" type="noConversion"/>
  </si>
  <si>
    <t>GO</t>
    <phoneticPr fontId="1" type="noConversion"/>
  </si>
  <si>
    <t>Equip1001</t>
    <phoneticPr fontId="1" type="noConversion"/>
  </si>
  <si>
    <t>Equip8002</t>
    <phoneticPr fontId="1" type="noConversion"/>
  </si>
  <si>
    <t>Equip6202</t>
    <phoneticPr fontId="1" type="noConversion"/>
  </si>
  <si>
    <t>Equip1101</t>
    <phoneticPr fontId="1" type="noConversion"/>
  </si>
  <si>
    <t>Equip5201</t>
    <phoneticPr fontId="1" type="noConversion"/>
  </si>
  <si>
    <t>Actor1109</t>
    <phoneticPr fontId="1" type="noConversion"/>
  </si>
  <si>
    <t>Equip5102</t>
    <phoneticPr fontId="1" type="noConversion"/>
  </si>
  <si>
    <t>Equip7101</t>
    <phoneticPr fontId="1" type="noConversion"/>
  </si>
  <si>
    <t>Equip1402</t>
    <phoneticPr fontId="1" type="noConversion"/>
  </si>
  <si>
    <t>Equip2301</t>
    <phoneticPr fontId="1" type="noConversion"/>
  </si>
  <si>
    <t>Actor2011m</t>
    <phoneticPr fontId="1" type="noConversion"/>
  </si>
  <si>
    <t>Actor2103m</t>
    <phoneticPr fontId="1" type="noConversion"/>
  </si>
  <si>
    <t>Actor1039m</t>
    <phoneticPr fontId="1" type="noConversion"/>
  </si>
  <si>
    <t>Equip0202</t>
    <phoneticPr fontId="1" type="noConversion"/>
  </si>
  <si>
    <t>Equip1102</t>
    <phoneticPr fontId="1" type="noConversion"/>
  </si>
  <si>
    <t>Equip3001</t>
    <phoneticPr fontId="1" type="noConversion"/>
  </si>
  <si>
    <t>Equip6101</t>
    <phoneticPr fontId="1" type="noConversion"/>
  </si>
  <si>
    <t>Equip8001</t>
    <phoneticPr fontId="1" type="noConversion"/>
  </si>
  <si>
    <t>DI</t>
    <phoneticPr fontId="1" type="noConversion"/>
  </si>
  <si>
    <t>Equip2101</t>
    <phoneticPr fontId="1" type="noConversion"/>
  </si>
  <si>
    <t>Equip1302</t>
    <phoneticPr fontId="1" type="noConversion"/>
  </si>
  <si>
    <t>Equip2002</t>
    <phoneticPr fontId="1" type="noConversion"/>
  </si>
  <si>
    <t>Equip5002</t>
    <phoneticPr fontId="1" type="noConversion"/>
  </si>
  <si>
    <t>Equip8101</t>
    <phoneticPr fontId="1" type="noConversion"/>
  </si>
  <si>
    <t>Equip5302</t>
    <phoneticPr fontId="1" type="noConversion"/>
  </si>
  <si>
    <t>Equip0201</t>
    <phoneticPr fontId="1" type="noConversion"/>
  </si>
  <si>
    <t>Equip3201</t>
    <phoneticPr fontId="1" type="noConversion"/>
  </si>
  <si>
    <t>Equip7002</t>
    <phoneticPr fontId="1" type="noConversion"/>
  </si>
  <si>
    <t>Equip8301</t>
    <phoneticPr fontId="1" type="noConversion"/>
  </si>
  <si>
    <t>Equip1002</t>
    <phoneticPr fontId="1" type="noConversion"/>
  </si>
  <si>
    <t>Equip2101</t>
    <phoneticPr fontId="1" type="noConversion"/>
  </si>
  <si>
    <t>지정 캐릭터 LBP5</t>
  </si>
  <si>
    <t>지정 캐릭터 LBP6</t>
  </si>
  <si>
    <t>Actor1002</t>
  </si>
  <si>
    <t>Actor0007</t>
    <phoneticPr fontId="1" type="noConversion"/>
  </si>
  <si>
    <t>DI</t>
    <phoneticPr fontId="1" type="noConversion"/>
  </si>
  <si>
    <t>Actor1029m</t>
    <phoneticPr fontId="1" type="noConversion"/>
  </si>
  <si>
    <t>Actor0104m</t>
    <phoneticPr fontId="1" type="noConversion"/>
  </si>
  <si>
    <t>Actor0201m</t>
    <phoneticPr fontId="1" type="noConversion"/>
  </si>
  <si>
    <t>Actor2015m</t>
    <phoneticPr fontId="1" type="noConversion"/>
  </si>
  <si>
    <t>Equip1301</t>
    <phoneticPr fontId="1" type="noConversion"/>
  </si>
  <si>
    <t>Equip3102</t>
    <phoneticPr fontId="1" type="noConversion"/>
  </si>
  <si>
    <t>Equip7102</t>
    <phoneticPr fontId="1" type="noConversion"/>
  </si>
  <si>
    <t>Equip6002</t>
    <phoneticPr fontId="1" type="noConversion"/>
  </si>
  <si>
    <t>Equip4102</t>
  </si>
  <si>
    <t>Equip4102</t>
    <phoneticPr fontId="1" type="noConversion"/>
  </si>
  <si>
    <t>Equip8201</t>
    <phoneticPr fontId="1" type="noConversion"/>
  </si>
  <si>
    <t>Equip3202</t>
    <phoneticPr fontId="1" type="noConversion"/>
  </si>
  <si>
    <t>Equip4302</t>
    <phoneticPr fontId="1" type="noConversion"/>
  </si>
  <si>
    <t>Equip0101</t>
    <phoneticPr fontId="1" type="noConversion"/>
  </si>
  <si>
    <t>Equip7201</t>
    <phoneticPr fontId="1" type="noConversion"/>
  </si>
  <si>
    <t>Equip2001</t>
    <phoneticPr fontId="1" type="noConversion"/>
  </si>
  <si>
    <t>Equip5002</t>
    <phoneticPr fontId="1" type="noConversion"/>
  </si>
  <si>
    <t>Equip6202</t>
    <phoneticPr fontId="1" type="noConversion"/>
  </si>
  <si>
    <t>Equip8102</t>
    <phoneticPr fontId="1" type="noConversion"/>
  </si>
  <si>
    <t>Equip4002</t>
    <phoneticPr fontId="1" type="noConversion"/>
  </si>
  <si>
    <t>Equip3101</t>
    <phoneticPr fontId="1" type="noConversion"/>
  </si>
  <si>
    <t>Equip0201</t>
    <phoneticPr fontId="1" type="noConversion"/>
  </si>
  <si>
    <t>Equip6001</t>
    <phoneticPr fontId="1" type="noConversion"/>
  </si>
  <si>
    <t>Equip1101</t>
    <phoneticPr fontId="1" type="noConversion"/>
  </si>
  <si>
    <t>Equip2002</t>
    <phoneticPr fontId="1" type="noConversion"/>
  </si>
  <si>
    <t>Actor3021</t>
    <phoneticPr fontId="1" type="noConversion"/>
  </si>
  <si>
    <t>Equip0401</t>
    <phoneticPr fontId="1" type="noConversion"/>
  </si>
  <si>
    <t>Actor0024</t>
  </si>
  <si>
    <t>Actor0037</t>
    <phoneticPr fontId="1" type="noConversion"/>
  </si>
  <si>
    <t>Equip1402</t>
  </si>
  <si>
    <t>Equip4401</t>
  </si>
  <si>
    <t>Actor3117m</t>
    <phoneticPr fontId="1" type="noConversion"/>
  </si>
  <si>
    <t>Actor2011m</t>
    <phoneticPr fontId="1" type="noConversion"/>
  </si>
  <si>
    <t>Actor1108m</t>
    <phoneticPr fontId="1" type="noConversion"/>
  </si>
  <si>
    <t>Actor0125m</t>
    <phoneticPr fontId="1" type="noConversion"/>
  </si>
  <si>
    <t>Actor2120</t>
  </si>
  <si>
    <t>Actor2120</t>
    <phoneticPr fontId="1" type="noConversion"/>
  </si>
  <si>
    <t>Actor1141</t>
    <phoneticPr fontId="1" type="noConversion"/>
  </si>
  <si>
    <t>Equip2402</t>
    <phoneticPr fontId="1" type="noConversion"/>
  </si>
  <si>
    <t>Actor3019</t>
    <phoneticPr fontId="1" type="noConversion"/>
  </si>
  <si>
    <t>Equip1201</t>
    <phoneticPr fontId="1" type="noConversion"/>
  </si>
  <si>
    <t>Equip3302</t>
    <phoneticPr fontId="1" type="noConversion"/>
  </si>
  <si>
    <t>Equip6202</t>
    <phoneticPr fontId="1" type="noConversion"/>
  </si>
  <si>
    <t>Equip0101</t>
    <phoneticPr fontId="1" type="noConversion"/>
  </si>
  <si>
    <t>Equip5302</t>
    <phoneticPr fontId="1" type="noConversion"/>
  </si>
  <si>
    <t>Equip6102</t>
    <phoneticPr fontId="1" type="noConversion"/>
  </si>
  <si>
    <t>Equip0002</t>
    <phoneticPr fontId="1" type="noConversion"/>
  </si>
  <si>
    <t>Equip7101</t>
    <phoneticPr fontId="1" type="noConversion"/>
  </si>
  <si>
    <t>Equip6001</t>
    <phoneticPr fontId="1" type="noConversion"/>
  </si>
  <si>
    <t>Actor1029</t>
    <phoneticPr fontId="1" type="noConversion"/>
  </si>
  <si>
    <t>DI</t>
    <phoneticPr fontId="1" type="noConversion"/>
  </si>
  <si>
    <t>Equip4202</t>
  </si>
  <si>
    <t>Equip2201</t>
    <phoneticPr fontId="1" type="noConversion"/>
  </si>
  <si>
    <t>Equip1201</t>
    <phoneticPr fontId="1" type="noConversion"/>
  </si>
  <si>
    <t>Equip3302</t>
    <phoneticPr fontId="1" type="noConversion"/>
  </si>
  <si>
    <t>Actor0030</t>
    <phoneticPr fontId="1" type="noConversion"/>
  </si>
  <si>
    <t>Equip1401</t>
    <phoneticPr fontId="1" type="noConversion"/>
  </si>
  <si>
    <t>Equip5202</t>
    <phoneticPr fontId="1" type="noConversion"/>
  </si>
  <si>
    <t>Equip1302</t>
    <phoneticPr fontId="1" type="noConversion"/>
  </si>
  <si>
    <t>Actor1039</t>
    <phoneticPr fontId="1" type="noConversion"/>
  </si>
  <si>
    <t>Equip5101</t>
    <phoneticPr fontId="1" type="noConversion"/>
  </si>
  <si>
    <t>Equip2401</t>
    <phoneticPr fontId="1" type="noConversion"/>
  </si>
  <si>
    <t>Equip4401</t>
    <phoneticPr fontId="1" type="noConversion"/>
  </si>
  <si>
    <t>Equip0402</t>
  </si>
  <si>
    <t>Actor3022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</si>
</sst>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7.5935458111820555</v>
          </cell>
          <cell r="W2">
            <v>10.819433632103188</v>
          </cell>
          <cell r="X2">
            <v>11.39</v>
          </cell>
          <cell r="Y2">
            <v>16.23</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7.3238841396093246</v>
          </cell>
          <cell r="W3">
            <v>11.320723352070805</v>
          </cell>
          <cell r="X3">
            <v>10.99</v>
          </cell>
          <cell r="Y3">
            <v>16.98</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8.147441616891312</v>
          </cell>
          <cell r="W4">
            <v>10.933535348295999</v>
          </cell>
          <cell r="X4">
            <v>17.89</v>
          </cell>
          <cell r="Y4">
            <v>24.01</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7.3662166675647249</v>
          </cell>
          <cell r="W5">
            <v>11.16411209763594</v>
          </cell>
          <cell r="X5">
            <v>16.18</v>
          </cell>
          <cell r="Y5">
            <v>24.52</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8.1847744283350075</v>
          </cell>
          <cell r="W6">
            <v>10.923394255455552</v>
          </cell>
          <cell r="X6">
            <v>28.95</v>
          </cell>
          <cell r="Y6">
            <v>38.64</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7.2813604776643297</v>
          </cell>
          <cell r="W7">
            <v>11.578472435162364</v>
          </cell>
          <cell r="X7">
            <v>25.75</v>
          </cell>
          <cell r="Y7">
            <v>40.950000000000003</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7.863146831581374</v>
          </cell>
          <cell r="W8">
            <v>10.706456531334815</v>
          </cell>
          <cell r="X8">
            <v>54.2</v>
          </cell>
          <cell r="Y8">
            <v>73.790000000000006</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6.7631409581719888</v>
          </cell>
          <cell r="W9">
            <v>11.616993065431487</v>
          </cell>
          <cell r="X9">
            <v>46.61</v>
          </cell>
          <cell r="Y9">
            <v>80.069999999999993</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8.0481818008759411</v>
          </cell>
          <cell r="W10">
            <v>10.883030160697494</v>
          </cell>
          <cell r="X10">
            <v>118.91</v>
          </cell>
          <cell r="Y10">
            <v>160.79</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7.1832567126476405</v>
          </cell>
          <cell r="W11">
            <v>11.252475183279287</v>
          </cell>
          <cell r="X11">
            <v>106.13</v>
          </cell>
          <cell r="Y11">
            <v>166.25</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7.5945136404224582</v>
          </cell>
          <cell r="W12">
            <v>10.522234951501698</v>
          </cell>
          <cell r="X12">
            <v>146.24</v>
          </cell>
          <cell r="Y12">
            <v>202.61</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6.8308532749003836</v>
          </cell>
          <cell r="W13">
            <v>11.153528915388053</v>
          </cell>
          <cell r="X13">
            <v>131.53</v>
          </cell>
          <cell r="Y13">
            <v>214.77</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8.0218568765790881</v>
          </cell>
          <cell r="W14">
            <v>10.840930072360885</v>
          </cell>
          <cell r="X14">
            <v>201.31</v>
          </cell>
          <cell r="Y14">
            <v>272.05</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7.7241946380644189</v>
          </cell>
          <cell r="W15">
            <v>10.833913892251557</v>
          </cell>
          <cell r="X15">
            <v>11.59</v>
          </cell>
          <cell r="Y15">
            <v>16.25</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7.1647066216690893</v>
          </cell>
          <cell r="W16">
            <v>11.588392514768456</v>
          </cell>
          <cell r="X16">
            <v>10.75</v>
          </cell>
          <cell r="Y16">
            <v>17.38</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7.5470321854646683</v>
          </cell>
          <cell r="W17">
            <v>11.00523711695276</v>
          </cell>
          <cell r="X17">
            <v>16.57</v>
          </cell>
          <cell r="Y17">
            <v>24.17</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6.8801199928607364</v>
          </cell>
          <cell r="W18">
            <v>11.161896406502951</v>
          </cell>
          <cell r="X18">
            <v>15.11</v>
          </cell>
          <cell r="Y18">
            <v>24.51</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8.0694822426510875</v>
          </cell>
          <cell r="W19">
            <v>10.896062443838646</v>
          </cell>
          <cell r="X19">
            <v>28.54</v>
          </cell>
          <cell r="Y19">
            <v>38.54</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7.0071634430564478</v>
          </cell>
          <cell r="W20">
            <v>11.228681345608317</v>
          </cell>
          <cell r="X20">
            <v>24.78</v>
          </cell>
          <cell r="Y20">
            <v>39.71</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7.6363280204498194</v>
          </cell>
          <cell r="W21">
            <v>10.598338165411691</v>
          </cell>
          <cell r="X21">
            <v>52.63</v>
          </cell>
          <cell r="Y21">
            <v>73.05</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6.6252525426124604</v>
          </cell>
          <cell r="W22">
            <v>11.688500295190245</v>
          </cell>
          <cell r="X22">
            <v>45.66</v>
          </cell>
          <cell r="Y22">
            <v>80.56</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7.4815962030324066</v>
          </cell>
          <cell r="W23">
            <v>10.836582960824295</v>
          </cell>
          <cell r="X23">
            <v>110.54</v>
          </cell>
          <cell r="Y23">
            <v>160.11000000000001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7.1767220199591844</v>
          </cell>
          <cell r="W24">
            <v>11.543955901175838</v>
          </cell>
          <cell r="X24">
            <v>106.03</v>
          </cell>
          <cell r="Y24">
            <v>170.56</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7.4786469645774618</v>
          </cell>
          <cell r="W25">
            <v>10.956055943302257</v>
          </cell>
          <cell r="X25">
            <v>144</v>
          </cell>
          <cell r="Y25">
            <v>210.96</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7.3409012890170251</v>
          </cell>
          <cell r="W26">
            <v>11.704184066476243</v>
          </cell>
          <cell r="X26">
            <v>141.35</v>
          </cell>
          <cell r="Y26">
            <v>225.37</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7.8800273308697797</v>
          </cell>
          <cell r="W27">
            <v>10.661432772334662</v>
          </cell>
          <cell r="X27">
            <v>197.75</v>
          </cell>
          <cell r="Y27">
            <v>267.55</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7.7819620364968332</v>
          </cell>
          <cell r="W28">
            <v>10.985159037469003</v>
          </cell>
          <cell r="X28">
            <v>11.67</v>
          </cell>
          <cell r="Y28">
            <v>16.48</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6.7229897250927637</v>
          </cell>
          <cell r="W29">
            <v>11.653976579272976</v>
          </cell>
          <cell r="X29">
            <v>10.08</v>
          </cell>
          <cell r="Y29">
            <v>17.48</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7.5938074338684736</v>
          </cell>
          <cell r="W30">
            <v>10.772847006074123</v>
          </cell>
          <cell r="X30">
            <v>16.68</v>
          </cell>
          <cell r="Y30">
            <v>23.66</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7.0111135849393609</v>
          </cell>
          <cell r="W31">
            <v>11.284815953756032</v>
          </cell>
          <cell r="X31">
            <v>15.4</v>
          </cell>
          <cell r="Y31">
            <v>24.78</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8.0058060596019232</v>
          </cell>
          <cell r="W32">
            <v>10.586078960787928</v>
          </cell>
          <cell r="X32">
            <v>28.32</v>
          </cell>
          <cell r="Y32">
            <v>37.44</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7.3898918971973329</v>
          </cell>
          <cell r="W33">
            <v>11.381785568270127</v>
          </cell>
          <cell r="X33">
            <v>26.14</v>
          </cell>
          <cell r="Y33">
            <v>40.26</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7.9720655205151543</v>
          </cell>
          <cell r="W34">
            <v>10.324331696966821</v>
          </cell>
          <cell r="X34">
            <v>54.95</v>
          </cell>
          <cell r="Y34">
            <v>71.16</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7.1859280746746164</v>
          </cell>
          <cell r="W35">
            <v>11.710714103719656</v>
          </cell>
          <cell r="X35">
            <v>49.53</v>
          </cell>
          <cell r="Y35">
            <v>80.72</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8.1835825127297817</v>
          </cell>
          <cell r="W36">
            <v>10.688879548347371</v>
          </cell>
          <cell r="X36">
            <v>120.91</v>
          </cell>
          <cell r="Y36">
            <v>157.91999999999999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6.6138152821758691</v>
          </cell>
          <cell r="W37">
            <v>11.274889047300544</v>
          </cell>
          <cell r="X37">
            <v>97.72</v>
          </cell>
          <cell r="Y37">
            <v>166.58</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8.1339542436400301</v>
          </cell>
          <cell r="W38">
            <v>10.651201338403189</v>
          </cell>
          <cell r="X38">
            <v>156.62</v>
          </cell>
          <cell r="Y38">
            <v>205.09</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6.7607848829567807</v>
          </cell>
          <cell r="W39">
            <v>11.351008623755964</v>
          </cell>
          <cell r="X39">
            <v>130.18</v>
          </cell>
          <cell r="Y39">
            <v>218.57</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7.6391429606742793</v>
          </cell>
          <cell r="W40">
            <v>10.412304322118107</v>
          </cell>
          <cell r="X40">
            <v>191.7</v>
          </cell>
          <cell r="Y40">
            <v>261.3</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8.0837503213187354</v>
          </cell>
          <cell r="W41">
            <v>10.706149134922615</v>
          </cell>
          <cell r="X41">
            <v>12.13</v>
          </cell>
          <cell r="Y41">
            <v>16.059999999999999</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7.1048016833885601</v>
          </cell>
          <cell r="W42">
            <v>11.727159396351412</v>
          </cell>
          <cell r="X42">
            <v>10.66</v>
          </cell>
          <cell r="Y42">
            <v>17.59</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7.7187779602864524</v>
          </cell>
          <cell r="W43">
            <v>10.824887355243366</v>
          </cell>
          <cell r="X43">
            <v>16.95</v>
          </cell>
          <cell r="Y43">
            <v>23.77</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7.2543725622659263</v>
          </cell>
          <cell r="W44">
            <v>11.843643382884732</v>
          </cell>
          <cell r="X44">
            <v>15.93</v>
          </cell>
          <cell r="Y44">
            <v>26.01</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8.0102652660665647</v>
          </cell>
          <cell r="W45">
            <v>10.561859816440627</v>
          </cell>
          <cell r="X45">
            <v>28.33</v>
          </cell>
          <cell r="Y45">
            <v>37.36</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6.9537987741322542</v>
          </cell>
          <cell r="W46">
            <v>11.419117247729035</v>
          </cell>
          <cell r="X46">
            <v>24.6</v>
          </cell>
          <cell r="Y46">
            <v>40.39</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7.8949800635907454</v>
          </cell>
          <cell r="W47">
            <v>10.403593639242956</v>
          </cell>
          <cell r="X47">
            <v>54.42</v>
          </cell>
          <cell r="Y47">
            <v>71.709999999999994</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6.8093056832358849</v>
          </cell>
          <cell r="W48">
            <v>11.798685782245553</v>
          </cell>
          <cell r="X48">
            <v>46.93</v>
          </cell>
          <cell r="Y48">
            <v>81.319999999999993</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8.0449017182670914</v>
          </cell>
          <cell r="W49">
            <v>10.320199092765325</v>
          </cell>
          <cell r="X49">
            <v>118.86</v>
          </cell>
          <cell r="Y49">
            <v>152.47999999999999</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7.1124361579135922</v>
          </cell>
          <cell r="W50">
            <v>11.276725854578935</v>
          </cell>
          <cell r="X50">
            <v>105.08</v>
          </cell>
          <cell r="Y50">
            <v>166.61</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8.0166329786875252</v>
          </cell>
          <cell r="W51">
            <v>10.62289564040818</v>
          </cell>
          <cell r="X51">
            <v>154.36000000000001</v>
          </cell>
          <cell r="Y51">
            <v>204.55</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6.7005674891360414</v>
          </cell>
          <cell r="W52">
            <v>11.775644796895749</v>
          </cell>
          <cell r="X52">
            <v>129.02000000000001</v>
          </cell>
          <cell r="Y52">
            <v>226.74</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7.7983859272722569</v>
          </cell>
          <cell r="W53">
            <v>10.690732628864259</v>
          </cell>
          <cell r="X53">
            <v>195.7</v>
          </cell>
          <cell r="Y53">
            <v>268.27999999999997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8.1708401728532181</v>
          </cell>
          <cell r="W54">
            <v>11.053499250332415</v>
          </cell>
          <cell r="X54">
            <v>12.26</v>
          </cell>
          <cell r="Y54">
            <v>16.579999999999998</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6.95384324037681</v>
          </cell>
          <cell r="W55">
            <v>11.280428121858961</v>
          </cell>
          <cell r="X55">
            <v>10.43</v>
          </cell>
          <cell r="Y55">
            <v>16.920000000000002</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8.06202916947292</v>
          </cell>
          <cell r="W56">
            <v>10.436031000485647</v>
          </cell>
          <cell r="X56">
            <v>17.71</v>
          </cell>
          <cell r="Y56">
            <v>22.92</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6.7032600199243007</v>
          </cell>
          <cell r="W57">
            <v>11.19024246600935</v>
          </cell>
          <cell r="X57">
            <v>14.72</v>
          </cell>
          <cell r="Y57">
            <v>24.58</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7.9707795263521657</v>
          </cell>
          <cell r="W58">
            <v>10.797857967215295</v>
          </cell>
          <cell r="X58">
            <v>28.19</v>
          </cell>
          <cell r="Y58">
            <v>38.19</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7.1740524591877595</v>
          </cell>
          <cell r="W59">
            <v>11.674547284879042</v>
          </cell>
          <cell r="X59">
            <v>25.37</v>
          </cell>
          <cell r="Y59">
            <v>41.29</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8.0501958424459765</v>
          </cell>
          <cell r="W60">
            <v>11.053943191788695</v>
          </cell>
          <cell r="X60">
            <v>55.49</v>
          </cell>
          <cell r="Y60">
            <v>76.19</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7.2902542472775238</v>
          </cell>
          <cell r="W61">
            <v>11.601409133492766</v>
          </cell>
          <cell r="X61">
            <v>50.25</v>
          </cell>
          <cell r="Y61">
            <v>79.959999999999994</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7.5623364299919933</v>
          </cell>
          <cell r="W62">
            <v>11.060066989527611</v>
          </cell>
          <cell r="X62">
            <v>111.73</v>
          </cell>
          <cell r="Y62">
            <v>163.41</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7.0366641135720638</v>
          </cell>
          <cell r="W63">
            <v>11.768718690487439</v>
          </cell>
          <cell r="X63">
            <v>103.96</v>
          </cell>
          <cell r="Y63">
            <v>173.88</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7.750283026798134</v>
          </cell>
          <cell r="W64">
            <v>10.477612324863372</v>
          </cell>
          <cell r="X64">
            <v>149.22999999999999</v>
          </cell>
          <cell r="Y64">
            <v>201.75</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7.002366473074801</v>
          </cell>
          <cell r="W65">
            <v>11.456412829221115</v>
          </cell>
          <cell r="X65">
            <v>134.83000000000001</v>
          </cell>
          <cell r="Y65">
            <v>220.6</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7.9221434340336341</v>
          </cell>
          <cell r="W66">
            <v>11.035472180773755</v>
          </cell>
          <cell r="X66">
            <v>198.81</v>
          </cell>
          <cell r="Y66">
            <v>276.94</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7.7547327288259362</v>
          </cell>
          <cell r="W68">
            <v>10.738568000517775</v>
          </cell>
          <cell r="X68">
            <v>11.63</v>
          </cell>
          <cell r="Y68">
            <v>16.11</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6.9592515779890549</v>
          </cell>
          <cell r="W69">
            <v>11.889134155295135</v>
          </cell>
          <cell r="X69">
            <v>10.44</v>
          </cell>
          <cell r="Y69">
            <v>17.829999999999998</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7.982842683760536</v>
          </cell>
          <cell r="W70">
            <v>10.458689916348423</v>
          </cell>
          <cell r="X70">
            <v>17.53</v>
          </cell>
          <cell r="Y70">
            <v>22.97</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6.7451294339076719</v>
          </cell>
          <cell r="W71">
            <v>11.347123770945295</v>
          </cell>
          <cell r="X71">
            <v>14.81</v>
          </cell>
          <cell r="Y71">
            <v>24.92</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7.8049813821227136</v>
          </cell>
          <cell r="W72">
            <v>10.904700341214593</v>
          </cell>
          <cell r="X72">
            <v>27.61</v>
          </cell>
          <cell r="Y72">
            <v>38.57</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6.8240942064776071</v>
          </cell>
          <cell r="W73">
            <v>11.666960965929364</v>
          </cell>
          <cell r="X73">
            <v>24.14</v>
          </cell>
          <cell r="Y73">
            <v>41.27</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7.9115201916819089</v>
          </cell>
          <cell r="W74">
            <v>10.842827485019422</v>
          </cell>
          <cell r="X74">
            <v>54.53</v>
          </cell>
          <cell r="Y74">
            <v>74.73</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6.9515204087250364</v>
          </cell>
          <cell r="W75">
            <v>11.619029814974901</v>
          </cell>
          <cell r="X75">
            <v>47.91</v>
          </cell>
          <cell r="Y75">
            <v>80.08</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8.1633198001350298</v>
          </cell>
          <cell r="W76">
            <v>10.722022177340076</v>
          </cell>
          <cell r="X76">
            <v>120.61</v>
          </cell>
          <cell r="Y76">
            <v>158.41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6.9179628668845972</v>
          </cell>
          <cell r="W77">
            <v>11.243717382226086</v>
          </cell>
          <cell r="X77">
            <v>102.21</v>
          </cell>
          <cell r="Y77">
            <v>166.12</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7.6074337904454392</v>
          </cell>
          <cell r="W78">
            <v>10.611134373202527</v>
          </cell>
          <cell r="X78">
            <v>146.47999999999999</v>
          </cell>
          <cell r="Y78">
            <v>204.32</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6.6170535162530131</v>
          </cell>
          <cell r="W79">
            <v>11.213217758715167</v>
          </cell>
          <cell r="X79">
            <v>127.41</v>
          </cell>
          <cell r="Y79">
            <v>215.91</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7.763922314990392</v>
          </cell>
          <cell r="W80">
            <v>10.969567628878261</v>
          </cell>
          <cell r="X80">
            <v>194.84</v>
          </cell>
          <cell r="Y80">
            <v>275.27999999999997</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7.8085817003684923</v>
          </cell>
          <cell r="W88">
            <v>10.32728531727642</v>
          </cell>
          <cell r="X88">
            <v>11.71</v>
          </cell>
          <cell r="Y88">
            <v>15.49</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6.6130209034910852</v>
          </cell>
          <cell r="W89">
            <v>11.544864566441746</v>
          </cell>
          <cell r="X89">
            <v>9.92</v>
          </cell>
          <cell r="Y89">
            <v>17.32</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7.8774185623561532</v>
          </cell>
          <cell r="W90">
            <v>10.874197933826567</v>
          </cell>
          <cell r="X90">
            <v>17.3</v>
          </cell>
          <cell r="Y90">
            <v>23.88</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7.2651765365101211</v>
          </cell>
          <cell r="W91">
            <v>11.168659864284834</v>
          </cell>
          <cell r="X91">
            <v>15.96</v>
          </cell>
          <cell r="Y91">
            <v>24.53</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7.9080684672596488</v>
          </cell>
          <cell r="W92">
            <v>10.594182075073565</v>
          </cell>
          <cell r="X92">
            <v>27.97</v>
          </cell>
          <cell r="Y92">
            <v>37.47</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7.2456900259984263</v>
          </cell>
          <cell r="W93">
            <v>11.694509147251534</v>
          </cell>
          <cell r="X93">
            <v>25.63</v>
          </cell>
          <cell r="Y93">
            <v>41.36</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7.8561149880634318</v>
          </cell>
          <cell r="W94">
            <v>10.634712014272997</v>
          </cell>
          <cell r="X94">
            <v>54.15</v>
          </cell>
          <cell r="Y94">
            <v>73.3</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6.6675865086275241</v>
          </cell>
          <cell r="W95">
            <v>11.178831821339561</v>
          </cell>
          <cell r="X95">
            <v>45.96</v>
          </cell>
          <cell r="Y95">
            <v>77.05</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7.4413403535869858</v>
          </cell>
          <cell r="W96">
            <v>10.48710795593961</v>
          </cell>
          <cell r="X96">
            <v>109.94</v>
          </cell>
          <cell r="Y96">
            <v>154.94</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6.8766332968009731</v>
          </cell>
          <cell r="W97">
            <v>11.618886518443079</v>
          </cell>
          <cell r="X97">
            <v>101.6</v>
          </cell>
          <cell r="Y97">
            <v>171.66</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7.8852840801360173</v>
          </cell>
          <cell r="W98">
            <v>10.776850515293892</v>
          </cell>
          <cell r="X98">
            <v>151.83000000000001</v>
          </cell>
          <cell r="Y98">
            <v>207.51</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7.1779390965216958</v>
          </cell>
          <cell r="W99">
            <v>11.57608986401581</v>
          </cell>
          <cell r="X99">
            <v>138.21</v>
          </cell>
          <cell r="Y99">
            <v>222.9</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8.1196407532424058</v>
          </cell>
          <cell r="W100">
            <v>10.869852526819438</v>
          </cell>
          <cell r="X100">
            <v>203.76</v>
          </cell>
          <cell r="Y100">
            <v>272.77999999999997</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7.9467551802498644</v>
          </cell>
          <cell r="W101">
            <v>10.913047286418351</v>
          </cell>
          <cell r="X101">
            <v>11.92</v>
          </cell>
          <cell r="Y101">
            <v>16.37</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6.8782684814251072</v>
          </cell>
          <cell r="W102">
            <v>11.371652489195279</v>
          </cell>
          <cell r="X102">
            <v>10.32</v>
          </cell>
          <cell r="Y102">
            <v>17.059999999999999</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7.6142679188119873</v>
          </cell>
          <cell r="W103">
            <v>11.060079624917901</v>
          </cell>
          <cell r="X103">
            <v>16.72</v>
          </cell>
          <cell r="Y103">
            <v>24.29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7.1947224381632413</v>
          </cell>
          <cell r="W104">
            <v>11.305747650034331</v>
          </cell>
          <cell r="X104">
            <v>15.8</v>
          </cell>
          <cell r="Y104">
            <v>24.83</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7.9370393291063923</v>
          </cell>
          <cell r="W105">
            <v>10.349811251190031</v>
          </cell>
          <cell r="X105">
            <v>28.07</v>
          </cell>
          <cell r="Y105">
            <v>36.61</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7.3871693689108113</v>
          </cell>
          <cell r="W106">
            <v>11.705178281121942</v>
          </cell>
          <cell r="X106">
            <v>26.13</v>
          </cell>
          <cell r="Y106">
            <v>41.4</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7.8210042449019443</v>
          </cell>
          <cell r="W107">
            <v>10.374682872474903</v>
          </cell>
          <cell r="X107">
            <v>53.91</v>
          </cell>
          <cell r="Y107">
            <v>71.510000000000005</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6.7977138018928951</v>
          </cell>
          <cell r="W108">
            <v>11.781478358537157</v>
          </cell>
          <cell r="X108">
            <v>46.85</v>
          </cell>
          <cell r="Y108">
            <v>81.2</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7.6199520215432992</v>
          </cell>
          <cell r="W109">
            <v>10.38882193543618</v>
          </cell>
          <cell r="X109">
            <v>112.58</v>
          </cell>
          <cell r="Y109">
            <v>153.49</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6.8971958571567606</v>
          </cell>
          <cell r="W110">
            <v>11.403879172214326</v>
          </cell>
          <cell r="X110">
            <v>101.9</v>
          </cell>
          <cell r="Y110">
            <v>168.49</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8.0333616389361708</v>
          </cell>
          <cell r="W111">
            <v>10.808609173101619</v>
          </cell>
          <cell r="X111">
            <v>154.69</v>
          </cell>
          <cell r="Y111">
            <v>208.12</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7.3553448916747692</v>
          </cell>
          <cell r="W112">
            <v>11.861265227375423</v>
          </cell>
          <cell r="X112">
            <v>141.63</v>
          </cell>
          <cell r="Y112">
            <v>228.39</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8.1481276253941282</v>
          </cell>
          <cell r="W113">
            <v>11.053574558493009</v>
          </cell>
          <cell r="X113">
            <v>204.48</v>
          </cell>
          <cell r="Y113">
            <v>277.39</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7.9670789961110611</v>
          </cell>
          <cell r="W115">
            <v>10.430381832986466</v>
          </cell>
          <cell r="X115">
            <v>11.95</v>
          </cell>
          <cell r="Y115">
            <v>15.65</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7.1458851200293374</v>
          </cell>
          <cell r="W116">
            <v>11.396456336004153</v>
          </cell>
          <cell r="X116">
            <v>10.72</v>
          </cell>
          <cell r="Y116">
            <v>17.09</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7.5978309525285983</v>
          </cell>
          <cell r="W117">
            <v>11.095123930819943</v>
          </cell>
          <cell r="X117">
            <v>16.690000000000001</v>
          </cell>
          <cell r="Y117">
            <v>24.37</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7.3138029608527795</v>
          </cell>
          <cell r="W118">
            <v>11.444865259706695</v>
          </cell>
          <cell r="X118">
            <v>16.059999999999999</v>
          </cell>
          <cell r="Y118">
            <v>25.13</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7.874819869552665</v>
          </cell>
          <cell r="W119">
            <v>10.394830806421401</v>
          </cell>
          <cell r="X119">
            <v>27.85</v>
          </cell>
          <cell r="Y119">
            <v>36.770000000000003</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7.1604357217782129</v>
          </cell>
          <cell r="W120">
            <v>11.593607412441514</v>
          </cell>
          <cell r="X120">
            <v>25.33</v>
          </cell>
          <cell r="Y120">
            <v>41.01</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7.8335053704318112</v>
          </cell>
          <cell r="W121">
            <v>10.595690579829075</v>
          </cell>
          <cell r="X121">
            <v>53.99</v>
          </cell>
          <cell r="Y121">
            <v>73.03</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7.0848254024286446</v>
          </cell>
          <cell r="W122">
            <v>11.295456436305908</v>
          </cell>
          <cell r="X122">
            <v>48.83</v>
          </cell>
          <cell r="Y122">
            <v>77.849999999999994</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7.5314147850810951</v>
          </cell>
          <cell r="W123">
            <v>10.654952317894882</v>
          </cell>
          <cell r="X123">
            <v>111.27</v>
          </cell>
          <cell r="Y123">
            <v>157.41999999999999</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6.877809936545118</v>
          </cell>
          <cell r="W124">
            <v>11.522467641912364</v>
          </cell>
          <cell r="X124">
            <v>101.62</v>
          </cell>
          <cell r="Y124">
            <v>170.24</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7.5875616062331979</v>
          </cell>
          <cell r="W125">
            <v>10.381765786750419</v>
          </cell>
          <cell r="X125">
            <v>146.1</v>
          </cell>
          <cell r="Y125">
            <v>199.9</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6.7415612517130565</v>
          </cell>
          <cell r="W126">
            <v>11.721754427367564</v>
          </cell>
          <cell r="X126">
            <v>129.81</v>
          </cell>
          <cell r="Y126">
            <v>225.71</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7.83265281218537</v>
          </cell>
          <cell r="W127">
            <v>11.070653948711321</v>
          </cell>
          <cell r="X127">
            <v>196.56</v>
          </cell>
          <cell r="Y127">
            <v>277.82</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218</v>
      </c>
      <c r="H2">
        <v>35</v>
      </c>
      <c r="I2">
        <v>15000</v>
      </c>
      <c r="M2">
        <v>4</v>
      </c>
      <c r="N2" t="s">
        <v>53</v>
      </c>
      <c r="O2" t="s">
        <v>49</v>
      </c>
    </row>
    <row r="3" spans="1:16">
      <c r="A3">
        <v>5</v>
      </c>
      <c r="D3" s="1">
        <v>1.99</v>
      </c>
      <c r="E3" s="1">
        <v>2500</v>
      </c>
      <c r="F3" t="s">
        <v>35</v>
      </c>
      <c r="G3" t="s">
        <v>219</v>
      </c>
      <c r="H3">
        <v>50</v>
      </c>
      <c r="I3">
        <v>25000</v>
      </c>
      <c r="K3">
        <v>1</v>
      </c>
      <c r="M3">
        <v>4</v>
      </c>
      <c r="N3" t="s">
        <v>54</v>
      </c>
      <c r="O3" t="s">
        <v>49</v>
      </c>
      <c r="P3" t="s">
        <v>45</v>
      </c>
    </row>
    <row r="4" spans="1:16">
      <c r="A4">
        <v>15</v>
      </c>
      <c r="D4" s="1">
        <v>2.99</v>
      </c>
      <c r="E4" s="1">
        <v>3900</v>
      </c>
      <c r="F4" t="s">
        <v>36</v>
      </c>
      <c r="G4" t="s">
        <v>220</v>
      </c>
      <c r="H4">
        <v>65</v>
      </c>
      <c r="I4">
        <v>30000</v>
      </c>
      <c r="L4">
        <v>2</v>
      </c>
      <c r="M4">
        <v>4</v>
      </c>
      <c r="N4" t="s">
        <v>55</v>
      </c>
      <c r="O4" t="s">
        <v>49</v>
      </c>
      <c r="P4" t="s">
        <v>47</v>
      </c>
    </row>
    <row r="5" spans="1:16">
      <c r="A5">
        <v>25</v>
      </c>
      <c r="D5" s="1">
        <v>3.99</v>
      </c>
      <c r="E5" s="1">
        <v>4900</v>
      </c>
      <c r="F5" t="s">
        <v>37</v>
      </c>
      <c r="G5" t="s">
        <v>221</v>
      </c>
      <c r="H5">
        <v>80</v>
      </c>
      <c r="I5">
        <v>30000</v>
      </c>
      <c r="L5">
        <v>2</v>
      </c>
      <c r="M5">
        <v>4</v>
      </c>
      <c r="N5" t="s">
        <v>56</v>
      </c>
      <c r="O5" t="s">
        <v>49</v>
      </c>
      <c r="P5" t="s">
        <v>47</v>
      </c>
    </row>
    <row r="6" spans="1:16">
      <c r="A6">
        <v>35</v>
      </c>
      <c r="D6" s="1">
        <v>4.99</v>
      </c>
      <c r="E6" s="1">
        <v>5900</v>
      </c>
      <c r="F6" t="s">
        <v>38</v>
      </c>
      <c r="G6" t="s">
        <v>222</v>
      </c>
      <c r="H6">
        <v>100</v>
      </c>
      <c r="I6">
        <v>30000</v>
      </c>
      <c r="L6">
        <v>2</v>
      </c>
      <c r="M6">
        <v>4</v>
      </c>
      <c r="N6" t="s">
        <v>57</v>
      </c>
      <c r="O6" t="s">
        <v>49</v>
      </c>
      <c r="P6" t="s">
        <v>47</v>
      </c>
    </row>
    <row r="7" spans="1:16">
      <c r="A7">
        <v>45</v>
      </c>
      <c r="D7" s="1">
        <v>5.99</v>
      </c>
      <c r="E7" s="1">
        <v>7500</v>
      </c>
      <c r="F7" t="s">
        <v>208</v>
      </c>
      <c r="G7" t="s">
        <v>223</v>
      </c>
      <c r="H7">
        <v>100</v>
      </c>
      <c r="I7">
        <v>35000</v>
      </c>
      <c r="L7">
        <v>3</v>
      </c>
      <c r="M7">
        <v>4</v>
      </c>
      <c r="N7" t="s">
        <v>214</v>
      </c>
      <c r="O7" t="s">
        <v>49</v>
      </c>
      <c r="P7" t="s">
        <v>48</v>
      </c>
    </row>
    <row r="8" spans="1:16">
      <c r="A8">
        <v>55</v>
      </c>
      <c r="D8" s="1">
        <v>7.99</v>
      </c>
      <c r="E8" s="1">
        <v>9900</v>
      </c>
      <c r="F8" t="s">
        <v>209</v>
      </c>
      <c r="G8" t="s">
        <v>224</v>
      </c>
      <c r="H8">
        <v>120</v>
      </c>
      <c r="I8">
        <v>35000</v>
      </c>
      <c r="L8">
        <v>3</v>
      </c>
      <c r="M8">
        <v>4</v>
      </c>
      <c r="N8" t="s">
        <v>215</v>
      </c>
      <c r="O8" t="s">
        <v>49</v>
      </c>
      <c r="P8" t="s">
        <v>48</v>
      </c>
    </row>
    <row r="9" spans="1:16">
      <c r="A9">
        <v>65</v>
      </c>
      <c r="D9" s="1">
        <v>8.99</v>
      </c>
      <c r="E9" s="1">
        <v>11000</v>
      </c>
      <c r="F9" t="s">
        <v>210</v>
      </c>
      <c r="G9" t="s">
        <v>225</v>
      </c>
      <c r="H9">
        <v>120</v>
      </c>
      <c r="I9">
        <v>40000</v>
      </c>
      <c r="L9">
        <v>4</v>
      </c>
      <c r="M9">
        <v>4</v>
      </c>
      <c r="N9" t="s">
        <v>216</v>
      </c>
      <c r="O9" t="s">
        <v>49</v>
      </c>
      <c r="P9" t="s">
        <v>212</v>
      </c>
    </row>
    <row r="10" spans="1:16">
      <c r="A10">
        <v>75</v>
      </c>
      <c r="D10" s="1">
        <v>9.99</v>
      </c>
      <c r="E10" s="1">
        <v>12000</v>
      </c>
      <c r="F10" t="s">
        <v>211</v>
      </c>
      <c r="G10" t="s">
        <v>226</v>
      </c>
      <c r="H10">
        <v>135</v>
      </c>
      <c r="I10">
        <v>45000</v>
      </c>
      <c r="L10">
        <v>5</v>
      </c>
      <c r="M10">
        <v>4</v>
      </c>
      <c r="N10" t="s">
        <v>217</v>
      </c>
      <c r="O10" t="s">
        <v>49</v>
      </c>
      <c r="P10" t="s">
        <v>213</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227</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291</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0.6286357458844819</v>
      </c>
      <c r="C2">
        <f t="shared" ref="C2:C32" ca="1" si="0">RAND()</f>
        <v>0.41150667709905608</v>
      </c>
      <c r="D2" t="str">
        <f ca="1">VLOOKUP($B2
+IF(D1="DI",1,
IF(D1="EN",2,
IF(D1="GO",3,0))),$AC:$AD,MATCH($AD$1,$AC$1:$AD$1,0),1)</f>
        <v>EN</v>
      </c>
      <c r="E2">
        <f ca="1">ROUNDDOWN(VLOOKUP(D2,$P:$W,MATCH($U$1,$P$1:$W$1,0),0)+C2*(VLOOKUP(D2,$P:$W,MATCH($V$1,$P$1:$W$1,0),0)-VLOOKUP(D2,$P:$W,MATCH($U$1,$P$1:$W$1,0),0)+10^ABS(VLOOKUP(D2,$P:$W,MATCH($W$1,$P$1:$W$1,0),0))),VLOOKUP(D2,$P:$W,MATCH($W$1,$P$1:$W$1,0),0))</f>
        <v>7</v>
      </c>
      <c r="F2" t="s">
        <v>127</v>
      </c>
      <c r="G2">
        <v>7</v>
      </c>
      <c r="H2" t="s">
        <v>125</v>
      </c>
      <c r="I2">
        <v>2900</v>
      </c>
      <c r="J2" t="str">
        <f>IF(H2="GO",
  IF(I2&lt;100,"골드이상",""),
IF(H2="DI",
  IF(I2&gt;29,"다이아너무많음",
  IF(I2&gt;9,"다이아다소많음","")),""))</f>
        <v/>
      </c>
      <c r="K2" t="str">
        <f ca="1">IF(ROW()=2,L2,OFFSET(K2,-1,0)&amp;","&amp;L2)</f>
        <v>{"dy":1,"cd":"GO","cn":2900}</v>
      </c>
      <c r="L2" t="str">
        <f>"{"""&amp;A$1&amp;""":"&amp;A2
&amp;","""&amp;H$1&amp;""":"""&amp;H2&amp;""""
&amp;","""&amp;I$1&amp;""":"&amp;I2&amp;"}"</f>
        <v>{"dy":1,"cd":"GO","cn":2900}</v>
      </c>
      <c r="N2" t="str">
        <f ca="1">"["&amp;
IF(LEFT(OFFSET(K1,COUNTA(K:K)-1,0),1)=",",SUBSTITUTE(OFFSET(K1,COUNTA(K:K)-1,0),",","",1),OFFSET(K1,COUNTA(K:K)-1,0))
&amp;"]"</f>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dy":29,"cd":"EN","cn":5},{"dy":30,"cd":"GO","cn":3100},{"dy":31,"cd":"EN","cn":6}]</v>
      </c>
      <c r="P2" t="s">
        <v>97</v>
      </c>
      <c r="Q2">
        <f ca="1">COUNTIF(D:D,P2)</f>
        <v>15</v>
      </c>
      <c r="R2">
        <f>COUNTIF(H:H,P2)</f>
        <v>13</v>
      </c>
      <c r="S2">
        <f>SUMIF(H:H,P2,I:I)</f>
        <v>95</v>
      </c>
      <c r="T2">
        <f>S2/R2</f>
        <v>7.3076923076923075</v>
      </c>
      <c r="U2">
        <v>6</v>
      </c>
      <c r="V2">
        <v>9</v>
      </c>
      <c r="W2">
        <v>0</v>
      </c>
      <c r="Y2">
        <v>1</v>
      </c>
      <c r="Z2">
        <v>0</v>
      </c>
      <c r="AA2">
        <v>14</v>
      </c>
      <c r="AB2">
        <f>AA2/SUMIF(Z:Z,Z2,AA:AA)</f>
        <v>0.46666666666666667</v>
      </c>
      <c r="AC2">
        <v>0</v>
      </c>
      <c r="AD2" t="s">
        <v>126</v>
      </c>
    </row>
    <row r="3" spans="1:30">
      <c r="A3">
        <v>2</v>
      </c>
      <c r="B3">
        <f t="shared" ref="B3:B32" ca="1" si="1">RAND()</f>
        <v>0.98198597004368327</v>
      </c>
      <c r="C3">
        <f t="shared" ca="1" si="0"/>
        <v>0.40086050761814207</v>
      </c>
      <c r="D3" t="str">
        <f t="shared" ref="D3:D32" ca="1" si="2">VLOOKUP($B3
+IF(D2="DI",1,
IF(D2="EN",2,
IF(D2="GO",3,0))),$AC:$AD,MATCH($AD$1,$AC$1:$AD$1,0),1)</f>
        <v>DI</v>
      </c>
      <c r="E3">
        <f t="shared" ref="E3:E32" ca="1" si="3">ROUNDDOWN(VLOOKUP(D3,$P:$W,MATCH($U$1,$P$1:$W$1,0),0)+C3*(VLOOKUP(D3,$P:$W,MATCH($V$1,$P$1:$W$1,0),0)-VLOOKUP(D3,$P:$W,MATCH($U$1,$P$1:$W$1,0),0)+10^ABS(VLOOKUP(D3,$P:$W,MATCH($W$1,$P$1:$W$1,0),0))),VLOOKUP(D3,$P:$W,MATCH($W$1,$P$1:$W$1,0),0))</f>
        <v>4</v>
      </c>
      <c r="F3" t="s">
        <v>125</v>
      </c>
      <c r="G3">
        <v>800</v>
      </c>
      <c r="H3" t="s">
        <v>127</v>
      </c>
      <c r="I3">
        <v>9</v>
      </c>
      <c r="J3" t="str">
        <f t="shared" ref="J3:J32" si="4">IF(H3="GO",
  IF(I3&lt;100,"골드이상",""),
IF(H3="DI",
  IF(I3&gt;29,"다이아너무많음",
  IF(I3&gt;9,"다이아다소많음","")),""))</f>
        <v/>
      </c>
      <c r="K3" t="str">
        <f t="shared" ref="K3:K32" ca="1" si="5">IF(ROW()=2,L3,OFFSET(K3,-1,0)&amp;","&amp;L3)</f>
        <v>{"dy":1,"cd":"GO","cn":2900},{"dy":2,"cd":"EN","cn":9}</v>
      </c>
      <c r="L3" t="str">
        <f t="shared" ref="L3:L32" si="6">"{"""&amp;A$1&amp;""":"&amp;A3
&amp;","""&amp;H$1&amp;""":"""&amp;H3&amp;""""
&amp;","""&amp;I$1&amp;""":"&amp;I3&amp;"}"</f>
        <v>{"dy":2,"cd":"EN","cn":9}</v>
      </c>
      <c r="P3" t="s">
        <v>68</v>
      </c>
      <c r="Q3">
        <f t="shared" ref="Q3:Q4" ca="1" si="7">COUNTIF(D:D,P3)</f>
        <v>14</v>
      </c>
      <c r="R3">
        <f t="shared" ref="R3:R4" si="8">COUNTIF(H:H,P3)</f>
        <v>14</v>
      </c>
      <c r="S3">
        <f t="shared" ref="S3:S4" si="9">SUMIF(H:H,P3,I:I)</f>
        <v>24900</v>
      </c>
      <c r="T3">
        <f>S3/R3</f>
        <v>1778.5714285714287</v>
      </c>
      <c r="U3">
        <v>500</v>
      </c>
      <c r="V3">
        <v>3500</v>
      </c>
      <c r="W3">
        <v>-2</v>
      </c>
      <c r="Y3">
        <v>2</v>
      </c>
      <c r="Z3">
        <v>0</v>
      </c>
      <c r="AA3">
        <v>14</v>
      </c>
      <c r="AB3">
        <f t="shared" ref="AB3:AB10" si="10">AA3/SUMIF(Z:Z,Z3,AA:AA)</f>
        <v>0.46666666666666667</v>
      </c>
      <c r="AC3">
        <f>AC2+AB2</f>
        <v>0.46666666666666667</v>
      </c>
      <c r="AD3" t="s">
        <v>128</v>
      </c>
    </row>
    <row r="4" spans="1:30">
      <c r="A4">
        <v>3</v>
      </c>
      <c r="B4">
        <f t="shared" ca="1" si="1"/>
        <v>0.27794624794805711</v>
      </c>
      <c r="C4">
        <f t="shared" ca="1" si="0"/>
        <v>0.98584016221388104</v>
      </c>
      <c r="D4" t="str">
        <f t="shared" ca="1" si="2"/>
        <v>GO</v>
      </c>
      <c r="E4">
        <f t="shared" ca="1" si="3"/>
        <v>3500</v>
      </c>
      <c r="F4" t="s">
        <v>127</v>
      </c>
      <c r="G4">
        <v>12</v>
      </c>
      <c r="H4" t="s">
        <v>129</v>
      </c>
      <c r="I4">
        <v>6</v>
      </c>
      <c r="J4" t="str">
        <f t="shared" si="4"/>
        <v/>
      </c>
      <c r="K4" t="str">
        <f t="shared" ca="1" si="5"/>
        <v>{"dy":1,"cd":"GO","cn":2900},{"dy":2,"cd":"EN","cn":9},{"dy":3,"cd":"DI","cn":6}</v>
      </c>
      <c r="L4" t="str">
        <f t="shared" si="6"/>
        <v>{"dy":3,"cd":"DI","cn":6}</v>
      </c>
      <c r="P4" t="s">
        <v>98</v>
      </c>
      <c r="Q4">
        <f t="shared" ca="1" si="7"/>
        <v>2</v>
      </c>
      <c r="R4">
        <f t="shared" si="8"/>
        <v>4</v>
      </c>
      <c r="S4">
        <f t="shared" si="9"/>
        <v>18</v>
      </c>
      <c r="T4">
        <f>S4/R4</f>
        <v>4.5</v>
      </c>
      <c r="U4">
        <v>3</v>
      </c>
      <c r="V4">
        <v>6</v>
      </c>
      <c r="W4">
        <v>0</v>
      </c>
      <c r="Y4">
        <v>3</v>
      </c>
      <c r="Z4">
        <v>0</v>
      </c>
      <c r="AA4">
        <v>2</v>
      </c>
      <c r="AB4">
        <f t="shared" si="10"/>
        <v>6.6666666666666666E-2</v>
      </c>
      <c r="AC4">
        <f>AC3+AB3</f>
        <v>0.93333333333333335</v>
      </c>
      <c r="AD4" t="s">
        <v>130</v>
      </c>
    </row>
    <row r="5" spans="1:30">
      <c r="A5">
        <v>4</v>
      </c>
      <c r="B5">
        <f t="shared" ca="1" si="1"/>
        <v>0.20989445023486708</v>
      </c>
      <c r="C5">
        <f t="shared" ca="1" si="0"/>
        <v>0.76247271480259116</v>
      </c>
      <c r="D5" t="str">
        <f t="shared" ca="1" si="2"/>
        <v>EN</v>
      </c>
      <c r="E5">
        <f t="shared" ca="1" si="3"/>
        <v>9</v>
      </c>
      <c r="F5" t="s">
        <v>125</v>
      </c>
      <c r="G5">
        <v>1000</v>
      </c>
      <c r="H5" t="s">
        <v>125</v>
      </c>
      <c r="I5">
        <v>900</v>
      </c>
      <c r="J5" t="str">
        <f t="shared" si="4"/>
        <v/>
      </c>
      <c r="K5" t="str">
        <f t="shared" ca="1" si="5"/>
        <v>{"dy":1,"cd":"GO","cn":2900},{"dy":2,"cd":"EN","cn":9},{"dy":3,"cd":"DI","cn":6},{"dy":4,"cd":"GO","cn":900}</v>
      </c>
      <c r="L5" t="str">
        <f t="shared" si="6"/>
        <v>{"dy":4,"cd":"GO","cn":900}</v>
      </c>
      <c r="Y5">
        <v>1</v>
      </c>
      <c r="Z5">
        <v>1</v>
      </c>
      <c r="AA5">
        <f>VLOOKUP($Y5,$Y:$AD,MATCH(AA$1,$Y$1:$AD$1,0),0)</f>
        <v>14</v>
      </c>
      <c r="AB5">
        <f t="shared" si="10"/>
        <v>0.5</v>
      </c>
      <c r="AC5">
        <f>AC4+AB4</f>
        <v>1</v>
      </c>
      <c r="AD5" t="str">
        <f>VLOOKUP($Y5,$Y:$AD,MATCH(AD$1,$Y$1:$AD$1,0),0)</f>
        <v>GO</v>
      </c>
    </row>
    <row r="6" spans="1:30">
      <c r="A6">
        <v>5</v>
      </c>
      <c r="B6">
        <f t="shared" ca="1" si="1"/>
        <v>8.5823475961667728E-2</v>
      </c>
      <c r="C6">
        <f t="shared" ca="1" si="0"/>
        <v>0.9100714881851284</v>
      </c>
      <c r="D6" t="str">
        <f t="shared" ca="1" si="2"/>
        <v>GO</v>
      </c>
      <c r="E6">
        <f t="shared" ca="1" si="3"/>
        <v>3300</v>
      </c>
      <c r="F6" t="s">
        <v>127</v>
      </c>
      <c r="G6">
        <v>5</v>
      </c>
      <c r="H6" t="s">
        <v>127</v>
      </c>
      <c r="I6">
        <v>6</v>
      </c>
      <c r="J6" t="str">
        <f t="shared" si="4"/>
        <v/>
      </c>
      <c r="K6" t="str">
        <f t="shared" ca="1" si="5"/>
        <v>{"dy":1,"cd":"GO","cn":2900},{"dy":2,"cd":"EN","cn":9},{"dy":3,"cd":"DI","cn":6},{"dy":4,"cd":"GO","cn":900},{"dy":5,"cd":"EN","cn":6}</v>
      </c>
      <c r="L6" t="str">
        <f t="shared" si="6"/>
        <v>{"dy":5,"cd":"EN","cn":6}</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7.9398442004885328E-2</v>
      </c>
      <c r="C7">
        <f t="shared" ca="1" si="0"/>
        <v>0.11445594744331189</v>
      </c>
      <c r="D7" t="str">
        <f t="shared" ca="1" si="2"/>
        <v>EN</v>
      </c>
      <c r="E7">
        <f t="shared" ca="1" si="3"/>
        <v>6</v>
      </c>
      <c r="F7" t="s">
        <v>125</v>
      </c>
      <c r="G7">
        <v>900</v>
      </c>
      <c r="H7" t="s">
        <v>125</v>
      </c>
      <c r="I7">
        <v>1400</v>
      </c>
      <c r="J7" t="str">
        <f t="shared" si="4"/>
        <v/>
      </c>
      <c r="K7" t="str">
        <f t="shared" ca="1" si="5"/>
        <v>{"dy":1,"cd":"GO","cn":2900},{"dy":2,"cd":"EN","cn":9},{"dy":3,"cd":"DI","cn":6},{"dy":4,"cd":"GO","cn":900},{"dy":5,"cd":"EN","cn":6},{"dy":6,"cd":"GO","cn":1400}</v>
      </c>
      <c r="L7" t="str">
        <f t="shared" si="6"/>
        <v>{"dy":6,"cd":"GO","cn":1400}</v>
      </c>
      <c r="Y7">
        <v>1</v>
      </c>
      <c r="Z7">
        <v>2</v>
      </c>
      <c r="AA7">
        <f t="shared" si="11"/>
        <v>14</v>
      </c>
      <c r="AB7">
        <f t="shared" si="10"/>
        <v>0.875</v>
      </c>
      <c r="AC7">
        <f t="shared" si="12"/>
        <v>2</v>
      </c>
      <c r="AD7" t="str">
        <f t="shared" si="13"/>
        <v>GO</v>
      </c>
    </row>
    <row r="8" spans="1:30">
      <c r="A8">
        <v>7</v>
      </c>
      <c r="B8">
        <f t="shared" ca="1" si="1"/>
        <v>7.7096107036567885E-2</v>
      </c>
      <c r="C8">
        <f t="shared" ca="1" si="0"/>
        <v>0.26959446619105076</v>
      </c>
      <c r="D8" t="str">
        <f t="shared" ca="1" si="2"/>
        <v>GO</v>
      </c>
      <c r="E8">
        <f t="shared" ca="1" si="3"/>
        <v>1300</v>
      </c>
      <c r="F8" t="s">
        <v>127</v>
      </c>
      <c r="G8">
        <v>6</v>
      </c>
      <c r="H8" t="s">
        <v>127</v>
      </c>
      <c r="I8">
        <v>8</v>
      </c>
      <c r="J8" t="str">
        <f t="shared" si="4"/>
        <v/>
      </c>
      <c r="K8" t="str">
        <f t="shared" ca="1" si="5"/>
        <v>{"dy":1,"cd":"GO","cn":2900},{"dy":2,"cd":"EN","cn":9},{"dy":3,"cd":"DI","cn":6},{"dy":4,"cd":"GO","cn":900},{"dy":5,"cd":"EN","cn":6},{"dy":6,"cd":"GO","cn":1400},{"dy":7,"cd":"EN","cn":8}</v>
      </c>
      <c r="L8" t="str">
        <f t="shared" si="6"/>
        <v>{"dy":7,"cd":"EN","cn":8}</v>
      </c>
      <c r="Y8">
        <v>3</v>
      </c>
      <c r="Z8">
        <v>2</v>
      </c>
      <c r="AA8">
        <f t="shared" si="11"/>
        <v>2</v>
      </c>
      <c r="AB8">
        <f t="shared" si="10"/>
        <v>0.125</v>
      </c>
      <c r="AC8">
        <f t="shared" si="12"/>
        <v>2.875</v>
      </c>
      <c r="AD8" t="str">
        <f t="shared" si="13"/>
        <v>DI</v>
      </c>
    </row>
    <row r="9" spans="1:30">
      <c r="A9">
        <v>8</v>
      </c>
      <c r="B9">
        <f t="shared" ca="1" si="1"/>
        <v>0.18154553781972294</v>
      </c>
      <c r="C9">
        <f t="shared" ca="1" si="0"/>
        <v>0.63904201138677652</v>
      </c>
      <c r="D9" t="str">
        <f t="shared" ca="1" si="2"/>
        <v>EN</v>
      </c>
      <c r="E9">
        <f t="shared" ca="1" si="3"/>
        <v>8</v>
      </c>
      <c r="F9" t="s">
        <v>129</v>
      </c>
      <c r="G9">
        <v>3</v>
      </c>
      <c r="H9" t="s">
        <v>125</v>
      </c>
      <c r="I9">
        <v>3100</v>
      </c>
      <c r="J9" t="str">
        <f t="shared" si="4"/>
        <v/>
      </c>
      <c r="K9" t="str">
        <f t="shared" ca="1" si="5"/>
        <v>{"dy":1,"cd":"GO","cn":2900},{"dy":2,"cd":"EN","cn":9},{"dy":3,"cd":"DI","cn":6},{"dy":4,"cd":"GO","cn":900},{"dy":5,"cd":"EN","cn":6},{"dy":6,"cd":"GO","cn":1400},{"dy":7,"cd":"EN","cn":8},{"dy":8,"cd":"GO","cn":3100}</v>
      </c>
      <c r="L9" t="str">
        <f t="shared" si="6"/>
        <v>{"dy":8,"cd":"GO","cn":3100}</v>
      </c>
      <c r="Y9">
        <v>2</v>
      </c>
      <c r="Z9">
        <v>3</v>
      </c>
      <c r="AA9">
        <f t="shared" si="11"/>
        <v>14</v>
      </c>
      <c r="AB9">
        <f t="shared" si="10"/>
        <v>0.875</v>
      </c>
      <c r="AC9">
        <f t="shared" si="12"/>
        <v>3</v>
      </c>
      <c r="AD9" t="str">
        <f t="shared" si="13"/>
        <v>EN</v>
      </c>
    </row>
    <row r="10" spans="1:30">
      <c r="A10">
        <v>9</v>
      </c>
      <c r="B10">
        <f t="shared" ca="1" si="1"/>
        <v>0.81651967640545187</v>
      </c>
      <c r="C10">
        <f t="shared" ca="1" si="0"/>
        <v>6.7659544030177932E-2</v>
      </c>
      <c r="D10" t="str">
        <f t="shared" ca="1" si="2"/>
        <v>GO</v>
      </c>
      <c r="E10">
        <f t="shared" ca="1" si="3"/>
        <v>700</v>
      </c>
      <c r="F10" t="s">
        <v>125</v>
      </c>
      <c r="G10">
        <v>700</v>
      </c>
      <c r="H10" t="s">
        <v>127</v>
      </c>
      <c r="I10">
        <v>9</v>
      </c>
      <c r="J10" t="str">
        <f t="shared" si="4"/>
        <v/>
      </c>
      <c r="K10" t="str">
        <f t="shared" ca="1" si="5"/>
        <v>{"dy":1,"cd":"GO","cn":2900},{"dy":2,"cd":"EN","cn":9},{"dy":3,"cd":"DI","cn":6},{"dy":4,"cd":"GO","cn":900},{"dy":5,"cd":"EN","cn":6},{"dy":6,"cd":"GO","cn":1400},{"dy":7,"cd":"EN","cn":8},{"dy":8,"cd":"GO","cn":3100},{"dy":9,"cd":"EN","cn":9}</v>
      </c>
      <c r="L10" t="str">
        <f t="shared" si="6"/>
        <v>{"dy":9,"cd":"EN","cn":9}</v>
      </c>
      <c r="Y10">
        <v>3</v>
      </c>
      <c r="Z10">
        <v>3</v>
      </c>
      <c r="AA10">
        <f t="shared" si="11"/>
        <v>2</v>
      </c>
      <c r="AB10">
        <f t="shared" si="10"/>
        <v>0.125</v>
      </c>
      <c r="AC10">
        <f t="shared" si="12"/>
        <v>3.875</v>
      </c>
      <c r="AD10" t="str">
        <f t="shared" si="13"/>
        <v>DI</v>
      </c>
    </row>
    <row r="11" spans="1:30">
      <c r="A11">
        <v>10</v>
      </c>
      <c r="B11">
        <f t="shared" ca="1" si="1"/>
        <v>0.76813139585948287</v>
      </c>
      <c r="C11">
        <f t="shared" ca="1" si="0"/>
        <v>0.74020490744042899</v>
      </c>
      <c r="D11" t="str">
        <f t="shared" ca="1" si="2"/>
        <v>EN</v>
      </c>
      <c r="E11">
        <f t="shared" ca="1" si="3"/>
        <v>8</v>
      </c>
      <c r="F11" t="s">
        <v>127</v>
      </c>
      <c r="G11">
        <v>10</v>
      </c>
      <c r="H11" t="s">
        <v>125</v>
      </c>
      <c r="I11">
        <v>1000</v>
      </c>
      <c r="J11" t="str">
        <f t="shared" si="4"/>
        <v/>
      </c>
      <c r="K11" t="str">
        <f t="shared" ca="1" si="5"/>
        <v>{"dy":1,"cd":"GO","cn":2900},{"dy":2,"cd":"EN","cn":9},{"dy":3,"cd":"DI","cn":6},{"dy":4,"cd":"GO","cn":900},{"dy":5,"cd":"EN","cn":6},{"dy":6,"cd":"GO","cn":1400},{"dy":7,"cd":"EN","cn":8},{"dy":8,"cd":"GO","cn":3100},{"dy":9,"cd":"EN","cn":9},{"dy":10,"cd":"GO","cn":1000}</v>
      </c>
      <c r="L11" t="str">
        <f t="shared" si="6"/>
        <v>{"dy":10,"cd":"GO","cn":1000}</v>
      </c>
    </row>
    <row r="12" spans="1:30">
      <c r="A12">
        <v>11</v>
      </c>
      <c r="B12">
        <f t="shared" ca="1" si="1"/>
        <v>0.6457863457074291</v>
      </c>
      <c r="C12">
        <f t="shared" ca="1" si="0"/>
        <v>0.79433527936058901</v>
      </c>
      <c r="D12" t="str">
        <f t="shared" ca="1" si="2"/>
        <v>GO</v>
      </c>
      <c r="E12">
        <f t="shared" ca="1" si="3"/>
        <v>2900</v>
      </c>
      <c r="F12" t="s">
        <v>125</v>
      </c>
      <c r="G12">
        <v>1300</v>
      </c>
      <c r="H12" t="s">
        <v>129</v>
      </c>
      <c r="I12">
        <v>3</v>
      </c>
      <c r="J12" t="str">
        <f t="shared" si="4"/>
        <v/>
      </c>
      <c r="K12" t="str">
        <f t="shared" ca="1" si="5"/>
        <v>{"dy":1,"cd":"GO","cn":2900},{"dy":2,"cd":"EN","cn":9},{"dy":3,"cd":"DI","cn":6},{"dy":4,"cd":"GO","cn":900},{"dy":5,"cd":"EN","cn":6},{"dy":6,"cd":"GO","cn":1400},{"dy":7,"cd":"EN","cn":8},{"dy":8,"cd":"GO","cn":3100},{"dy":9,"cd":"EN","cn":9},{"dy":10,"cd":"GO","cn":1000},{"dy":11,"cd":"DI","cn":3}</v>
      </c>
      <c r="L12" t="str">
        <f t="shared" si="6"/>
        <v>{"dy":11,"cd":"DI","cn":3}</v>
      </c>
    </row>
    <row r="13" spans="1:30">
      <c r="A13">
        <v>12</v>
      </c>
      <c r="B13">
        <f t="shared" ca="1" si="1"/>
        <v>0.13964748112653591</v>
      </c>
      <c r="C13">
        <f t="shared" ca="1" si="0"/>
        <v>0.57968426749269597</v>
      </c>
      <c r="D13" t="str">
        <f t="shared" ca="1" si="2"/>
        <v>EN</v>
      </c>
      <c r="E13">
        <f t="shared" ca="1" si="3"/>
        <v>8</v>
      </c>
      <c r="F13" t="s">
        <v>127</v>
      </c>
      <c r="G13">
        <v>6</v>
      </c>
      <c r="H13" t="s">
        <v>125</v>
      </c>
      <c r="I13">
        <v>1300</v>
      </c>
      <c r="J13" t="str">
        <f t="shared" si="4"/>
        <v/>
      </c>
      <c r="K13" t="str">
        <f t="shared" ca="1" si="5"/>
        <v>{"dy":1,"cd":"GO","cn":2900},{"dy":2,"cd":"EN","cn":9},{"dy":3,"cd":"DI","cn":6},{"dy":4,"cd":"GO","cn":900},{"dy":5,"cd":"EN","cn":6},{"dy":6,"cd":"GO","cn":1400},{"dy":7,"cd":"EN","cn":8},{"dy":8,"cd":"GO","cn":3100},{"dy":9,"cd":"EN","cn":9},{"dy":10,"cd":"GO","cn":1000},{"dy":11,"cd":"DI","cn":3},{"dy":12,"cd":"GO","cn":1300}</v>
      </c>
      <c r="L13" t="str">
        <f t="shared" si="6"/>
        <v>{"dy":12,"cd":"GO","cn":1300}</v>
      </c>
    </row>
    <row r="14" spans="1:30">
      <c r="A14">
        <v>13</v>
      </c>
      <c r="B14">
        <f t="shared" ca="1" si="1"/>
        <v>0.23209431016475979</v>
      </c>
      <c r="C14">
        <f t="shared" ca="1" si="0"/>
        <v>6.8052057229269103E-2</v>
      </c>
      <c r="D14" t="str">
        <f t="shared" ca="1" si="2"/>
        <v>GO</v>
      </c>
      <c r="E14">
        <f t="shared" ca="1" si="3"/>
        <v>700</v>
      </c>
      <c r="F14" t="s">
        <v>125</v>
      </c>
      <c r="G14">
        <v>1200</v>
      </c>
      <c r="H14" t="s">
        <v>127</v>
      </c>
      <c r="I14">
        <v>8</v>
      </c>
      <c r="J14" t="str">
        <f t="shared" si="4"/>
        <v/>
      </c>
      <c r="K14" t="str">
        <f t="shared" ca="1" si="5"/>
        <v>{"dy":1,"cd":"GO","cn":2900},{"dy":2,"cd":"EN","cn":9},{"dy":3,"cd":"DI","cn":6},{"dy":4,"cd":"GO","cn":900},{"dy":5,"cd":"EN","cn":6},{"dy":6,"cd":"GO","cn":1400},{"dy":7,"cd":"EN","cn":8},{"dy":8,"cd":"GO","cn":3100},{"dy":9,"cd":"EN","cn":9},{"dy":10,"cd":"GO","cn":1000},{"dy":11,"cd":"DI","cn":3},{"dy":12,"cd":"GO","cn":1300},{"dy":13,"cd":"EN","cn":8}</v>
      </c>
      <c r="L14" t="str">
        <f t="shared" si="6"/>
        <v>{"dy":13,"cd":"EN","cn":8}</v>
      </c>
    </row>
    <row r="15" spans="1:30">
      <c r="A15">
        <v>14</v>
      </c>
      <c r="B15">
        <f t="shared" ca="1" si="1"/>
        <v>0.96286020027329178</v>
      </c>
      <c r="C15">
        <f t="shared" ca="1" si="0"/>
        <v>0.3773589402932872</v>
      </c>
      <c r="D15" t="str">
        <f t="shared" ca="1" si="2"/>
        <v>DI</v>
      </c>
      <c r="E15">
        <f t="shared" ca="1" si="3"/>
        <v>4</v>
      </c>
      <c r="F15" t="s">
        <v>127</v>
      </c>
      <c r="G15">
        <v>10</v>
      </c>
      <c r="H15" t="s">
        <v>125</v>
      </c>
      <c r="I15">
        <v>800</v>
      </c>
      <c r="J15" t="str">
        <f t="shared" si="4"/>
        <v/>
      </c>
      <c r="K15" t="str">
        <f t="shared" ca="1" si="5"/>
        <v>{"dy":1,"cd":"GO","cn":2900},{"dy":2,"cd":"EN","cn":9},{"dy":3,"cd":"DI","cn":6},{"dy":4,"cd":"GO","cn":900},{"dy":5,"cd":"EN","cn":6},{"dy":6,"cd":"GO","cn":1400},{"dy":7,"cd":"EN","cn":8},{"dy":8,"cd":"GO","cn":3100},{"dy":9,"cd":"EN","cn":9},{"dy":10,"cd":"GO","cn":1000},{"dy":11,"cd":"DI","cn":3},{"dy":12,"cd":"GO","cn":1300},{"dy":13,"cd":"EN","cn":8},{"dy":14,"cd":"GO","cn":800}</v>
      </c>
      <c r="L15" t="str">
        <f t="shared" si="6"/>
        <v>{"dy":14,"cd":"GO","cn":800}</v>
      </c>
    </row>
    <row r="16" spans="1:30">
      <c r="A16">
        <v>15</v>
      </c>
      <c r="B16">
        <f t="shared" ca="1" si="1"/>
        <v>0.84691393762511713</v>
      </c>
      <c r="C16">
        <f t="shared" ca="1" si="0"/>
        <v>0.30369948880880115</v>
      </c>
      <c r="D16" t="str">
        <f t="shared" ca="1" si="2"/>
        <v>EN</v>
      </c>
      <c r="E16">
        <f t="shared" ca="1" si="3"/>
        <v>7</v>
      </c>
      <c r="F16" t="s">
        <v>125</v>
      </c>
      <c r="G16">
        <v>1000</v>
      </c>
      <c r="H16" t="s">
        <v>127</v>
      </c>
      <c r="I16">
        <v>6</v>
      </c>
      <c r="J16" t="str">
        <f t="shared" si="4"/>
        <v/>
      </c>
      <c r="K16" t="str">
        <f t="shared" ca="1" si="5"/>
        <v>{"dy":1,"cd":"GO","cn":2900},{"dy":2,"cd":"EN","cn":9},{"dy":3,"cd":"DI","cn":6},{"dy":4,"cd":"GO","cn":900},{"dy":5,"cd":"EN","cn":6},{"dy":6,"cd":"GO","cn":1400},{"dy":7,"cd":"EN","cn":8},{"dy":8,"cd":"GO","cn":3100},{"dy":9,"cd":"EN","cn":9},{"dy":10,"cd":"GO","cn":1000},{"dy":11,"cd":"DI","cn":3},{"dy":12,"cd":"GO","cn":1300},{"dy":13,"cd":"EN","cn":8},{"dy":14,"cd":"GO","cn":800},{"dy":15,"cd":"EN","cn":6}</v>
      </c>
      <c r="L16" t="str">
        <f t="shared" si="6"/>
        <v>{"dy":15,"cd":"EN","cn":6}</v>
      </c>
    </row>
    <row r="17" spans="1:12">
      <c r="A17">
        <v>16</v>
      </c>
      <c r="B17">
        <f t="shared" ca="1" si="1"/>
        <v>0.3963933844657741</v>
      </c>
      <c r="C17">
        <f t="shared" ca="1" si="0"/>
        <v>0.27164849828065762</v>
      </c>
      <c r="D17" t="str">
        <f t="shared" ca="1" si="2"/>
        <v>GO</v>
      </c>
      <c r="E17">
        <f t="shared" ca="1" si="3"/>
        <v>1300</v>
      </c>
      <c r="F17" t="s">
        <v>127</v>
      </c>
      <c r="G17">
        <v>8</v>
      </c>
      <c r="H17" t="s">
        <v>467</v>
      </c>
      <c r="I17">
        <v>4</v>
      </c>
      <c r="J17" t="str">
        <f t="shared" si="4"/>
        <v/>
      </c>
      <c r="K17" t="str">
        <f t="shared" ca="1" si="5"/>
        <v>{"dy":1,"cd":"GO","cn":2900},{"dy":2,"cd":"EN","cn":9},{"dy":3,"cd":"DI","cn":6},{"dy":4,"cd":"GO","cn":900},{"dy":5,"cd":"EN","cn":6},{"dy":6,"cd":"GO","cn":1400},{"dy":7,"cd":"EN","cn":8},{"dy":8,"cd":"GO","cn":3100},{"dy":9,"cd":"EN","cn":9},{"dy":10,"cd":"GO","cn":1000},{"dy":11,"cd":"DI","cn":3},{"dy":12,"cd":"GO","cn":1300},{"dy":13,"cd":"EN","cn":8},{"dy":14,"cd":"GO","cn":800},{"dy":15,"cd":"EN","cn":6},{"dy":16,"cd":"DI","cn":4}</v>
      </c>
      <c r="L17" t="str">
        <f t="shared" si="6"/>
        <v>{"dy":16,"cd":"DI","cn":4}</v>
      </c>
    </row>
    <row r="18" spans="1:12">
      <c r="A18">
        <v>17</v>
      </c>
      <c r="B18">
        <f t="shared" ca="1" si="1"/>
        <v>0.23540676348433898</v>
      </c>
      <c r="C18">
        <f t="shared" ca="1" si="0"/>
        <v>0.24249584954446113</v>
      </c>
      <c r="D18" t="str">
        <f t="shared" ca="1" si="2"/>
        <v>EN</v>
      </c>
      <c r="E18">
        <f t="shared" ca="1" si="3"/>
        <v>6</v>
      </c>
      <c r="F18" t="s">
        <v>125</v>
      </c>
      <c r="G18">
        <v>800</v>
      </c>
      <c r="H18" t="s">
        <v>125</v>
      </c>
      <c r="I18">
        <v>1200</v>
      </c>
      <c r="J18" t="str">
        <f t="shared" si="4"/>
        <v/>
      </c>
      <c r="K18" t="str">
        <f t="shared" ca="1" si="5"/>
        <v>{"dy":1,"cd":"GO","cn":2900},{"dy":2,"cd":"EN","cn":9},{"dy":3,"cd":"DI","cn":6},{"dy":4,"cd":"GO","cn":900},{"dy":5,"cd":"EN","cn":6},{"dy":6,"cd":"GO","cn":1400},{"dy":7,"cd":"EN","cn":8},{"dy":8,"cd":"GO","cn":3100},{"dy":9,"cd":"EN","cn":9},{"dy":10,"cd":"GO","cn":1000},{"dy":11,"cd":"DI","cn":3},{"dy":12,"cd":"GO","cn":1300},{"dy":13,"cd":"EN","cn":8},{"dy":14,"cd":"GO","cn":800},{"dy":15,"cd":"EN","cn":6},{"dy":16,"cd":"DI","cn":4},{"dy":17,"cd":"GO","cn":1200}</v>
      </c>
      <c r="L18" t="str">
        <f t="shared" si="6"/>
        <v>{"dy":17,"cd":"GO","cn":1200}</v>
      </c>
    </row>
    <row r="19" spans="1:12">
      <c r="A19">
        <v>18</v>
      </c>
      <c r="B19">
        <f t="shared" ca="1" si="1"/>
        <v>0.55570115690606114</v>
      </c>
      <c r="C19">
        <f t="shared" ca="1" si="0"/>
        <v>0.13319901818721624</v>
      </c>
      <c r="D19" t="str">
        <f t="shared" ca="1" si="2"/>
        <v>GO</v>
      </c>
      <c r="E19">
        <f t="shared" ca="1" si="3"/>
        <v>900</v>
      </c>
      <c r="F19" t="s">
        <v>127</v>
      </c>
      <c r="G19">
        <v>6</v>
      </c>
      <c r="H19" t="s">
        <v>127</v>
      </c>
      <c r="I19">
        <v>8</v>
      </c>
      <c r="J19" t="str">
        <f t="shared" si="4"/>
        <v/>
      </c>
      <c r="K19" t="str">
        <f t="shared" ca="1" si="5"/>
        <v>{"dy":1,"cd":"GO","cn":2900},{"dy":2,"cd":"EN","cn":9},{"dy":3,"cd":"DI","cn":6},{"dy":4,"cd":"GO","cn":900},{"dy":5,"cd":"EN","cn":6},{"dy":6,"cd":"GO","cn":1400},{"dy":7,"cd":"EN","cn":8},{"dy":8,"cd":"GO","cn":3100},{"dy":9,"cd":"EN","cn":9},{"dy":10,"cd":"GO","cn":1000},{"dy":11,"cd":"DI","cn":3},{"dy":12,"cd":"GO","cn":1300},{"dy":13,"cd":"EN","cn":8},{"dy":14,"cd":"GO","cn":800},{"dy":15,"cd":"EN","cn":6},{"dy":16,"cd":"DI","cn":4},{"dy":17,"cd":"GO","cn":1200},{"dy":18,"cd":"EN","cn":8}</v>
      </c>
      <c r="L19" t="str">
        <f t="shared" si="6"/>
        <v>{"dy":18,"cd":"EN","cn":8}</v>
      </c>
    </row>
    <row r="20" spans="1:12">
      <c r="A20">
        <v>19</v>
      </c>
      <c r="B20">
        <f t="shared" ca="1" si="1"/>
        <v>0.79997512036713925</v>
      </c>
      <c r="C20">
        <f t="shared" ca="1" si="0"/>
        <v>0.18219576079093458</v>
      </c>
      <c r="D20" t="str">
        <f t="shared" ca="1" si="2"/>
        <v>EN</v>
      </c>
      <c r="E20">
        <f t="shared" ca="1" si="3"/>
        <v>6</v>
      </c>
      <c r="F20" t="s">
        <v>125</v>
      </c>
      <c r="G20">
        <v>900</v>
      </c>
      <c r="H20" t="s">
        <v>125</v>
      </c>
      <c r="I20">
        <v>1100</v>
      </c>
      <c r="J20" t="str">
        <f t="shared" si="4"/>
        <v/>
      </c>
      <c r="K20" t="str">
        <f t="shared" ca="1" si="5"/>
        <v>{"dy":1,"cd":"GO","cn":2900},{"dy":2,"cd":"EN","cn":9},{"dy":3,"cd":"DI","cn":6},{"dy":4,"cd":"GO","cn":900},{"dy":5,"cd":"EN","cn":6},{"dy":6,"cd":"GO","cn":1400},{"dy":7,"cd":"EN","cn":8},{"dy":8,"cd":"GO","cn":3100},{"dy":9,"cd":"EN","cn":9},{"dy":10,"cd":"GO","cn":1000},{"dy":11,"cd":"DI","cn":3},{"dy":12,"cd":"GO","cn":1300},{"dy":13,"cd":"EN","cn":8},{"dy":14,"cd":"GO","cn":800},{"dy":15,"cd":"EN","cn":6},{"dy":16,"cd":"DI","cn":4},{"dy":17,"cd":"GO","cn":1200},{"dy":18,"cd":"EN","cn":8},{"dy":19,"cd":"GO","cn":1100}</v>
      </c>
      <c r="L20" t="str">
        <f t="shared" si="6"/>
        <v>{"dy":19,"cd":"GO","cn":1100}</v>
      </c>
    </row>
    <row r="21" spans="1:12">
      <c r="A21">
        <v>20</v>
      </c>
      <c r="B21">
        <f t="shared" ca="1" si="1"/>
        <v>0.60071154869595733</v>
      </c>
      <c r="C21">
        <f t="shared" ca="1" si="0"/>
        <v>0.52795214042870753</v>
      </c>
      <c r="D21" t="str">
        <f t="shared" ca="1" si="2"/>
        <v>GO</v>
      </c>
      <c r="E21">
        <f t="shared" ca="1" si="3"/>
        <v>2100</v>
      </c>
      <c r="F21" t="s">
        <v>127</v>
      </c>
      <c r="G21">
        <v>7</v>
      </c>
      <c r="H21" t="s">
        <v>127</v>
      </c>
      <c r="I21">
        <v>7</v>
      </c>
      <c r="J21" t="str">
        <f t="shared" si="4"/>
        <v/>
      </c>
      <c r="K21" t="str">
        <f t="shared" ca="1" si="5"/>
        <v>{"dy":1,"cd":"GO","cn":2900},{"dy":2,"cd":"EN","cn":9},{"dy":3,"cd":"DI","cn":6},{"dy":4,"cd":"GO","cn":900},{"dy":5,"cd":"EN","cn":6},{"dy":6,"cd":"GO","cn":1400},{"dy":7,"cd":"EN","cn":8},{"dy":8,"cd":"GO","cn":3100},{"dy":9,"cd":"EN","cn":9},{"dy":10,"cd":"GO","cn":1000},{"dy":11,"cd":"DI","cn":3},{"dy":12,"cd":"GO","cn":1300},{"dy":13,"cd":"EN","cn":8},{"dy":14,"cd":"GO","cn":800},{"dy":15,"cd":"EN","cn":6},{"dy":16,"cd":"DI","cn":4},{"dy":17,"cd":"GO","cn":1200},{"dy":18,"cd":"EN","cn":8},{"dy":19,"cd":"GO","cn":1100},{"dy":20,"cd":"EN","cn":7}</v>
      </c>
      <c r="L21" t="str">
        <f t="shared" si="6"/>
        <v>{"dy":20,"cd":"EN","cn":7}</v>
      </c>
    </row>
    <row r="22" spans="1:12">
      <c r="A22">
        <v>21</v>
      </c>
      <c r="B22">
        <f t="shared" ca="1" si="1"/>
        <v>0.54701586960345494</v>
      </c>
      <c r="C22">
        <f t="shared" ca="1" si="0"/>
        <v>0.47308995616340233</v>
      </c>
      <c r="D22" t="str">
        <f t="shared" ca="1" si="2"/>
        <v>EN</v>
      </c>
      <c r="E22">
        <f t="shared" ca="1" si="3"/>
        <v>7</v>
      </c>
      <c r="F22" t="s">
        <v>129</v>
      </c>
      <c r="G22">
        <v>4</v>
      </c>
      <c r="H22" t="s">
        <v>125</v>
      </c>
      <c r="I22">
        <v>3300</v>
      </c>
      <c r="J22" t="str">
        <f t="shared" si="4"/>
        <v/>
      </c>
      <c r="K22" t="str">
        <f t="shared" ca="1" si="5"/>
        <v>{"dy":1,"cd":"GO","cn":2900},{"dy":2,"cd":"EN","cn":9},{"dy":3,"cd":"DI","cn":6},{"dy":4,"cd":"GO","cn":900},{"dy":5,"cd":"EN","cn":6},{"dy":6,"cd":"GO","cn":1400},{"dy":7,"cd":"EN","cn":8},{"dy":8,"cd":"GO","cn":3100},{"dy":9,"cd":"EN","cn":9},{"dy":10,"cd":"GO","cn":1000},{"dy":11,"cd":"DI","cn":3},{"dy":12,"cd":"GO","cn":1300},{"dy":13,"cd":"EN","cn":8},{"dy":14,"cd":"GO","cn":800},{"dy":15,"cd":"EN","cn":6},{"dy":16,"cd":"DI","cn":4},{"dy":17,"cd":"GO","cn":1200},{"dy":18,"cd":"EN","cn":8},{"dy":19,"cd":"GO","cn":1100},{"dy":20,"cd":"EN","cn":7},{"dy":21,"cd":"GO","cn":3300}</v>
      </c>
      <c r="L22" t="str">
        <f t="shared" si="6"/>
        <v>{"dy":21,"cd":"GO","cn":3300}</v>
      </c>
    </row>
    <row r="23" spans="1:12">
      <c r="A23">
        <v>22</v>
      </c>
      <c r="B23">
        <f t="shared" ca="1" si="1"/>
        <v>0.1880935206226525</v>
      </c>
      <c r="C23">
        <f t="shared" ca="1" si="0"/>
        <v>0.75606765655737806</v>
      </c>
      <c r="D23" t="str">
        <f t="shared" ca="1" si="2"/>
        <v>GO</v>
      </c>
      <c r="E23">
        <f t="shared" ca="1" si="3"/>
        <v>2800</v>
      </c>
      <c r="F23" t="s">
        <v>127</v>
      </c>
      <c r="G23">
        <v>10</v>
      </c>
      <c r="H23" t="s">
        <v>127</v>
      </c>
      <c r="I23">
        <v>8</v>
      </c>
      <c r="J23" t="str">
        <f t="shared" si="4"/>
        <v/>
      </c>
      <c r="K23"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v>
      </c>
      <c r="L23" t="str">
        <f t="shared" si="6"/>
        <v>{"dy":22,"cd":"EN","cn":8}</v>
      </c>
    </row>
    <row r="24" spans="1:12">
      <c r="A24">
        <v>23</v>
      </c>
      <c r="B24">
        <f t="shared" ca="1" si="1"/>
        <v>0.39913081419955154</v>
      </c>
      <c r="C24">
        <f t="shared" ca="1" si="0"/>
        <v>0.31635705039080475</v>
      </c>
      <c r="D24" t="str">
        <f t="shared" ca="1" si="2"/>
        <v>EN</v>
      </c>
      <c r="E24">
        <f t="shared" ca="1" si="3"/>
        <v>7</v>
      </c>
      <c r="F24" t="s">
        <v>125</v>
      </c>
      <c r="G24">
        <v>800</v>
      </c>
      <c r="H24" t="s">
        <v>125</v>
      </c>
      <c r="I24">
        <v>600</v>
      </c>
      <c r="J24" t="str">
        <f t="shared" si="4"/>
        <v/>
      </c>
      <c r="K24"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v>
      </c>
      <c r="L24" t="str">
        <f t="shared" si="6"/>
        <v>{"dy":23,"cd":"GO","cn":600}</v>
      </c>
    </row>
    <row r="25" spans="1:12">
      <c r="A25">
        <v>24</v>
      </c>
      <c r="B25">
        <f t="shared" ca="1" si="1"/>
        <v>0.11909767555120498</v>
      </c>
      <c r="C25">
        <f t="shared" ca="1" si="0"/>
        <v>0.60424995250073177</v>
      </c>
      <c r="D25" t="str">
        <f t="shared" ca="1" si="2"/>
        <v>GO</v>
      </c>
      <c r="E25">
        <f t="shared" ca="1" si="3"/>
        <v>2300</v>
      </c>
      <c r="F25" t="s">
        <v>127</v>
      </c>
      <c r="G25">
        <v>6</v>
      </c>
      <c r="H25" t="s">
        <v>127</v>
      </c>
      <c r="I25">
        <v>7</v>
      </c>
      <c r="J25" t="str">
        <f t="shared" si="4"/>
        <v/>
      </c>
      <c r="K25"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v>
      </c>
      <c r="L25" t="str">
        <f t="shared" si="6"/>
        <v>{"dy":24,"cd":"EN","cn":7}</v>
      </c>
    </row>
    <row r="26" spans="1:12">
      <c r="A26">
        <v>25</v>
      </c>
      <c r="B26">
        <f t="shared" ca="1" si="1"/>
        <v>8.0663788311932438E-2</v>
      </c>
      <c r="C26">
        <f t="shared" ca="1" si="0"/>
        <v>0.71423827567246423</v>
      </c>
      <c r="D26" t="str">
        <f t="shared" ca="1" si="2"/>
        <v>EN</v>
      </c>
      <c r="E26">
        <f t="shared" ca="1" si="3"/>
        <v>8</v>
      </c>
      <c r="F26" t="s">
        <v>125</v>
      </c>
      <c r="G26">
        <v>700</v>
      </c>
      <c r="H26" t="s">
        <v>129</v>
      </c>
      <c r="I26">
        <v>5</v>
      </c>
      <c r="J26" t="str">
        <f t="shared" si="4"/>
        <v/>
      </c>
      <c r="K26"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v>
      </c>
      <c r="L26" t="str">
        <f t="shared" si="6"/>
        <v>{"dy":25,"cd":"DI","cn":5}</v>
      </c>
    </row>
    <row r="27" spans="1:12">
      <c r="A27">
        <v>26</v>
      </c>
      <c r="B27">
        <f t="shared" ca="1" si="1"/>
        <v>1.1255047728906398E-2</v>
      </c>
      <c r="C27">
        <f t="shared" ca="1" si="0"/>
        <v>0.59517823792078783</v>
      </c>
      <c r="D27" t="str">
        <f t="shared" ca="1" si="2"/>
        <v>GO</v>
      </c>
      <c r="E27">
        <f t="shared" ca="1" si="3"/>
        <v>2300</v>
      </c>
      <c r="F27" t="s">
        <v>127</v>
      </c>
      <c r="G27">
        <v>9</v>
      </c>
      <c r="H27" t="s">
        <v>125</v>
      </c>
      <c r="I27">
        <v>1700</v>
      </c>
      <c r="J27" t="str">
        <f t="shared" si="4"/>
        <v/>
      </c>
      <c r="K27"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v>
      </c>
      <c r="L27" t="str">
        <f t="shared" si="6"/>
        <v>{"dy":26,"cd":"GO","cn":1700}</v>
      </c>
    </row>
    <row r="28" spans="1:12">
      <c r="A28">
        <v>27</v>
      </c>
      <c r="B28">
        <f t="shared" ca="1" si="1"/>
        <v>0.63596344520634707</v>
      </c>
      <c r="C28">
        <f t="shared" ca="1" si="0"/>
        <v>0.27998850117846386</v>
      </c>
      <c r="D28" t="str">
        <f t="shared" ca="1" si="2"/>
        <v>EN</v>
      </c>
      <c r="E28">
        <f t="shared" ca="1" si="3"/>
        <v>7</v>
      </c>
      <c r="F28" t="s">
        <v>127</v>
      </c>
      <c r="G28">
        <v>9</v>
      </c>
      <c r="H28" t="s">
        <v>127</v>
      </c>
      <c r="I28">
        <v>8</v>
      </c>
      <c r="J28" t="str">
        <f t="shared" si="4"/>
        <v/>
      </c>
      <c r="K28"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v>
      </c>
      <c r="L28" t="str">
        <f t="shared" si="6"/>
        <v>{"dy":27,"cd":"EN","cn":8}</v>
      </c>
    </row>
    <row r="29" spans="1:12">
      <c r="A29">
        <v>28</v>
      </c>
      <c r="B29">
        <f t="shared" ca="1" si="1"/>
        <v>0.71117438732069782</v>
      </c>
      <c r="C29">
        <f t="shared" ca="1" si="0"/>
        <v>0.23449744631678937</v>
      </c>
      <c r="D29" t="str">
        <f t="shared" ca="1" si="2"/>
        <v>GO</v>
      </c>
      <c r="E29">
        <f t="shared" ca="1" si="3"/>
        <v>1200</v>
      </c>
      <c r="F29" t="s">
        <v>125</v>
      </c>
      <c r="G29">
        <v>3100</v>
      </c>
      <c r="H29" t="s">
        <v>125</v>
      </c>
      <c r="I29">
        <v>2500</v>
      </c>
      <c r="J29" t="str">
        <f t="shared" si="4"/>
        <v/>
      </c>
      <c r="K29"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v>
      </c>
      <c r="L29" t="str">
        <f t="shared" si="6"/>
        <v>{"dy":28,"cd":"GO","cn":2500}</v>
      </c>
    </row>
    <row r="30" spans="1:12">
      <c r="A30">
        <v>29</v>
      </c>
      <c r="B30">
        <f t="shared" ca="1" si="1"/>
        <v>0.56290972677612416</v>
      </c>
      <c r="C30">
        <f t="shared" ca="1" si="0"/>
        <v>0.91161040643247149</v>
      </c>
      <c r="D30" t="str">
        <f t="shared" ca="1" si="2"/>
        <v>EN</v>
      </c>
      <c r="E30">
        <f t="shared" ca="1" si="3"/>
        <v>9</v>
      </c>
      <c r="F30" t="s">
        <v>127</v>
      </c>
      <c r="G30">
        <v>7</v>
      </c>
      <c r="H30" t="s">
        <v>127</v>
      </c>
      <c r="I30">
        <v>5</v>
      </c>
      <c r="J30" t="str">
        <f t="shared" si="4"/>
        <v/>
      </c>
      <c r="K30"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dy":29,"cd":"EN","cn":5}</v>
      </c>
      <c r="L30" t="str">
        <f t="shared" si="6"/>
        <v>{"dy":29,"cd":"EN","cn":5}</v>
      </c>
    </row>
    <row r="31" spans="1:12">
      <c r="A31">
        <v>30</v>
      </c>
      <c r="B31">
        <f t="shared" ca="1" si="1"/>
        <v>0.27170443296992475</v>
      </c>
      <c r="C31">
        <f t="shared" ca="1" si="0"/>
        <v>0.28642735371358474</v>
      </c>
      <c r="D31" t="str">
        <f t="shared" ca="1" si="2"/>
        <v>GO</v>
      </c>
      <c r="E31">
        <f t="shared" ca="1" si="3"/>
        <v>1300</v>
      </c>
      <c r="F31" t="s">
        <v>125</v>
      </c>
      <c r="G31">
        <v>1000</v>
      </c>
      <c r="H31" t="s">
        <v>125</v>
      </c>
      <c r="I31">
        <v>3100</v>
      </c>
      <c r="J31" t="str">
        <f t="shared" si="4"/>
        <v/>
      </c>
      <c r="K31"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dy":29,"cd":"EN","cn":5},{"dy":30,"cd":"GO","cn":3100}</v>
      </c>
      <c r="L31" t="str">
        <f t="shared" si="6"/>
        <v>{"dy":30,"cd":"GO","cn":3100}</v>
      </c>
    </row>
    <row r="32" spans="1:12">
      <c r="A32">
        <v>31</v>
      </c>
      <c r="B32">
        <f t="shared" ca="1" si="1"/>
        <v>0.1954679240558489</v>
      </c>
      <c r="C32">
        <f t="shared" ca="1" si="0"/>
        <v>0.70670306990512888</v>
      </c>
      <c r="D32" t="str">
        <f t="shared" ca="1" si="2"/>
        <v>EN</v>
      </c>
      <c r="E32">
        <f t="shared" ca="1" si="3"/>
        <v>8</v>
      </c>
      <c r="F32" t="s">
        <v>127</v>
      </c>
      <c r="G32">
        <v>6</v>
      </c>
      <c r="H32" t="s">
        <v>127</v>
      </c>
      <c r="I32">
        <v>6</v>
      </c>
      <c r="J32" t="str">
        <f t="shared" si="4"/>
        <v/>
      </c>
      <c r="K32"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dy":29,"cd":"EN","cn":5},{"dy":30,"cd":"GO","cn":3100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AN2" activePane="bottomRight" state="frozen"/>
      <selection pane="topRight" activeCell="C1" sqref="C1"/>
      <selection pane="bottomLeft" activeCell="A2" sqref="A2"/>
      <selection pane="bottomRight" activeCell="BE2" sqref="BE2"/>
    </sheetView>
    <sheetView tabSelected="1" workbookViewId="1">
      <pane xSplit="2" ySplit="1" topLeftCell="AQ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278</v>
      </c>
      <c r="M1" s="6" t="s">
        <v>157</v>
      </c>
      <c r="N1" s="6" t="s">
        <v>147</v>
      </c>
      <c r="O1" s="6" t="s">
        <v>152</v>
      </c>
      <c r="P1" s="6" t="s">
        <v>154</v>
      </c>
      <c r="Q1" s="6" t="s">
        <v>155</v>
      </c>
      <c r="R1" s="6" t="s">
        <v>156</v>
      </c>
      <c r="S1" s="6" t="s">
        <v>172</v>
      </c>
      <c r="T1" s="9" t="str">
        <f t="array" aca="1" ref="T1" ca="1">IF(SUM(IF(S:S="업데이트순번이상",1,0))&gt;0,"순번이상","")</f>
        <v/>
      </c>
      <c r="U1" s="6" t="s">
        <v>151</v>
      </c>
      <c r="V1" s="6" t="s">
        <v>146</v>
      </c>
      <c r="W1" s="6" t="s">
        <v>161</v>
      </c>
      <c r="X1" s="6" t="s">
        <v>162</v>
      </c>
      <c r="Y1" s="6" t="s">
        <v>163</v>
      </c>
      <c r="Z1" s="6" t="s">
        <v>164</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172</v>
      </c>
      <c r="AI1" s="9" t="str">
        <f t="array" aca="1" ref="AI1" ca="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260</v>
      </c>
      <c r="BO1" t="s">
        <v>261</v>
      </c>
      <c r="BP1">
        <v>0</v>
      </c>
      <c r="BQ1" t="s">
        <v>264</v>
      </c>
      <c r="BR1" t="s">
        <v>265</v>
      </c>
      <c r="BS1" t="str">
        <f ca="1">IF(COUNTA(BV:BV)&lt;&gt;COUNTA([1]EquipTable!$A:$A),"수량이상","누적")</f>
        <v>누적</v>
      </c>
      <c r="BT1" t="s">
        <v>262</v>
      </c>
      <c r="BU1" t="s">
        <v>263</v>
      </c>
      <c r="BV1" t="s">
        <v>144</v>
      </c>
      <c r="BX1" t="s">
        <v>120</v>
      </c>
      <c r="BY1">
        <v>0</v>
      </c>
      <c r="BZ1" t="str">
        <f ca="1">IF(COUNTA(CA:CA)&lt;&gt;COUNTA([2]ActorTable!$A:$A),"수량이상","누적")</f>
        <v>수량이상</v>
      </c>
      <c r="CA1" t="s">
        <v>166</v>
      </c>
      <c r="CB1" t="s">
        <v>149</v>
      </c>
      <c r="CD1" t="s">
        <v>165</v>
      </c>
    </row>
    <row r="2" spans="1:82">
      <c r="A2">
        <v>1</v>
      </c>
      <c r="B2">
        <v>0</v>
      </c>
      <c r="C2">
        <f>IF(B2&lt;=9,0,
IF(B2=10,1,2))</f>
        <v>0</v>
      </c>
      <c r="D2">
        <f ca="1">RAND()</f>
        <v>0.51547193746510844</v>
      </c>
      <c r="E2">
        <f ca="1">RAND()</f>
        <v>0.22596412600130633</v>
      </c>
      <c r="F2">
        <f ca="1">RAND()</f>
        <v>0.3542439775004268</v>
      </c>
      <c r="G2">
        <f ca="1">RAND()</f>
        <v>0.83617391604066904</v>
      </c>
      <c r="H2">
        <f ca="1">RAND()</f>
        <v>0.14673526460378883</v>
      </c>
      <c r="I2">
        <f ca="1">RAND()</f>
        <v>6.3445484268975783E-2</v>
      </c>
      <c r="M2" t="str">
        <f ca="1">IF(LEN(J2)&lt;&gt;0,J2,VLOOKUP(D2+$B2,$BJ:$BK,MATCH($BK$1,$BJ$1:$BK$1,0),1))</f>
        <v>지정 장비</v>
      </c>
      <c r="N2" t="str">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Equip2001</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600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ca="1">IF(OR(ISNUMBER(N2),N2="삭제",ISBLANK(N2)),"",
IF(LEFT(N2,5)="Equip",IF(MID(N2,7,1)="4","전설",""),
IF(LEFT(N2,5)="Actor",IF(MID(N2,7,1)="2","전설",""),
"그외없음")))</f>
        <v/>
      </c>
      <c r="U2" t="s">
        <v>82</v>
      </c>
      <c r="V2" t="s">
        <v>110</v>
      </c>
      <c r="W2">
        <v>1</v>
      </c>
      <c r="X2" t="s">
        <v>125</v>
      </c>
      <c r="Z2">
        <v>3100</v>
      </c>
      <c r="AA2" t="str">
        <f ca="1">IF(ISBLANK(AB2),"",
VLOOKUP(AB2,OFFSET(INDIRECT("$A:$B"),0,MATCH(AB$1&amp;"_Verify",INDIRECT("$1:$1"),0)-1),2,0)
)</f>
        <v>upn</v>
      </c>
      <c r="AB2" t="s">
        <v>92</v>
      </c>
      <c r="AC2">
        <v>45765</v>
      </c>
      <c r="AD2">
        <v>14</v>
      </c>
      <c r="AE2" t="s">
        <v>125</v>
      </c>
      <c r="AG2">
        <v>4200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ca="1">IF(ROW()=2,AN2,OFFSET(AM2,-1,0)&amp;IF(LEN(AN2)=0,"",","&amp;AN2))</f>
        <v>{"dy":1,"sl":0,"tp":"upn","vl":"45765","cn":14,"pt":"GO","pr":4200}</v>
      </c>
      <c r="AN2" t="str">
        <f ca="1">IF(AL2&lt;&gt;1,"",
"{"""&amp;A$1&amp;""":"&amp;A2
&amp;","""&amp;B$1&amp;""":"&amp;B2
&amp;IF(LEN(AA2)=0,"",","""&amp;AA$1&amp;""":"""&amp;AA2&amp;"""")
&amp;IF(LEN(AC2)=0,"",","""&amp;AC$1&amp;""":"""&amp;AC2&amp;"""")
&amp;IF(LEN(AD2)=0,"",","""&amp;AD$1&amp;""":"&amp;AD2)
&amp;IF(LEN(AE2)=0,"",","""&amp;AE$1&amp;""":"""&amp;AE2&amp;"""")
&amp;IF(LEN(AF2)=0,"",","""&amp;AF$1&amp;""":"&amp;AF2)
&amp;IF(LEN(AG2)=0,"",","""&amp;AG$1&amp;""":"&amp;AG2)&amp;"}")</f>
        <v>{"dy":1,"sl":0,"tp":"upn","vl":"45765","cn":14,"pt":"GO","pr":4200}</v>
      </c>
      <c r="AP2" t="s">
        <v>82</v>
      </c>
      <c r="AQ2" t="s">
        <v>70</v>
      </c>
      <c r="AR2">
        <v>0</v>
      </c>
      <c r="AS2">
        <v>7</v>
      </c>
      <c r="AT2">
        <f t="shared" ref="AT2:AT15" ca="1" si="0">COUNTIF(M:M,AP2)</f>
        <v>138</v>
      </c>
      <c r="AU2">
        <f t="shared" ref="AU2:AU15" si="1">COUNTIF(AB:AB,AP2)</f>
        <v>153</v>
      </c>
      <c r="AV2">
        <f ca="1">COUNTIFS(M:M,AP2,T:T,"전설")</f>
        <v>4</v>
      </c>
      <c r="AW2">
        <f>COUNTIFS(AB:AB,AP2,AI:AI,"전설")</f>
        <v>11</v>
      </c>
      <c r="BE2" t="str">
        <f ca="1">"["&amp;
IF(LEFT(OFFSET(AM1,COUNTA(AM:AM)-1,0),1)=",",SUBSTITUTE(OFFSET(AM1,COUNTA(AM:AM)-1,0),",","",1),OFFSET(AM1,COUNTA(AM:AM)-1,0))
&amp;"]"</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dy":29,"sl":11},{"dy":30,"sl":11},{"dy":31,"sl":11}]</v>
      </c>
      <c r="BG2">
        <v>0</v>
      </c>
      <c r="BH2">
        <v>15</v>
      </c>
      <c r="BI2">
        <f t="shared" ref="BI2:BI14" si="2">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167</v>
      </c>
    </row>
    <row r="3" spans="1:82">
      <c r="A3">
        <v>1</v>
      </c>
      <c r="B3">
        <v>1</v>
      </c>
      <c r="C3">
        <f>IF(B3&lt;=9,0,
IF(B3=10,1,2))</f>
        <v>0</v>
      </c>
      <c r="D3">
        <f ca="1">RAND()</f>
        <v>0.2349361568036672</v>
      </c>
      <c r="E3">
        <f ca="1">RAND()</f>
        <v>0.4760374171199373</v>
      </c>
      <c r="F3">
        <f ca="1">RAND()</f>
        <v>0.7123627391878733</v>
      </c>
      <c r="G3">
        <f ca="1">RAND()</f>
        <v>0.19928668233328295</v>
      </c>
      <c r="H3">
        <f ca="1">RAND()</f>
        <v>0.20178830309285012</v>
      </c>
      <c r="I3">
        <f ca="1">RAND()</f>
        <v>0.95096848457976135</v>
      </c>
      <c r="M3" t="str">
        <f ca="1">IF(LEN(J3)&lt;&gt;0,J3,VLOOKUP(D3+$B3,$BJ:$BK,MATCH($BK$1,$BJ$1:$BK$1,0),1))</f>
        <v>지정 장비</v>
      </c>
      <c r="N3" t="str">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Equip4101</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1500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ca="1">IF(OR(ISNUMBER(N3),N3="삭제",ISBLANK(N3)),"",
IF(LEFT(N3,5)="Equip",IF(MID(N3,7,1)="4","전설",""),
IF(LEFT(N3,5)="Actor",IF(MID(N3,7,1)="2","전설",""),
"그외없음")))</f>
        <v/>
      </c>
      <c r="U3" t="s">
        <v>82</v>
      </c>
      <c r="V3" t="s">
        <v>397</v>
      </c>
      <c r="W3">
        <v>1</v>
      </c>
      <c r="X3" t="s">
        <v>129</v>
      </c>
      <c r="Z3">
        <v>36</v>
      </c>
      <c r="AA3" t="str">
        <f ca="1">IF(ISBLANK(AB3),"",
VLOOKUP(AB3,OFFSET(INDIRECT("$A:$B"),0,MATCH(AB$1&amp;"_Verify",INDIRECT("$1:$1"),0)-1),2,0)
)</f>
        <v>fe</v>
      </c>
      <c r="AB3" t="s">
        <v>82</v>
      </c>
      <c r="AC3" t="s">
        <v>476</v>
      </c>
      <c r="AD3">
        <v>1</v>
      </c>
      <c r="AE3" t="s">
        <v>125</v>
      </c>
      <c r="AG3">
        <v>1100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
      </c>
      <c r="AJ3" t="str">
        <f>IF(ISBLANK($AB3),"",
IF(AND($B3&gt;=VLOOKUP($AB3,$AP:$AS,3,0),$B3&lt;=VLOOKUP($AB3,$AP:$AS,4,0)),"","슬롯타입이상"))</f>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강철 마울</v>
      </c>
      <c r="AL3">
        <v>1</v>
      </c>
      <c r="AM3" t="str">
        <f ca="1">IF(ROW()=2,AN3,OFFSET(AM3,-1,0)&amp;IF(LEN(AN3)=0,"",","&amp;AN3))</f>
        <v>{"dy":1,"sl":0,"tp":"upn","vl":"45765","cn":14,"pt":"GO","pr":4200},{"dy":1,"sl":1,"tp":"fe","vl":"Equip4102","cn":1,"pt":"GO","pr":1100}</v>
      </c>
      <c r="AN3" t="str">
        <f ca="1">IF(AL3&lt;&gt;1,"",
"{"""&amp;A$1&amp;""":"&amp;A3
&amp;","""&amp;B$1&amp;""":"&amp;B3
&amp;IF(LEN(AA3)=0,"",","""&amp;AA$1&amp;""":"""&amp;AA3&amp;"""")
&amp;IF(LEN(AC3)=0,"",","""&amp;AC$1&amp;""":"""&amp;AC3&amp;"""")
&amp;IF(LEN(AD3)=0,"",","""&amp;AD$1&amp;""":"&amp;AD3)
&amp;IF(LEN(AE3)=0,"",","""&amp;AE$1&amp;""":"""&amp;AE3&amp;"""")
&amp;IF(LEN(AF3)=0,"",","""&amp;AF$1&amp;""":"&amp;AF3)
&amp;IF(LEN(AG3)=0,"",","""&amp;AG$1&amp;""":"&amp;AG3)&amp;"}")</f>
        <v>{"dy":1,"sl":1,"tp":"fe","vl":"Equip4102","cn":1,"pt":"GO","pr":1100}</v>
      </c>
      <c r="AP3" t="s">
        <v>83</v>
      </c>
      <c r="AQ3" t="s">
        <v>71</v>
      </c>
      <c r="AR3">
        <v>0</v>
      </c>
      <c r="AS3">
        <v>7</v>
      </c>
      <c r="AT3">
        <f t="shared" ca="1" si="0"/>
        <v>4</v>
      </c>
      <c r="AU3">
        <f t="shared" si="1"/>
        <v>0</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5">BM3/SUM(BM:BM)</f>
        <v>1.3550135501355014E-2</v>
      </c>
      <c r="BQ3">
        <f t="shared" ref="BQ3:BQ66" ca="1" si="6">BN3/SUM(BN:BN)</f>
        <v>9.4517958412098316E-3</v>
      </c>
      <c r="BR3">
        <f t="shared" ref="BR3:BR66" ca="1" si="7">BO3/SUM(BO:BO)</f>
        <v>1.0224948875255624E-2</v>
      </c>
      <c r="BS3">
        <f t="shared" ref="BS3:BU66" ca="1" si="8">BS2+BP2</f>
        <v>1.3550135501355014E-2</v>
      </c>
      <c r="BT3">
        <f t="shared" ca="1" si="8"/>
        <v>9.4517958412098316E-3</v>
      </c>
      <c r="BU3">
        <f t="shared" ca="1" si="8"/>
        <v>1.0224948875255624E-2</v>
      </c>
      <c r="BV3" t="str">
        <f ca="1">OFFSET([1]EquipTable!$A$1,ROW()-1,0)</f>
        <v>Equip0002</v>
      </c>
      <c r="BX3">
        <f ca="1">IF(VLOOKUP($CA3,[2]ActorTable!$1:$1048576,MATCH("업데이트순번",[2]ActorTable!$1:$1,0),0)&lt;=$BY$1,1,0)
*IF(MID(CA3,7,1)="2",0.1,1)</f>
        <v>1</v>
      </c>
      <c r="BY3">
        <f t="shared" ref="BY3:BY45" ca="1" si="9">BX3/SUM(BX:BX)</f>
        <v>3.9215686274509796E-2</v>
      </c>
      <c r="BZ3">
        <f t="shared" ref="BZ3:BZ45" ca="1" si="10">BZ2+BY2</f>
        <v>3.9215686274509803E-3</v>
      </c>
      <c r="CA3" t="str">
        <f ca="1">OFFSET([2]ActorTable!$A$1,ROW()-1,0)</f>
        <v>Actor1002</v>
      </c>
      <c r="CB3" t="str">
        <f ca="1">VLOOKUP($CA3,[2]ActorTable!$1:$1048576,MATCH("이름참고",[2]ActorTable!$1:$1,0),0)</f>
        <v>소하</v>
      </c>
    </row>
    <row r="4" spans="1:82">
      <c r="A4">
        <v>1</v>
      </c>
      <c r="B4">
        <v>2</v>
      </c>
      <c r="C4">
        <f>IF(B4&lt;=9,0,
IF(B4=10,1,2))</f>
        <v>0</v>
      </c>
      <c r="D4">
        <f ca="1">RAND()</f>
        <v>0.53484722579932653</v>
      </c>
      <c r="E4">
        <f ca="1">RAND()</f>
        <v>0.11598325618552441</v>
      </c>
      <c r="F4">
        <f ca="1">RAND()</f>
        <v>0.5195855798303578</v>
      </c>
      <c r="G4">
        <f ca="1">RAND()</f>
        <v>0.17227225605866758</v>
      </c>
      <c r="H4">
        <f ca="1">RAND()</f>
        <v>0.46956690536200441</v>
      </c>
      <c r="I4">
        <f ca="1">RAND()</f>
        <v>0.98566440014958945</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11598</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4</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1200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71037</v>
      </c>
      <c r="W4">
        <v>10</v>
      </c>
      <c r="X4" t="s">
        <v>125</v>
      </c>
      <c r="Z4">
        <v>3300</v>
      </c>
      <c r="AA4" t="str">
        <f ca="1">IF(ISBLANK(AB4),"",
VLOOKUP(AB4,OFFSET(INDIRECT("$A:$B"),0,MATCH(AB$1&amp;"_Verify",INDIRECT("$1:$1"),0)-1),2,0)
)</f>
        <v>upn</v>
      </c>
      <c r="AB4" t="s">
        <v>92</v>
      </c>
      <c r="AC4">
        <v>56326</v>
      </c>
      <c r="AD4">
        <v>5</v>
      </c>
      <c r="AE4" t="s">
        <v>125</v>
      </c>
      <c r="AG4">
        <v>1500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ca="1">IF(ROW()=2,AN4,OFFSET(AM4,-1,0)&amp;IF(LEN(AN4)=0,"",","&amp;AN4))</f>
        <v>{"dy":1,"sl":0,"tp":"upn","vl":"45765","cn":14,"pt":"GO","pr":4200},{"dy":1,"sl":1,"tp":"fe","vl":"Equip4102","cn":1,"pt":"GO","pr":1100},{"dy":1,"sl":2,"tp":"upn","vl":"56326","cn":5,"pt":"GO","pr":1500}</v>
      </c>
      <c r="AN4" t="str">
        <f ca="1">IF(AL4&lt;&gt;1,"",
"{"""&amp;A$1&amp;""":"&amp;A4
&amp;","""&amp;B$1&amp;""":"&amp;B4
&amp;IF(LEN(AA4)=0,"",","""&amp;AA$1&amp;""":"""&amp;AA4&amp;"""")
&amp;IF(LEN(AC4)=0,"",","""&amp;AC$1&amp;""":"""&amp;AC4&amp;"""")
&amp;IF(LEN(AD4)=0,"",","""&amp;AD$1&amp;""":"&amp;AD4)
&amp;IF(LEN(AE4)=0,"",","""&amp;AE$1&amp;""":"""&amp;AE4&amp;"""")
&amp;IF(LEN(AF4)=0,"",","""&amp;AF$1&amp;""":"&amp;AF4)
&amp;IF(LEN(AG4)=0,"",","""&amp;AG$1&amp;""":"&amp;AG4)&amp;"}")</f>
        <v>{"dy":1,"sl":2,"tp":"upn","vl":"56326","cn":5,"pt":"GO","pr":1500}</v>
      </c>
      <c r="AP4" t="s">
        <v>84</v>
      </c>
      <c r="AQ4" t="s">
        <v>72</v>
      </c>
      <c r="AR4">
        <v>0</v>
      </c>
      <c r="AS4">
        <v>7</v>
      </c>
      <c r="AT4">
        <f t="shared" ca="1" si="0"/>
        <v>0</v>
      </c>
      <c r="AU4">
        <f t="shared" si="1"/>
        <v>0</v>
      </c>
      <c r="AV4">
        <f t="shared" ca="1" si="3"/>
        <v>0</v>
      </c>
      <c r="AW4">
        <f t="shared" si="4"/>
        <v>0</v>
      </c>
      <c r="AZ4">
        <v>149</v>
      </c>
      <c r="BE4" t="s">
        <v>189</v>
      </c>
      <c r="BG4">
        <v>0</v>
      </c>
      <c r="BH4">
        <v>1</v>
      </c>
      <c r="BI4">
        <f t="shared" si="2"/>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5"/>
        <v>1.3550135501355014E-2</v>
      </c>
      <c r="BQ4">
        <f t="shared" ca="1" si="6"/>
        <v>9.4517958412098316E-3</v>
      </c>
      <c r="BR4">
        <f t="shared" ca="1" si="7"/>
        <v>1.0224948875255624E-2</v>
      </c>
      <c r="BS4">
        <f t="shared" ca="1" si="8"/>
        <v>2.7100271002710029E-2</v>
      </c>
      <c r="BT4">
        <f t="shared" ref="BT4:BT67" ca="1" si="11">BT3+BQ3</f>
        <v>1.8903591682419663E-2</v>
      </c>
      <c r="BU4">
        <f t="shared" ref="BU4:BU67" ca="1" si="12">BU3+BR3</f>
        <v>2.0449897750511249E-2</v>
      </c>
      <c r="BV4" t="str">
        <f ca="1">OFFSET([1]EquipTable!$A$1,ROW()-1,0)</f>
        <v>Equip0101</v>
      </c>
      <c r="BX4">
        <f ca="1">IF(VLOOKUP($CA4,[2]ActorTable!$1:$1048576,MATCH("업데이트순번",[2]ActorTable!$1:$1,0),0)&lt;=$BY$1,1,0)
*IF(MID(CA4,7,1)="2",0.1,1)</f>
        <v>1</v>
      </c>
      <c r="BY4">
        <f t="shared" ca="1" si="9"/>
        <v>3.9215686274509796E-2</v>
      </c>
      <c r="BZ4">
        <f t="shared" ca="1" si="10"/>
        <v>4.3137254901960777E-2</v>
      </c>
      <c r="CA4" t="str">
        <f ca="1">OFFSET([2]ActorTable!$A$1,ROW()-1,0)</f>
        <v>Actor2103</v>
      </c>
      <c r="CB4" t="str">
        <f ca="1">VLOOKUP($CA4,[2]ActorTable!$1:$1048576,MATCH("이름참고",[2]ActorTable!$1:$1,0),0)</f>
        <v>데브샤</v>
      </c>
    </row>
    <row r="5" spans="1:82">
      <c r="A5">
        <v>1</v>
      </c>
      <c r="B5">
        <v>3</v>
      </c>
      <c r="C5">
        <f>IF(B5&lt;=9,0,
IF(B5=10,1,2))</f>
        <v>0</v>
      </c>
      <c r="D5">
        <f ca="1">RAND()</f>
        <v>0.48204440122143855</v>
      </c>
      <c r="E5">
        <f ca="1">RAND()</f>
        <v>0.39437684060370393</v>
      </c>
      <c r="F5">
        <f ca="1">RAND()</f>
        <v>0.10778579324567139</v>
      </c>
      <c r="G5">
        <f ca="1">RAND()</f>
        <v>0.59565907126703022</v>
      </c>
      <c r="H5">
        <f ca="1">RAND()</f>
        <v>0.72359385722163094</v>
      </c>
      <c r="I5">
        <f ca="1">RAND()</f>
        <v>0.19644965842458906</v>
      </c>
      <c r="M5" t="str">
        <f ca="1">IF(LEN(J5)&lt;&gt;0,J5,VLOOKUP(D5+$B5,$BJ:$BK,MATCH($BK$1,$BJ$1:$BK$1,0),1))</f>
        <v>안 지정 캐릭터 PP 일반등급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39437</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7</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2100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92</v>
      </c>
      <c r="V5">
        <v>45765</v>
      </c>
      <c r="W5">
        <v>14</v>
      </c>
      <c r="X5" t="s">
        <v>125</v>
      </c>
      <c r="Z5">
        <v>2400</v>
      </c>
      <c r="AA5" t="str">
        <f ca="1">IF(ISBLANK(AB5),"",
VLOOKUP(AB5,OFFSET(INDIRECT("$A:$B"),0,MATCH(AB$1&amp;"_Verify",INDIRECT("$1:$1"),0)-1),2,0)
)</f>
        <v>fe</v>
      </c>
      <c r="AB5" t="s">
        <v>82</v>
      </c>
      <c r="AC5" t="s">
        <v>497</v>
      </c>
      <c r="AD5">
        <v>1</v>
      </c>
      <c r="AE5" t="s">
        <v>129</v>
      </c>
      <c r="AF5">
        <v>199</v>
      </c>
      <c r="AG5">
        <v>79</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전설</v>
      </c>
      <c r="AJ5" t="str">
        <f>IF(ISBLANK($AB5),"",
IF(AND($B5&gt;=VLOOKUP($AB5,$AP:$AS,3,0),$B5&lt;=VLOOKUP($AB5,$AP:$AS,4,0)),"","슬롯타입이상"))</f>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나선형 단검</v>
      </c>
      <c r="AL5">
        <v>1</v>
      </c>
      <c r="AM5" t="str">
        <f ca="1">IF(ROW()=2,AN5,OFFSET(AM5,-1,0)&amp;IF(LEN(AN5)=0,"",","&amp;AN5))</f>
        <v>{"dy":1,"sl":0,"tp":"upn","vl":"45765","cn":14,"pt":"GO","pr":4200},{"dy":1,"sl":1,"tp":"fe","vl":"Equip4102","cn":1,"pt":"GO","pr":1100},{"dy":1,"sl":2,"tp":"upn","vl":"56326","cn":5,"pt":"GO","pr":1500},{"dy":1,"sl":3,"tp":"fe","vl":"Equip1402","cn":1,"pt":"DI","pp":199,"pr":79}</v>
      </c>
      <c r="AN5" t="str">
        <f ca="1">IF(AL5&lt;&gt;1,"",
"{"""&amp;A$1&amp;""":"&amp;A5
&amp;","""&amp;B$1&amp;""":"&amp;B5
&amp;IF(LEN(AA5)=0,"",","""&amp;AA$1&amp;""":"""&amp;AA5&amp;"""")
&amp;IF(LEN(AC5)=0,"",","""&amp;AC$1&amp;""":"""&amp;AC5&amp;"""")
&amp;IF(LEN(AD5)=0,"",","""&amp;AD$1&amp;""":"&amp;AD5)
&amp;IF(LEN(AE5)=0,"",","""&amp;AE$1&amp;""":"""&amp;AE5&amp;"""")
&amp;IF(LEN(AF5)=0,"",","""&amp;AF$1&amp;""":"&amp;AF5)
&amp;IF(LEN(AG5)=0,"",","""&amp;AG$1&amp;""":"&amp;AG5)&amp;"}")</f>
        <v>{"dy":1,"sl":3,"tp":"fe","vl":"Equip1402","cn":1,"pt":"DI","pp":199,"pr":79}</v>
      </c>
      <c r="AP5" t="s">
        <v>85</v>
      </c>
      <c r="AQ5" t="s">
        <v>73</v>
      </c>
      <c r="AR5">
        <v>8</v>
      </c>
      <c r="AS5">
        <v>11</v>
      </c>
      <c r="AT5">
        <f t="shared" ca="1" si="0"/>
        <v>0</v>
      </c>
      <c r="AU5">
        <f t="shared" si="1"/>
        <v>6</v>
      </c>
      <c r="AV5">
        <f t="shared" ca="1" si="3"/>
        <v>0</v>
      </c>
      <c r="AW5">
        <f t="shared" si="4"/>
        <v>0</v>
      </c>
      <c r="AZ5">
        <v>1</v>
      </c>
      <c r="BE5">
        <f ca="1">LEN(BE2)</f>
        <v>21572</v>
      </c>
      <c r="BG5">
        <v>1</v>
      </c>
      <c r="BH5">
        <v>1</v>
      </c>
      <c r="BI5">
        <f t="shared" si="2"/>
        <v>1</v>
      </c>
      <c r="BJ5">
        <f t="shared" ref="BJ5:BJ18" si="13">BJ4+BI4</f>
        <v>1</v>
      </c>
      <c r="BK5" t="s">
        <v>138</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5"/>
        <v>1.3550135501355014E-2</v>
      </c>
      <c r="BQ5">
        <f t="shared" ca="1" si="6"/>
        <v>9.4517958412098316E-3</v>
      </c>
      <c r="BR5">
        <f t="shared" ca="1" si="7"/>
        <v>1.0224948875255624E-2</v>
      </c>
      <c r="BS5">
        <f t="shared" ca="1" si="8"/>
        <v>4.065040650406504E-2</v>
      </c>
      <c r="BT5">
        <f t="shared" ca="1" si="11"/>
        <v>2.8355387523629497E-2</v>
      </c>
      <c r="BU5">
        <f t="shared" ca="1" si="12"/>
        <v>3.0674846625766874E-2</v>
      </c>
      <c r="BV5" t="str">
        <f ca="1">OFFSET([1]EquipTable!$A$1,ROW()-1,0)</f>
        <v>Equip0102</v>
      </c>
      <c r="BX5">
        <f ca="1">IF(VLOOKUP($CA5,[2]ActorTable!$1:$1048576,MATCH("업데이트순번",[2]ActorTable!$1:$1,0),0)&lt;=$BY$1,1,0)
*IF(MID(CA5,7,1)="2",0.1,1)</f>
        <v>1</v>
      </c>
      <c r="BY5">
        <f t="shared" ca="1" si="9"/>
        <v>3.9215686274509796E-2</v>
      </c>
      <c r="BZ5">
        <f t="shared" ca="1" si="10"/>
        <v>8.2352941176470573E-2</v>
      </c>
      <c r="CA5" t="str">
        <f ca="1">OFFSET([2]ActorTable!$A$1,ROW()-1,0)</f>
        <v>Actor0104</v>
      </c>
      <c r="CB5" t="str">
        <f ca="1">VLOOKUP($CA5,[2]ActorTable!$1:$1048576,MATCH("이름참고",[2]ActorTable!$1:$1,0),0)</f>
        <v>베이</v>
      </c>
    </row>
    <row r="6" spans="1:82">
      <c r="A6">
        <v>1</v>
      </c>
      <c r="B6">
        <v>4</v>
      </c>
      <c r="C6">
        <f>IF(B6&lt;=9,0,
IF(B6=10,1,2))</f>
        <v>0</v>
      </c>
      <c r="D6">
        <f ca="1">RAND()</f>
        <v>0.33830346711161641</v>
      </c>
      <c r="E6">
        <f ca="1">RAND()</f>
        <v>0.91240535831602521</v>
      </c>
      <c r="F6">
        <f ca="1">RAND()</f>
        <v>0.55515189350893734</v>
      </c>
      <c r="G6">
        <f ca="1">RAND()</f>
        <v>0.96870708401901695</v>
      </c>
      <c r="H6">
        <f ca="1">RAND()</f>
        <v>0.4825729024298776</v>
      </c>
      <c r="I6">
        <f ca="1">RAND()</f>
        <v>0.17502014670191612</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91240</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13</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3900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56326</v>
      </c>
      <c r="W6">
        <v>5</v>
      </c>
      <c r="X6" t="s">
        <v>125</v>
      </c>
      <c r="Z6">
        <v>2700</v>
      </c>
      <c r="AA6" t="str">
        <f ca="1">IF(ISBLANK(AB6),"",
VLOOKUP(AB6,OFFSET(INDIRECT("$A:$B"),0,MATCH(AB$1&amp;"_Verify",INDIRECT("$1:$1"),0)-1),2,0)
)</f>
        <v>uph</v>
      </c>
      <c r="AB6" t="s">
        <v>91</v>
      </c>
      <c r="AC6">
        <v>71037</v>
      </c>
      <c r="AD6">
        <v>10</v>
      </c>
      <c r="AE6" t="s">
        <v>125</v>
      </c>
      <c r="AG6">
        <v>3000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ca="1">IF(ROW()=2,AN6,OFFSET(AM6,-1,0)&amp;IF(LEN(AN6)=0,"",","&amp;AN6))</f>
        <v>{"dy":1,"sl":0,"tp":"upn","vl":"45765","cn":14,"pt":"GO","pr":4200},{"dy":1,"sl":1,"tp":"fe","vl":"Equip4102","cn":1,"pt":"GO","pr":1100},{"dy":1,"sl":2,"tp":"upn","vl":"56326","cn":5,"pt":"GO","pr":1500},{"dy":1,"sl":3,"tp":"fe","vl":"Equip1402","cn":1,"pt":"DI","pp":199,"pr":79},{"dy":1,"sl":4,"tp":"uph","vl":"71037","cn":10,"pt":"GO","pr":3000}</v>
      </c>
      <c r="AN6" t="str">
        <f ca="1">IF(AL6&lt;&gt;1,"",
"{"""&amp;A$1&amp;""":"&amp;A6
&amp;","""&amp;B$1&amp;""":"&amp;B6
&amp;IF(LEN(AA6)=0,"",","""&amp;AA$1&amp;""":"""&amp;AA6&amp;"""")
&amp;IF(LEN(AC6)=0,"",","""&amp;AC$1&amp;""":"""&amp;AC6&amp;"""")
&amp;IF(LEN(AD6)=0,"",","""&amp;AD$1&amp;""":"&amp;AD6)
&amp;IF(LEN(AE6)=0,"",","""&amp;AE$1&amp;""":"""&amp;AE6&amp;"""")
&amp;IF(LEN(AF6)=0,"",","""&amp;AF$1&amp;""":"&amp;AF6)
&amp;IF(LEN(AG6)=0,"",","""&amp;AG$1&amp;""":"&amp;AG6)&amp;"}")</f>
        <v>{"dy":1,"sl":4,"tp":"uph","vl":"71037","cn":10,"pt":"GO","pr":3000}</v>
      </c>
      <c r="AP6" t="s">
        <v>86</v>
      </c>
      <c r="AQ6" t="s">
        <v>75</v>
      </c>
      <c r="AR6">
        <v>8</v>
      </c>
      <c r="AS6">
        <v>11</v>
      </c>
      <c r="AT6">
        <f t="shared" ca="1" si="0"/>
        <v>0</v>
      </c>
      <c r="AU6">
        <f t="shared" si="1"/>
        <v>6</v>
      </c>
      <c r="AV6">
        <f t="shared" ca="1" si="3"/>
        <v>0</v>
      </c>
      <c r="AW6">
        <f t="shared" si="4"/>
        <v>0</v>
      </c>
      <c r="AX6">
        <v>45</v>
      </c>
      <c r="AY6">
        <v>175</v>
      </c>
      <c r="AZ6">
        <f>300*1/320</f>
        <v>0.9375</v>
      </c>
      <c r="BA6">
        <v>0.25</v>
      </c>
      <c r="BB6">
        <v>0.35</v>
      </c>
      <c r="BG6">
        <v>2</v>
      </c>
      <c r="BH6">
        <v>1</v>
      </c>
      <c r="BI6">
        <f t="shared" si="2"/>
        <v>1</v>
      </c>
      <c r="BJ6">
        <f t="shared" si="13"/>
        <v>2</v>
      </c>
      <c r="BK6" t="s">
        <v>142</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5"/>
        <v>1.3550135501355014E-2</v>
      </c>
      <c r="BQ6">
        <f t="shared" ca="1" si="6"/>
        <v>9.4517958412098316E-3</v>
      </c>
      <c r="BR6">
        <f t="shared" ca="1" si="7"/>
        <v>1.0224948875255624E-2</v>
      </c>
      <c r="BS6">
        <f t="shared" ca="1" si="8"/>
        <v>5.4200542005420058E-2</v>
      </c>
      <c r="BT6">
        <f t="shared" ca="1" si="11"/>
        <v>3.7807183364839327E-2</v>
      </c>
      <c r="BU6">
        <f t="shared" ca="1" si="12"/>
        <v>4.0899795501022497E-2</v>
      </c>
      <c r="BV6" t="str">
        <f ca="1">OFFSET([1]EquipTable!$A$1,ROW()-1,0)</f>
        <v>Equip0201</v>
      </c>
      <c r="BX6">
        <f ca="1">IF(VLOOKUP($CA6,[2]ActorTable!$1:$1048576,MATCH("업데이트순번",[2]ActorTable!$1:$1,0),0)&lt;=$BY$1,1,0)
*IF(MID(CA6,7,1)="2",0.1,1)</f>
        <v>1</v>
      </c>
      <c r="BY6">
        <f t="shared" ca="1" si="9"/>
        <v>3.9215686274509796E-2</v>
      </c>
      <c r="BZ6">
        <f t="shared" ca="1" si="10"/>
        <v>0.12156862745098038</v>
      </c>
      <c r="CA6" t="str">
        <f ca="1">OFFSET([2]ActorTable!$A$1,ROW()-1,0)</f>
        <v>Actor1005</v>
      </c>
      <c r="CB6" t="str">
        <f ca="1">VLOOKUP($CA6,[2]ActorTable!$1:$1048576,MATCH("이름참고",[2]ActorTable!$1:$1,0),0)</f>
        <v>젤리아</v>
      </c>
    </row>
    <row r="7" spans="1:82">
      <c r="A7">
        <v>1</v>
      </c>
      <c r="B7">
        <v>5</v>
      </c>
      <c r="C7">
        <f>IF(B7&lt;=9,0,
IF(B7=10,1,2))</f>
        <v>0</v>
      </c>
      <c r="D7">
        <f ca="1">RAND()</f>
        <v>0.47814875676025537</v>
      </c>
      <c r="E7">
        <f ca="1">RAND()</f>
        <v>2.8396313964487274E-2</v>
      </c>
      <c r="F7">
        <f ca="1">RAND()</f>
        <v>0.68549385360344606</v>
      </c>
      <c r="G7">
        <f ca="1">RAND()</f>
        <v>0.49400131347476861</v>
      </c>
      <c r="H7">
        <f ca="1">RAND()</f>
        <v>0.69059440167942177</v>
      </c>
      <c r="I7">
        <f ca="1">RAND()</f>
        <v>0.51914742361533917</v>
      </c>
      <c r="M7" t="str">
        <f ca="1">IF(LEN(J7)&lt;&gt;0,J7,VLOOKUP(D7+$B7,$BJ:$BK,MATCH($BK$1,$BJ$1:$BK$1,0),1))</f>
        <v>지정 장비</v>
      </c>
      <c r="N7" t="str">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Equip0101</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1300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82</v>
      </c>
      <c r="V7" t="s">
        <v>245</v>
      </c>
      <c r="W7">
        <v>1</v>
      </c>
      <c r="X7" t="s">
        <v>125</v>
      </c>
      <c r="Z7">
        <v>700</v>
      </c>
      <c r="AA7" t="str">
        <f ca="1">IF(ISBLANK(AB7),"",
VLOOKUP(AB7,OFFSET(INDIRECT("$A:$B"),0,MATCH(AB$1&amp;"_Verify",INDIRECT("$1:$1"),0)-1),2,0)
)</f>
        <v>fe</v>
      </c>
      <c r="AB7" t="s">
        <v>82</v>
      </c>
      <c r="AC7" t="s">
        <v>490</v>
      </c>
      <c r="AD7">
        <v>1</v>
      </c>
      <c r="AE7" t="s">
        <v>125</v>
      </c>
      <c r="AG7">
        <v>2200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
      </c>
      <c r="AJ7" t="str">
        <f>IF(ISBLANK($AB7),"",
IF(AND($B7&gt;=VLOOKUP($AB7,$AP:$AS,3,0),$B7&lt;=VLOOKUP($AB7,$AP:$AS,4,0)),"","슬롯타입이상"))</f>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까마귀 리볼버</v>
      </c>
      <c r="AL7">
        <v>1</v>
      </c>
      <c r="AM7" t="str">
        <f ca="1">IF(ROW()=2,AN7,OFFSET(AM7,-1,0)&amp;IF(LEN(AN7)=0,"",","&amp;AN7))</f>
        <v>{"dy":1,"sl":0,"tp":"upn","vl":"45765","cn":14,"pt":"GO","pr":4200},{"dy":1,"sl":1,"tp":"fe","vl":"Equip4102","cn":1,"pt":"GO","pr":1100},{"dy":1,"sl":2,"tp":"upn","vl":"56326","cn":5,"pt":"GO","pr":1500},{"dy":1,"sl":3,"tp":"fe","vl":"Equip1402","cn":1,"pt":"DI","pp":199,"pr":79},{"dy":1,"sl":4,"tp":"uph","vl":"71037","cn":10,"pt":"GO","pr":3000},{"dy":1,"sl":5,"tp":"fe","vl":"Equip6001","cn":1,"pt":"GO","pr":2200}</v>
      </c>
      <c r="AN7" t="str">
        <f ca="1">IF(AL7&lt;&gt;1,"",
"{"""&amp;A$1&amp;""":"&amp;A7
&amp;","""&amp;B$1&amp;""":"&amp;B7
&amp;IF(LEN(AA7)=0,"",","""&amp;AA$1&amp;""":"""&amp;AA7&amp;"""")
&amp;IF(LEN(AC7)=0,"",","""&amp;AC$1&amp;""":"""&amp;AC7&amp;"""")
&amp;IF(LEN(AD7)=0,"",","""&amp;AD$1&amp;""":"&amp;AD7)
&amp;IF(LEN(AE7)=0,"",","""&amp;AE$1&amp;""":"""&amp;AE7&amp;"""")
&amp;IF(LEN(AF7)=0,"",","""&amp;AF$1&amp;""":"&amp;AF7)
&amp;IF(LEN(AG7)=0,"",","""&amp;AG$1&amp;""":"&amp;AG7)&amp;"}")</f>
        <v>{"dy":1,"sl":5,"tp":"fe","vl":"Equip6001","cn":1,"pt":"GO","pr":2200}</v>
      </c>
      <c r="AP7" t="s">
        <v>87</v>
      </c>
      <c r="AQ7" t="s">
        <v>78</v>
      </c>
      <c r="AR7">
        <v>8</v>
      </c>
      <c r="AS7">
        <v>11</v>
      </c>
      <c r="AT7">
        <f t="shared" ca="1" si="0"/>
        <v>0</v>
      </c>
      <c r="AU7">
        <f t="shared" si="1"/>
        <v>1</v>
      </c>
      <c r="AV7">
        <f t="shared" ca="1" si="3"/>
        <v>0</v>
      </c>
      <c r="AW7">
        <f t="shared" si="4"/>
        <v>0</v>
      </c>
      <c r="AZ7">
        <v>1</v>
      </c>
      <c r="BG7">
        <v>3</v>
      </c>
      <c r="BH7">
        <v>1</v>
      </c>
      <c r="BI7">
        <f t="shared" si="2"/>
        <v>0.25</v>
      </c>
      <c r="BJ7">
        <f t="shared" si="13"/>
        <v>3</v>
      </c>
      <c r="BK7" t="s">
        <v>142</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5"/>
        <v>1.3550135501355014E-2</v>
      </c>
      <c r="BQ7">
        <f t="shared" ca="1" si="6"/>
        <v>9.4517958412098316E-3</v>
      </c>
      <c r="BR7">
        <f t="shared" ca="1" si="7"/>
        <v>1.0224948875255624E-2</v>
      </c>
      <c r="BS7">
        <f t="shared" ca="1" si="8"/>
        <v>6.7750677506775075E-2</v>
      </c>
      <c r="BT7">
        <f t="shared" ca="1" si="11"/>
        <v>4.7258979206049156E-2</v>
      </c>
      <c r="BU7">
        <f t="shared" ca="1" si="12"/>
        <v>5.112474437627812E-2</v>
      </c>
      <c r="BV7" t="str">
        <f ca="1">OFFSET([1]EquipTable!$A$1,ROW()-1,0)</f>
        <v>Equip0202</v>
      </c>
      <c r="BX7">
        <f ca="1">IF(VLOOKUP($CA7,[2]ActorTable!$1:$1048576,MATCH("업데이트순번",[2]ActorTable!$1:$1,0),0)&lt;=$BY$1,1,0)
*IF(MID(CA7,7,1)="2",0.1,1)</f>
        <v>0</v>
      </c>
      <c r="BY7">
        <f t="shared" ca="1" si="9"/>
        <v>0</v>
      </c>
      <c r="BZ7">
        <f t="shared" ca="1" si="10"/>
        <v>0.16078431372549018</v>
      </c>
      <c r="CA7" t="str">
        <f ca="1">OFFSET([2]ActorTable!$A$1,ROW()-1,0)</f>
        <v>Actor9906</v>
      </c>
      <c r="CB7" t="str">
        <f ca="1">VLOOKUP($CA7,[2]ActorTable!$1:$1048576,MATCH("이름참고",[2]ActorTable!$1:$1,0),0)</f>
        <v>스트링없음</v>
      </c>
    </row>
    <row r="8" spans="1:82">
      <c r="A8">
        <v>1</v>
      </c>
      <c r="B8">
        <v>6</v>
      </c>
      <c r="C8">
        <f>IF(B8&lt;=9,0,
IF(B8=10,1,2))</f>
        <v>0</v>
      </c>
      <c r="D8">
        <f ca="1">RAND()</f>
        <v>5.9292652425543602E-2</v>
      </c>
      <c r="E8">
        <f ca="1">RAND()</f>
        <v>0.4396505823627701</v>
      </c>
      <c r="F8">
        <f ca="1">RAND()</f>
        <v>0.46750250658450876</v>
      </c>
      <c r="G8">
        <f ca="1">RAND()</f>
        <v>0.91636692681434817</v>
      </c>
      <c r="H8">
        <f ca="1">RAND()</f>
        <v>0.9092638534987777</v>
      </c>
      <c r="I8">
        <f ca="1">RAND()</f>
        <v>0.66889157404347788</v>
      </c>
      <c r="M8" t="str">
        <f ca="1">IF(LEN(J8)&lt;&gt;0,J8,VLOOKUP(D8+$B8,$BJ:$BK,MATCH($BK$1,$BJ$1:$BK$1,0),1))</f>
        <v>지정 장비</v>
      </c>
      <c r="N8" t="str">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Equip5202</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3200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ca="1">IF(OR(ISNUMBER(N8),N8="삭제",ISBLANK(N8)),"",
IF(LEFT(N8,5)="Equip",IF(MID(N8,7,1)="4","전설",""),
IF(LEFT(N8,5)="Actor",IF(MID(N8,7,1)="2","전설",""),
"그외없음")))</f>
        <v/>
      </c>
      <c r="U8" t="s">
        <v>82</v>
      </c>
      <c r="V8" t="s">
        <v>179</v>
      </c>
      <c r="W8">
        <v>1</v>
      </c>
      <c r="X8" t="s">
        <v>125</v>
      </c>
      <c r="Z8">
        <v>700</v>
      </c>
      <c r="AA8" t="str">
        <f ca="1">IF(ISBLANK(AB8),"",
VLOOKUP(AB8,OFFSET(INDIRECT("$A:$B"),0,MATCH(AB$1&amp;"_Verify",INDIRECT("$1:$1"),0)-1),2,0)
)</f>
        <v>fe</v>
      </c>
      <c r="AB8" t="s">
        <v>82</v>
      </c>
      <c r="AC8" t="s">
        <v>255</v>
      </c>
      <c r="AD8">
        <v>1</v>
      </c>
      <c r="AE8" t="s">
        <v>125</v>
      </c>
      <c r="AG8">
        <v>1900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ca="1">IF(ROW()=2,AN8,OFFSET(AM8,-1,0)&amp;IF(LEN(AN8)=0,"",","&amp;AN8))</f>
        <v>{"dy":1,"sl":0,"tp":"upn","vl":"45765","cn":14,"pt":"GO","pr":4200},{"dy":1,"sl":1,"tp":"fe","vl":"Equip4102","cn":1,"pt":"GO","pr":1100},{"dy":1,"sl":2,"tp":"upn","vl":"56326","cn":5,"pt":"GO","pr":1500},{"dy":1,"sl":3,"tp":"fe","vl":"Equip1402","cn":1,"pt":"DI","pp":199,"pr":79},{"dy":1,"sl":4,"tp":"uph","vl":"71037","cn":10,"pt":"GO","pr":3000},{"dy":1,"sl":5,"tp":"fe","vl":"Equip6001","cn":1,"pt":"GO","pr":2200},{"dy":1,"sl":6,"tp":"fe","vl":"Equip6002","cn":1,"pt":"GO","pr":1900}</v>
      </c>
      <c r="AN8" t="str">
        <f ca="1">IF(AL8&lt;&gt;1,"",
"{"""&amp;A$1&amp;""":"&amp;A8
&amp;","""&amp;B$1&amp;""":"&amp;B8
&amp;IF(LEN(AA8)=0,"",","""&amp;AA$1&amp;""":"""&amp;AA8&amp;"""")
&amp;IF(LEN(AC8)=0,"",","""&amp;AC$1&amp;""":"""&amp;AC8&amp;"""")
&amp;IF(LEN(AD8)=0,"",","""&amp;AD$1&amp;""":"&amp;AD8)
&amp;IF(LEN(AE8)=0,"",","""&amp;AE$1&amp;""":"""&amp;AE8&amp;"""")
&amp;IF(LEN(AF8)=0,"",","""&amp;AF$1&amp;""":"&amp;AF8)
&amp;IF(LEN(AG8)=0,"",","""&amp;AG$1&amp;""":"&amp;AG8)&amp;"}")</f>
        <v>{"dy":1,"sl":6,"tp":"fe","vl":"Equip6002","cn":1,"pt":"GO","pr":1900}</v>
      </c>
      <c r="AP8" t="s">
        <v>88</v>
      </c>
      <c r="AQ8" t="s">
        <v>79</v>
      </c>
      <c r="AR8">
        <v>8</v>
      </c>
      <c r="AS8">
        <v>11</v>
      </c>
      <c r="AT8">
        <f t="shared" ca="1" si="0"/>
        <v>0</v>
      </c>
      <c r="AU8">
        <f t="shared" si="1"/>
        <v>9</v>
      </c>
      <c r="AV8">
        <f t="shared" ca="1" si="3"/>
        <v>0</v>
      </c>
      <c r="AW8">
        <f t="shared" si="4"/>
        <v>0</v>
      </c>
      <c r="AZ8">
        <v>1</v>
      </c>
      <c r="BG8">
        <v>3</v>
      </c>
      <c r="BH8">
        <v>3</v>
      </c>
      <c r="BI8">
        <f t="shared" si="2"/>
        <v>0.75</v>
      </c>
      <c r="BJ8">
        <f t="shared" si="13"/>
        <v>3.25</v>
      </c>
      <c r="BK8" t="s">
        <v>143</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5"/>
        <v>1.3550135501355014E-2</v>
      </c>
      <c r="BQ8">
        <f t="shared" ca="1" si="6"/>
        <v>9.4517958412098316E-3</v>
      </c>
      <c r="BR8">
        <f t="shared" ca="1" si="7"/>
        <v>1.0224948875255624E-2</v>
      </c>
      <c r="BS8">
        <f t="shared" ca="1" si="8"/>
        <v>8.1300813008130093E-2</v>
      </c>
      <c r="BT8">
        <f t="shared" ca="1" si="11"/>
        <v>5.6710775047258986E-2</v>
      </c>
      <c r="BU8">
        <f t="shared" ca="1" si="12"/>
        <v>6.1349693251533742E-2</v>
      </c>
      <c r="BV8" t="str">
        <f ca="1">OFFSET([1]EquipTable!$A$1,ROW()-1,0)</f>
        <v>Equip0301</v>
      </c>
      <c r="BX8">
        <f ca="1">IF(VLOOKUP($CA8,[2]ActorTable!$1:$1048576,MATCH("업데이트순번",[2]ActorTable!$1:$1,0),0)&lt;=$BY$1,1,0)
*IF(MID(CA8,7,1)="2",0.1,1)</f>
        <v>1</v>
      </c>
      <c r="BY8">
        <f t="shared" ca="1" si="9"/>
        <v>3.9215686274509796E-2</v>
      </c>
      <c r="BZ8">
        <f t="shared" ca="1" si="10"/>
        <v>0.16078431372549018</v>
      </c>
      <c r="CA8" t="str">
        <f ca="1">OFFSET([2]ActorTable!$A$1,ROW()-1,0)</f>
        <v>Actor0007</v>
      </c>
      <c r="CB8" t="str">
        <f ca="1">VLOOKUP($CA8,[2]ActorTable!$1:$1048576,MATCH("이름참고",[2]ActorTable!$1:$1,0),0)</f>
        <v>헤르윈</v>
      </c>
    </row>
    <row r="9" spans="1:82">
      <c r="A9">
        <v>1</v>
      </c>
      <c r="B9">
        <v>7</v>
      </c>
      <c r="C9">
        <f>IF(B9&lt;=9,0,
IF(B9=10,1,2))</f>
        <v>0</v>
      </c>
      <c r="D9">
        <f ca="1">RAND()</f>
        <v>0.58517087668766377</v>
      </c>
      <c r="E9">
        <f ca="1">RAND()</f>
        <v>0.77396999222927765</v>
      </c>
      <c r="F9">
        <f ca="1">RAND()</f>
        <v>0.99544441979826603</v>
      </c>
      <c r="G9">
        <f ca="1">RAND()</f>
        <v>0.22285115075474859</v>
      </c>
      <c r="H9">
        <f ca="1">RAND()</f>
        <v>0.2853629905264069</v>
      </c>
      <c r="I9">
        <f ca="1">RAND()</f>
        <v>0.52379324897392898</v>
      </c>
      <c r="M9" t="str">
        <f ca="1">IF(LEN(J9)&lt;&gt;0,J9,VLOOKUP(D9+$B9,$BJ:$BK,MATCH($BK$1,$BJ$1:$BK$1,0),1))</f>
        <v>지정 장비</v>
      </c>
      <c r="N9" t="str">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Equip8101</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8000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ca="1">IF(OR(ISNUMBER(N9),N9="삭제",ISBLANK(N9)),"",
IF(LEFT(N9,5)="Equip",IF(MID(N9,7,1)="4","전설",""),
IF(LEFT(N9,5)="Actor",IF(MID(N9,7,1)="2","전설",""),
"그외없음")))</f>
        <v/>
      </c>
      <c r="U9" t="s">
        <v>82</v>
      </c>
      <c r="V9" t="s">
        <v>237</v>
      </c>
      <c r="W9">
        <v>1</v>
      </c>
      <c r="X9" t="s">
        <v>125</v>
      </c>
      <c r="Z9">
        <v>7800</v>
      </c>
      <c r="AA9" t="str">
        <f ca="1">IF(ISBLANK(AB9),"",
VLOOKUP(AB9,OFFSET(INDIRECT("$A:$B"),0,MATCH(AB$1&amp;"_Verify",INDIRECT("$1:$1"),0)-1),2,0)
)</f>
        <v>fe</v>
      </c>
      <c r="AB9" t="s">
        <v>82</v>
      </c>
      <c r="AC9" t="s">
        <v>294</v>
      </c>
      <c r="AD9">
        <v>1</v>
      </c>
      <c r="AE9" t="s">
        <v>125</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ca="1">IF(ROW()=2,AN9,OFFSET(AM9,-1,0)&amp;IF(LEN(AN9)=0,"",","&amp;AN9))</f>
        <v>{"dy":1,"sl":0,"tp":"upn","vl":"45765","cn":14,"pt":"GO","pr":4200},{"dy":1,"sl":1,"tp":"fe","vl":"Equip4102","cn":1,"pt":"GO","pr":1100},{"dy":1,"sl":2,"tp":"upn","vl":"56326","cn":5,"pt":"GO","pr":1500},{"dy":1,"sl":3,"tp":"fe","vl":"Equip1402","cn":1,"pt":"DI","pp":199,"pr":79},{"dy":1,"sl":4,"tp":"uph","vl":"71037","cn":10,"pt":"GO","pr":3000},{"dy":1,"sl":5,"tp":"fe","vl":"Equip6001","cn":1,"pt":"GO","pr":2200},{"dy":1,"sl":6,"tp":"fe","vl":"Equip6002","cn":1,"pt":"GO","pr":1900},{"dy":1,"sl":7,"tp":"fe","vl":"Equip7001","cn":1,"pt":"GO","pr":2100}</v>
      </c>
      <c r="AN9" t="str">
        <f ca="1">IF(AL9&lt;&gt;1,"",
"{"""&amp;A$1&amp;""":"&amp;A9
&amp;","""&amp;B$1&amp;""":"&amp;B9
&amp;IF(LEN(AA9)=0,"",","""&amp;AA$1&amp;""":"""&amp;AA9&amp;"""")
&amp;IF(LEN(AC9)=0,"",","""&amp;AC$1&amp;""":"""&amp;AC9&amp;"""")
&amp;IF(LEN(AD9)=0,"",","""&amp;AD$1&amp;""":"&amp;AD9)
&amp;IF(LEN(AE9)=0,"",","""&amp;AE$1&amp;""":"""&amp;AE9&amp;"""")
&amp;IF(LEN(AF9)=0,"",","""&amp;AF$1&amp;""":"&amp;AF9)
&amp;IF(LEN(AG9)=0,"",","""&amp;AG$1&amp;""":"&amp;AG9)&amp;"}")</f>
        <v>{"dy":1,"sl":7,"tp":"fe","vl":"Equip7001","cn":1,"pt":"GO","pr":2100}</v>
      </c>
      <c r="AP9" t="s">
        <v>89</v>
      </c>
      <c r="AQ9" t="s">
        <v>80</v>
      </c>
      <c r="AR9">
        <v>8</v>
      </c>
      <c r="AS9">
        <v>11</v>
      </c>
      <c r="AT9">
        <f t="shared" ca="1" si="0"/>
        <v>0</v>
      </c>
      <c r="AU9">
        <f t="shared" si="1"/>
        <v>9</v>
      </c>
      <c r="AV9">
        <f t="shared" ca="1" si="3"/>
        <v>0</v>
      </c>
      <c r="AW9">
        <f t="shared" si="4"/>
        <v>0</v>
      </c>
      <c r="AZ9">
        <v>1.1000000000000001</v>
      </c>
      <c r="BG9">
        <v>4</v>
      </c>
      <c r="BH9">
        <v>1</v>
      </c>
      <c r="BI9">
        <f t="shared" si="2"/>
        <v>1</v>
      </c>
      <c r="BJ9">
        <f t="shared" si="13"/>
        <v>4</v>
      </c>
      <c r="BK9" t="s">
        <v>143</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5"/>
        <v>1.3550135501355014E-2</v>
      </c>
      <c r="BQ9">
        <f t="shared" ca="1" si="6"/>
        <v>9.4517958412098316E-3</v>
      </c>
      <c r="BR9">
        <f t="shared" ca="1" si="7"/>
        <v>1.0224948875255624E-2</v>
      </c>
      <c r="BS9">
        <f t="shared" ca="1" si="8"/>
        <v>9.4850948509485111E-2</v>
      </c>
      <c r="BT9">
        <f t="shared" ca="1" si="11"/>
        <v>6.6162570888468816E-2</v>
      </c>
      <c r="BU9">
        <f t="shared" ca="1" si="12"/>
        <v>7.1574642126789365E-2</v>
      </c>
      <c r="BV9" t="str">
        <f ca="1">OFFSET([1]EquipTable!$A$1,ROW()-1,0)</f>
        <v>Equip0302</v>
      </c>
      <c r="BX9">
        <f ca="1">IF(VLOOKUP($CA9,[2]ActorTable!$1:$1048576,MATCH("업데이트순번",[2]ActorTable!$1:$1,0),0)&lt;=$BY$1,1,0)
*IF(MID(CA9,7,1)="2",0.1,1)</f>
        <v>1</v>
      </c>
      <c r="BY9">
        <f t="shared" ca="1" si="9"/>
        <v>3.9215686274509796E-2</v>
      </c>
      <c r="BZ9">
        <f t="shared" ca="1" si="10"/>
        <v>0.19999999999999998</v>
      </c>
      <c r="CA9" t="str">
        <f ca="1">OFFSET([2]ActorTable!$A$1,ROW()-1,0)</f>
        <v>Actor1108</v>
      </c>
      <c r="CB9" t="str">
        <f ca="1">VLOOKUP($CA9,[2]ActorTable!$1:$1048576,MATCH("이름참고",[2]ActorTable!$1:$1,0),0)</f>
        <v>테이슨</v>
      </c>
    </row>
    <row r="10" spans="1:82">
      <c r="A10">
        <v>1</v>
      </c>
      <c r="B10">
        <v>8</v>
      </c>
      <c r="C10">
        <f>IF(B10&lt;=9,0,
IF(B10=10,1,2))</f>
        <v>0</v>
      </c>
      <c r="D10">
        <f ca="1">RAND()</f>
        <v>3.3895052264374281E-2</v>
      </c>
      <c r="E10">
        <f ca="1">RAND()</f>
        <v>0.69470102815420842</v>
      </c>
      <c r="F10">
        <f ca="1">RAND()</f>
        <v>0.89045319623783759</v>
      </c>
      <c r="G10">
        <f ca="1">RAND()</f>
        <v>0.78439676807302261</v>
      </c>
      <c r="H10">
        <f ca="1">RAND()</f>
        <v>0.48561567939937811</v>
      </c>
      <c r="I10">
        <f ca="1">RAND()</f>
        <v>0.79223463061163113</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fl2</v>
      </c>
      <c r="AB10" t="s">
        <v>88</v>
      </c>
      <c r="AC10" t="s">
        <v>496</v>
      </c>
      <c r="AD10">
        <v>1</v>
      </c>
      <c r="AE10" t="s">
        <v>129</v>
      </c>
      <c r="AF10">
        <v>70</v>
      </c>
      <c r="AG10">
        <v>49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튤린</v>
      </c>
      <c r="AL10">
        <v>1</v>
      </c>
      <c r="AM10" t="str">
        <f ca="1">IF(ROW()=2,AN10,OFFSET(AM10,-1,0)&amp;IF(LEN(AN10)=0,"",","&amp;AN10))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v>
      </c>
      <c r="AN10" t="str">
        <f ca="1">IF(AL10&lt;&gt;1,"",
"{"""&amp;A$1&amp;""":"&amp;A10
&amp;","""&amp;B$1&amp;""":"&amp;B10
&amp;IF(LEN(AA10)=0,"",","""&amp;AA$1&amp;""":"""&amp;AA10&amp;"""")
&amp;IF(LEN(AC10)=0,"",","""&amp;AC$1&amp;""":"""&amp;AC10&amp;"""")
&amp;IF(LEN(AD10)=0,"",","""&amp;AD$1&amp;""":"&amp;AD10)
&amp;IF(LEN(AE10)=0,"",","""&amp;AE$1&amp;""":"""&amp;AE10&amp;"""")
&amp;IF(LEN(AF10)=0,"",","""&amp;AF$1&amp;""":"&amp;AF10)
&amp;IF(LEN(AG10)=0,"",","""&amp;AG$1&amp;""":"&amp;AG10)&amp;"}")</f>
        <v>{"dy":1,"sl":8,"tp":"fl2","vl":"Actor0037","cn":1,"pt":"DI","pp":70,"pr":49}</v>
      </c>
      <c r="AP10" t="s">
        <v>285</v>
      </c>
      <c r="AQ10" t="s">
        <v>288</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138</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5"/>
        <v>1.3550135501355016E-3</v>
      </c>
      <c r="BQ10">
        <f t="shared" ca="1" si="6"/>
        <v>9.4517958412098323E-4</v>
      </c>
      <c r="BR10">
        <f t="shared" ca="1" si="7"/>
        <v>1.0224948875255625E-3</v>
      </c>
      <c r="BS10">
        <f t="shared" ca="1" si="8"/>
        <v>0.10840108401084013</v>
      </c>
      <c r="BT10">
        <f t="shared" ca="1" si="11"/>
        <v>7.5614366729678653E-2</v>
      </c>
      <c r="BU10">
        <f t="shared" ca="1" si="12"/>
        <v>8.1799591002044994E-2</v>
      </c>
      <c r="BV10" t="str">
        <f ca="1">OFFSET([1]EquipTable!$A$1,ROW()-1,0)</f>
        <v>Equip0401</v>
      </c>
      <c r="BX10">
        <f ca="1">IF(VLOOKUP($CA10,[2]ActorTable!$1:$1048576,MATCH("업데이트순번",[2]ActorTable!$1:$1,0),0)&lt;=$BY$1,1,0)
*IF(MID(CA10,7,1)="2",0.1,1)</f>
        <v>1</v>
      </c>
      <c r="BY10">
        <f t="shared" ca="1" si="9"/>
        <v>3.9215686274509796E-2</v>
      </c>
      <c r="BZ10">
        <f t="shared" ca="1" si="10"/>
        <v>0.23921568627450979</v>
      </c>
      <c r="CA10" t="str">
        <f ca="1">OFFSET([2]ActorTable!$A$1,ROW()-1,0)</f>
        <v>Actor1109</v>
      </c>
      <c r="CB10" t="str">
        <f ca="1">VLOOKUP($CA10,[2]ActorTable!$1:$1048576,MATCH("이름참고",[2]ActorTable!$1:$1,0),0)</f>
        <v>닉스</v>
      </c>
    </row>
    <row r="11" spans="1:82">
      <c r="A11">
        <v>1</v>
      </c>
      <c r="B11">
        <v>9</v>
      </c>
      <c r="C11">
        <f>IF(B11&lt;=9,0,
IF(B11=10,1,2))</f>
        <v>0</v>
      </c>
      <c r="D11">
        <f ca="1">RAND()</f>
        <v>0.36834778643705224</v>
      </c>
      <c r="E11">
        <f ca="1">RAND()</f>
        <v>0.77390778038603547</v>
      </c>
      <c r="F11">
        <f ca="1">RAND()</f>
        <v>0.70828743368362712</v>
      </c>
      <c r="G11">
        <f ca="1">RAND()</f>
        <v>0.32653301185114247</v>
      </c>
      <c r="H11">
        <f ca="1">RAND()</f>
        <v>0.67501610795663769</v>
      </c>
      <c r="I11">
        <f ca="1">RAND()</f>
        <v>9.924493316555083E-2</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fl3</v>
      </c>
      <c r="AB11" t="s">
        <v>89</v>
      </c>
      <c r="AC11" t="s">
        <v>496</v>
      </c>
      <c r="AD11">
        <v>1</v>
      </c>
      <c r="AE11" t="s">
        <v>129</v>
      </c>
      <c r="AF11">
        <v>70</v>
      </c>
      <c r="AG11">
        <v>49</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튤린</v>
      </c>
      <c r="AL11">
        <v>1</v>
      </c>
      <c r="AM11" t="str">
        <f ca="1">IF(ROW()=2,AN11,OFFSET(AM11,-1,0)&amp;IF(LEN(AN11)=0,"",","&amp;AN11))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v>
      </c>
      <c r="AN11" t="str">
        <f ca="1">IF(AL11&lt;&gt;1,"",
"{"""&amp;A$1&amp;""":"&amp;A11
&amp;","""&amp;B$1&amp;""":"&amp;B11
&amp;IF(LEN(AA11)=0,"",","""&amp;AA$1&amp;""":"""&amp;AA11&amp;"""")
&amp;IF(LEN(AC11)=0,"",","""&amp;AC$1&amp;""":"""&amp;AC11&amp;"""")
&amp;IF(LEN(AD11)=0,"",","""&amp;AD$1&amp;""":"&amp;AD11)
&amp;IF(LEN(AE11)=0,"",","""&amp;AE$1&amp;""":"""&amp;AE11&amp;"""")
&amp;IF(LEN(AF11)=0,"",","""&amp;AF$1&amp;""":"&amp;AF11)
&amp;IF(LEN(AG11)=0,"",","""&amp;AG$1&amp;""":"&amp;AG11)&amp;"}")</f>
        <v>{"dy":1,"sl":9,"tp":"fl3","vl":"Actor0037","cn":1,"pt":"DI","pp":70,"pr":49}</v>
      </c>
      <c r="AP11" t="s">
        <v>286</v>
      </c>
      <c r="AQ11" t="s">
        <v>289</v>
      </c>
      <c r="AR11">
        <v>8</v>
      </c>
      <c r="AS11">
        <v>11</v>
      </c>
      <c r="AT11">
        <f t="shared" ca="1" si="14"/>
        <v>0</v>
      </c>
      <c r="AU11">
        <f t="shared" si="15"/>
        <v>2</v>
      </c>
      <c r="AV11">
        <f t="shared" ca="1" si="3"/>
        <v>0</v>
      </c>
      <c r="AW11">
        <f t="shared" si="4"/>
        <v>0</v>
      </c>
      <c r="AZ11">
        <v>1</v>
      </c>
      <c r="BG11">
        <v>5</v>
      </c>
      <c r="BH11">
        <v>1</v>
      </c>
      <c r="BI11">
        <f t="shared" si="2"/>
        <v>0.25</v>
      </c>
      <c r="BJ11">
        <f t="shared" si="13"/>
        <v>5.5</v>
      </c>
      <c r="BK11" t="s">
        <v>142</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5"/>
        <v>1.3550135501355016E-3</v>
      </c>
      <c r="BQ11">
        <f t="shared" ca="1" si="6"/>
        <v>9.4517958412098323E-4</v>
      </c>
      <c r="BR11">
        <f t="shared" ca="1" si="7"/>
        <v>1.0224948875255625E-3</v>
      </c>
      <c r="BS11">
        <f t="shared" ca="1" si="8"/>
        <v>0.10975609756097562</v>
      </c>
      <c r="BT11">
        <f t="shared" ca="1" si="11"/>
        <v>7.6559546313799631E-2</v>
      </c>
      <c r="BU11">
        <f t="shared" ca="1" si="12"/>
        <v>8.282208588957056E-2</v>
      </c>
      <c r="BV11" t="str">
        <f ca="1">OFFSET([1]EquipTable!$A$1,ROW()-1,0)</f>
        <v>Equip0402</v>
      </c>
      <c r="BX11">
        <f ca="1">IF(VLOOKUP($CA11,[2]ActorTable!$1:$1048576,MATCH("업데이트순번",[2]ActorTable!$1:$1,0),0)&lt;=$BY$1,1,0)
*IF(MID(CA11,7,1)="2",0.1,1)</f>
        <v>1</v>
      </c>
      <c r="BY11">
        <f t="shared" ca="1" si="9"/>
        <v>3.9215686274509796E-2</v>
      </c>
      <c r="BZ11">
        <f t="shared" ca="1" si="10"/>
        <v>0.27843137254901956</v>
      </c>
      <c r="CA11" t="str">
        <f ca="1">OFFSET([2]ActorTable!$A$1,ROW()-1,0)</f>
        <v>Actor2010</v>
      </c>
      <c r="CB11" t="str">
        <f ca="1">VLOOKUP($CA11,[2]ActorTable!$1:$1048576,MATCH("이름참고",[2]ActorTable!$1:$1,0),0)</f>
        <v>그루퍼스</v>
      </c>
    </row>
    <row r="12" spans="1:82">
      <c r="A12">
        <v>2</v>
      </c>
      <c r="B12">
        <v>0</v>
      </c>
      <c r="C12">
        <f>IF(B12&lt;=9,0,
IF(B12=10,1,2))</f>
        <v>0</v>
      </c>
      <c r="D12">
        <f ca="1">RAND()</f>
        <v>0.22356890648525984</v>
      </c>
      <c r="E12">
        <f ca="1">RAND()</f>
        <v>0.42781204737883594</v>
      </c>
      <c r="F12">
        <f ca="1">RAND()</f>
        <v>0.61728813383588288</v>
      </c>
      <c r="G12">
        <f ca="1">RAND()</f>
        <v>0.17214399345584497</v>
      </c>
      <c r="H12">
        <f ca="1">RAND()</f>
        <v>0.24639824577956038</v>
      </c>
      <c r="I12">
        <f ca="1">RAND()</f>
        <v>0.83577807444549368</v>
      </c>
      <c r="M12" t="str">
        <f ca="1">IF(LEN(J12)&lt;&gt;0,J12,VLOOKUP(D12+$B12,$BJ:$BK,MATCH($BK$1,$BJ$1:$BK$1,0),1))</f>
        <v>지정 장비</v>
      </c>
      <c r="N12" t="str">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Equip3301</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DI</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12</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ca="1">IF(OR(ISNUMBER(N12),N12="삭제",ISBLANK(N12)),"",
IF(LEFT(N12,5)="Equip",IF(MID(N12,7,1)="4","전설",""),
IF(LEFT(N12,5)="Actor",IF(MID(N12,7,1)="2","전설",""),
"그외없음")))</f>
        <v/>
      </c>
      <c r="U12" t="s">
        <v>82</v>
      </c>
      <c r="V12" t="s">
        <v>201</v>
      </c>
      <c r="W12">
        <v>1</v>
      </c>
      <c r="X12" t="s">
        <v>125</v>
      </c>
      <c r="Z12">
        <v>2000</v>
      </c>
      <c r="AA12" t="str">
        <f ca="1">IF(ISBLANK(AB12),"",
VLOOKUP(AB12,OFFSET(INDIRECT("$A:$B"),0,MATCH(AB$1&amp;"_Verify",INDIRECT("$1:$1"),0)-1),2,0)
)</f>
        <v>fe</v>
      </c>
      <c r="AB12" t="s">
        <v>82</v>
      </c>
      <c r="AC12" t="s">
        <v>508</v>
      </c>
      <c r="AD12">
        <v>1</v>
      </c>
      <c r="AE12" t="s">
        <v>125</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사파이어 대거</v>
      </c>
      <c r="AL12">
        <v>1</v>
      </c>
      <c r="AM12" t="str">
        <f ca="1">IF(ROW()=2,AN12,OFFSET(AM12,-1,0)&amp;IF(LEN(AN12)=0,"",","&amp;AN12))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v>
      </c>
      <c r="AN12" t="str">
        <f ca="1">IF(AL12&lt;&gt;1,"",
"{"""&amp;A$1&amp;""":"&amp;A12
&amp;","""&amp;B$1&amp;""":"&amp;B12
&amp;IF(LEN(AA12)=0,"",","""&amp;AA$1&amp;""":"""&amp;AA12&amp;"""")
&amp;IF(LEN(AC12)=0,"",","""&amp;AC$1&amp;""":"""&amp;AC12&amp;"""")
&amp;IF(LEN(AD12)=0,"",","""&amp;AD$1&amp;""":"&amp;AD12)
&amp;IF(LEN(AE12)=0,"",","""&amp;AE$1&amp;""":"""&amp;AE12&amp;"""")
&amp;IF(LEN(AF12)=0,"",","""&amp;AF$1&amp;""":"&amp;AF12)
&amp;IF(LEN(AG12)=0,"",","""&amp;AG$1&amp;""":"&amp;AG12)&amp;"}")</f>
        <v>{"dy":2,"sl":0,"tp":"fe","vl":"Equip1201","cn":1,"pt":"GO","pr":3300}</v>
      </c>
      <c r="AP12" t="s">
        <v>287</v>
      </c>
      <c r="AQ12" t="s">
        <v>290</v>
      </c>
      <c r="AR12">
        <v>8</v>
      </c>
      <c r="AS12">
        <v>11</v>
      </c>
      <c r="AT12">
        <f t="shared" ca="1" si="14"/>
        <v>0</v>
      </c>
      <c r="AU12">
        <f t="shared" si="15"/>
        <v>2</v>
      </c>
      <c r="AV12">
        <f t="shared" ca="1" si="3"/>
        <v>0</v>
      </c>
      <c r="AW12">
        <f t="shared" si="4"/>
        <v>0</v>
      </c>
      <c r="AZ12">
        <v>1.2</v>
      </c>
      <c r="BG12">
        <v>5</v>
      </c>
      <c r="BH12">
        <v>1</v>
      </c>
      <c r="BI12">
        <f t="shared" si="2"/>
        <v>0.25</v>
      </c>
      <c r="BJ12">
        <f t="shared" si="13"/>
        <v>5.75</v>
      </c>
      <c r="BK12" t="s">
        <v>143</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5"/>
        <v>0</v>
      </c>
      <c r="BQ12">
        <f t="shared" ca="1" si="6"/>
        <v>0</v>
      </c>
      <c r="BR12">
        <f t="shared" ca="1" si="7"/>
        <v>0</v>
      </c>
      <c r="BS12">
        <f t="shared" ca="1" si="8"/>
        <v>0.11111111111111112</v>
      </c>
      <c r="BT12">
        <f t="shared" ca="1" si="11"/>
        <v>7.7504725897920609E-2</v>
      </c>
      <c r="BU12">
        <f t="shared" ca="1" si="12"/>
        <v>8.3844580777096125E-2</v>
      </c>
      <c r="BV12" t="str">
        <f ca="1">OFFSET([1]EquipTable!$A$1,ROW()-1,0)</f>
        <v>Equip0403</v>
      </c>
      <c r="BX12">
        <f ca="1">IF(VLOOKUP($CA12,[2]ActorTable!$1:$1048576,MATCH("업데이트순번",[2]ActorTable!$1:$1,0),0)&lt;=$BY$1,1,0)
*IF(MID(CA12,7,1)="2",0.1,1)</f>
        <v>1</v>
      </c>
      <c r="BY12">
        <f t="shared" ca="1" si="9"/>
        <v>3.9215686274509796E-2</v>
      </c>
      <c r="BZ12">
        <f t="shared" ca="1" si="10"/>
        <v>0.31764705882352934</v>
      </c>
      <c r="CA12" t="str">
        <f ca="1">OFFSET([2]ActorTable!$A$1,ROW()-1,0)</f>
        <v>Actor2011</v>
      </c>
      <c r="CB12" t="str">
        <f ca="1">VLOOKUP($CA12,[2]ActorTable!$1:$1048576,MATCH("이름참고",[2]ActorTable!$1:$1,0),0)</f>
        <v>클라크</v>
      </c>
    </row>
    <row r="13" spans="1:82">
      <c r="A13">
        <v>2</v>
      </c>
      <c r="B13">
        <v>1</v>
      </c>
      <c r="C13">
        <f>IF(B13&lt;=9,0,
IF(B13=10,1,2))</f>
        <v>0</v>
      </c>
      <c r="D13">
        <f ca="1">RAND()</f>
        <v>0.73688596706430154</v>
      </c>
      <c r="E13">
        <f ca="1">RAND()</f>
        <v>0.95255881430679035</v>
      </c>
      <c r="F13">
        <f ca="1">RAND()</f>
        <v>0.71208346147553447</v>
      </c>
      <c r="G13">
        <f ca="1">RAND()</f>
        <v>0.55675589946867765</v>
      </c>
      <c r="H13">
        <f ca="1">RAND()</f>
        <v>0.30519632407906672</v>
      </c>
      <c r="I13">
        <f ca="1">RAND()</f>
        <v>0.96819049844118443</v>
      </c>
      <c r="M13" t="str">
        <f ca="1">IF(LEN(J13)&lt;&gt;0,J13,VLOOKUP(D13+$B13,$BJ:$BK,MATCH($BK$1,$BJ$1:$BK$1,0),1))</f>
        <v>지정 장비</v>
      </c>
      <c r="N13" t="str">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Equip8201</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29900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ca="1">IF(OR(ISNUMBER(N13),N13="삭제",ISBLANK(N13)),"",
IF(LEFT(N13,5)="Equip",IF(MID(N13,7,1)="4","전설",""),
IF(LEFT(N13,5)="Actor",IF(MID(N13,7,1)="2","전설",""),
"그외없음")))</f>
        <v/>
      </c>
      <c r="U13" t="s">
        <v>82</v>
      </c>
      <c r="V13" t="s">
        <v>194</v>
      </c>
      <c r="W13">
        <v>1</v>
      </c>
      <c r="X13" t="s">
        <v>125</v>
      </c>
      <c r="Z13">
        <v>7700</v>
      </c>
      <c r="AA13" t="str">
        <f ca="1">IF(ISBLANK(AB13),"",
VLOOKUP(AB13,OFFSET(INDIRECT("$A:$B"),0,MATCH(AB$1&amp;"_Verify",INDIRECT("$1:$1"),0)-1),2,0)
)</f>
        <v>upn</v>
      </c>
      <c r="AB13" t="s">
        <v>92</v>
      </c>
      <c r="AC13">
        <v>19736</v>
      </c>
      <c r="AD13">
        <v>5</v>
      </c>
      <c r="AE13" t="s">
        <v>125</v>
      </c>
      <c r="AG13">
        <v>1500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ca="1">IF(ROW()=2,AN13,OFFSET(AM13,-1,0)&amp;IF(LEN(AN13)=0,"",","&amp;AN13))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v>
      </c>
      <c r="AN13" t="str">
        <f ca="1">IF(AL13&lt;&gt;1,"",
"{"""&amp;A$1&amp;""":"&amp;A13
&amp;","""&amp;B$1&amp;""":"&amp;B13
&amp;IF(LEN(AA13)=0,"",","""&amp;AA$1&amp;""":"""&amp;AA13&amp;"""")
&amp;IF(LEN(AC13)=0,"",","""&amp;AC$1&amp;""":"""&amp;AC13&amp;"""")
&amp;IF(LEN(AD13)=0,"",","""&amp;AD$1&amp;""":"&amp;AD13)
&amp;IF(LEN(AE13)=0,"",","""&amp;AE$1&amp;""":"""&amp;AE13&amp;"""")
&amp;IF(LEN(AF13)=0,"",","""&amp;AF$1&amp;""":"&amp;AF13)
&amp;IF(LEN(AG13)=0,"",","""&amp;AG$1&amp;""":"&amp;AG13)&amp;"}")</f>
        <v>{"dy":2,"sl":1,"tp":"upn","vl":"19736","cn":5,"pt":"GO","pr":1500}</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138</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5"/>
        <v>0</v>
      </c>
      <c r="BQ13">
        <f t="shared" ca="1" si="6"/>
        <v>0</v>
      </c>
      <c r="BR13">
        <f t="shared" ca="1" si="7"/>
        <v>0</v>
      </c>
      <c r="BS13">
        <f t="shared" ca="1" si="8"/>
        <v>0.11111111111111112</v>
      </c>
      <c r="BT13">
        <f t="shared" ca="1" si="11"/>
        <v>7.7504725897920609E-2</v>
      </c>
      <c r="BU13">
        <f t="shared" ca="1" si="12"/>
        <v>8.3844580777096125E-2</v>
      </c>
      <c r="BV13" t="str">
        <f ca="1">OFFSET([1]EquipTable!$A$1,ROW()-1,0)</f>
        <v>Equip0404</v>
      </c>
      <c r="BX13">
        <f ca="1">IF(VLOOKUP($CA13,[2]ActorTable!$1:$1048576,MATCH("업데이트순번",[2]ActorTable!$1:$1,0),0)&lt;=$BY$1,1,0)
*IF(MID(CA13,7,1)="2",0.1,1)</f>
        <v>0</v>
      </c>
      <c r="BY13">
        <f t="shared" ca="1" si="9"/>
        <v>0</v>
      </c>
      <c r="BZ13">
        <f t="shared" ca="1" si="10"/>
        <v>0.35686274509803911</v>
      </c>
      <c r="CA13" t="str">
        <f ca="1">OFFSET([2]ActorTable!$A$1,ROW()-1,0)</f>
        <v>Actor3212</v>
      </c>
      <c r="CB13" t="str">
        <f ca="1">VLOOKUP($CA13,[2]ActorTable!$1:$1048576,MATCH("이름참고",[2]ActorTable!$1:$1,0),0)</f>
        <v>메릴</v>
      </c>
    </row>
    <row r="14" spans="1:82">
      <c r="A14">
        <v>2</v>
      </c>
      <c r="B14">
        <v>2</v>
      </c>
      <c r="C14">
        <f>IF(B14&lt;=9,0,
IF(B14=10,1,2))</f>
        <v>0</v>
      </c>
      <c r="D14">
        <f ca="1">RAND()</f>
        <v>0.36182890710797155</v>
      </c>
      <c r="E14">
        <f ca="1">RAND()</f>
        <v>0.82821334474475206</v>
      </c>
      <c r="F14">
        <f ca="1">RAND()</f>
        <v>4.3347599285068372E-2</v>
      </c>
      <c r="G14">
        <f ca="1">RAND()</f>
        <v>0.61832570559603373</v>
      </c>
      <c r="H14">
        <f ca="1">RAND()</f>
        <v>4.4551891145107048E-2</v>
      </c>
      <c r="I14">
        <f ca="1">RAND()</f>
        <v>0.27611619763402828</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82821</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12</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3600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34958</v>
      </c>
      <c r="W14">
        <v>7</v>
      </c>
      <c r="X14" t="s">
        <v>125</v>
      </c>
      <c r="Z14">
        <v>2100</v>
      </c>
      <c r="AA14" t="str">
        <f ca="1">IF(ISBLANK(AB14),"",
VLOOKUP(AB14,OFFSET(INDIRECT("$A:$B"),0,MATCH(AB$1&amp;"_Verify",INDIRECT("$1:$1"),0)-1),2,0)
)</f>
        <v>fe</v>
      </c>
      <c r="AB14" t="s">
        <v>82</v>
      </c>
      <c r="AC14" t="s">
        <v>415</v>
      </c>
      <c r="AD14">
        <v>1</v>
      </c>
      <c r="AE14" t="s">
        <v>125</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피의 착즙기</v>
      </c>
      <c r="AL14">
        <v>1</v>
      </c>
      <c r="AM14" t="str">
        <f ca="1">IF(ROW()=2,AN14,OFFSET(AM14,-1,0)&amp;IF(LEN(AN14)=0,"",","&amp;AN14))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v>
      </c>
      <c r="AN14" t="str">
        <f ca="1">IF(AL14&lt;&gt;1,"",
"{"""&amp;A$1&amp;""":"&amp;A14
&amp;","""&amp;B$1&amp;""":"&amp;B14
&amp;IF(LEN(AA14)=0,"",","""&amp;AA$1&amp;""":"""&amp;AA14&amp;"""")
&amp;IF(LEN(AC14)=0,"",","""&amp;AC$1&amp;""":"""&amp;AC14&amp;"""")
&amp;IF(LEN(AD14)=0,"",","""&amp;AD$1&amp;""":"&amp;AD14)
&amp;IF(LEN(AE14)=0,"",","""&amp;AE$1&amp;""":"""&amp;AE14&amp;"""")
&amp;IF(LEN(AF14)=0,"",","""&amp;AF$1&amp;""":"&amp;AF14)
&amp;IF(LEN(AG14)=0,"",","""&amp;AG$1&amp;""":"&amp;AG14)&amp;"}")</f>
        <v>{"dy":2,"sl":2,"tp":"fe","vl":"Equip4002","cn":1,"pt":"GO","pr":600}</v>
      </c>
      <c r="AP14" t="s">
        <v>92</v>
      </c>
      <c r="AQ14" t="s">
        <v>76</v>
      </c>
      <c r="AR14">
        <v>0</v>
      </c>
      <c r="AS14">
        <v>11</v>
      </c>
      <c r="AT14">
        <f t="shared" ca="1" si="0"/>
        <v>61</v>
      </c>
      <c r="AU14">
        <f t="shared" si="1"/>
        <v>56</v>
      </c>
      <c r="AV14">
        <f t="shared" ca="1" si="3"/>
        <v>0</v>
      </c>
      <c r="AW14">
        <f t="shared" si="4"/>
        <v>0</v>
      </c>
      <c r="AX14">
        <v>3</v>
      </c>
      <c r="AY14">
        <v>14</v>
      </c>
      <c r="AZ14">
        <v>300</v>
      </c>
      <c r="BG14">
        <v>7</v>
      </c>
      <c r="BH14">
        <v>1</v>
      </c>
      <c r="BI14">
        <f t="shared" si="2"/>
        <v>1</v>
      </c>
      <c r="BJ14">
        <f t="shared" si="13"/>
        <v>7</v>
      </c>
      <c r="BK14" t="s">
        <v>138</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5"/>
        <v>0</v>
      </c>
      <c r="BQ14">
        <f t="shared" ca="1" si="6"/>
        <v>0</v>
      </c>
      <c r="BR14">
        <f t="shared" ca="1" si="7"/>
        <v>0</v>
      </c>
      <c r="BS14">
        <f t="shared" ca="1" si="8"/>
        <v>0.11111111111111112</v>
      </c>
      <c r="BT14">
        <f t="shared" ca="1" si="11"/>
        <v>7.7504725897920609E-2</v>
      </c>
      <c r="BU14">
        <f t="shared" ca="1" si="12"/>
        <v>8.3844580777096125E-2</v>
      </c>
      <c r="BV14" t="str">
        <f ca="1">OFFSET([1]EquipTable!$A$1,ROW()-1,0)</f>
        <v>Equip0405</v>
      </c>
      <c r="BX14">
        <f ca="1">IF(VLOOKUP($CA14,[2]ActorTable!$1:$1048576,MATCH("업데이트순번",[2]ActorTable!$1:$1,0),0)&lt;=$BY$1,1,0)
*IF(MID(CA14,7,1)="2",0.1,1)</f>
        <v>1</v>
      </c>
      <c r="BY14">
        <f t="shared" ca="1" si="9"/>
        <v>3.9215686274509796E-2</v>
      </c>
      <c r="BZ14">
        <f t="shared" ca="1" si="10"/>
        <v>0.35686274509803911</v>
      </c>
      <c r="CA14" t="str">
        <f ca="1">OFFSET([2]ActorTable!$A$1,ROW()-1,0)</f>
        <v>Actor0113</v>
      </c>
      <c r="CB14" t="str">
        <f ca="1">VLOOKUP($CA14,[2]ActorTable!$1:$1048576,MATCH("이름참고",[2]ActorTable!$1:$1,0),0)</f>
        <v>케이저</v>
      </c>
    </row>
    <row r="15" spans="1:82">
      <c r="A15">
        <v>2</v>
      </c>
      <c r="B15">
        <v>3</v>
      </c>
      <c r="C15">
        <f>IF(B15&lt;=9,0,
IF(B15=10,1,2))</f>
        <v>0</v>
      </c>
      <c r="D15">
        <f ca="1">RAND()</f>
        <v>0.56610277133651876</v>
      </c>
      <c r="E15">
        <f ca="1">RAND()</f>
        <v>0.87757464797324403</v>
      </c>
      <c r="F15">
        <f ca="1">RAND()</f>
        <v>8.767287211444752E-2</v>
      </c>
      <c r="G15">
        <f ca="1">RAND()</f>
        <v>5.9190478941293256E-2</v>
      </c>
      <c r="H15">
        <f ca="1">RAND()</f>
        <v>0.91892183346870204</v>
      </c>
      <c r="I15">
        <f ca="1">RAND()</f>
        <v>0.2957668388198369</v>
      </c>
      <c r="M15" t="str">
        <f ca="1">IF(LEN(J15)&lt;&gt;0,J15,VLOOKUP(D15+$B15,$BJ:$BK,MATCH($BK$1,$BJ$1:$BK$1,0),1))</f>
        <v>안 지정 캐릭터 PP 일반등급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87757</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13</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3900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89579</v>
      </c>
      <c r="W15">
        <v>13</v>
      </c>
      <c r="X15" t="s">
        <v>125</v>
      </c>
      <c r="Z15">
        <v>3900</v>
      </c>
      <c r="AA15" t="str">
        <f ca="1">IF(ISBLANK(AB15),"",
VLOOKUP(AB15,OFFSET(INDIRECT("$A:$B"),0,MATCH(AB$1&amp;"_Verify",INDIRECT("$1:$1"),0)-1),2,0)
)</f>
        <v>uph</v>
      </c>
      <c r="AB15" t="s">
        <v>91</v>
      </c>
      <c r="AC15">
        <v>84285</v>
      </c>
      <c r="AD15">
        <v>8</v>
      </c>
      <c r="AE15" t="s">
        <v>125</v>
      </c>
      <c r="AG15">
        <v>2400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v>
      </c>
      <c r="AN15" t="str">
        <f ca="1">IF(AL15&lt;&gt;1,"",
"{"""&amp;A$1&amp;""":"&amp;A15
&amp;","""&amp;B$1&amp;""":"&amp;B15
&amp;IF(LEN(AA15)=0,"",","""&amp;AA$1&amp;""":"""&amp;AA15&amp;"""")
&amp;IF(LEN(AC15)=0,"",","""&amp;AC$1&amp;""":"""&amp;AC15&amp;"""")
&amp;IF(LEN(AD15)=0,"",","""&amp;AD$1&amp;""":"&amp;AD15)
&amp;IF(LEN(AE15)=0,"",","""&amp;AE$1&amp;""":"""&amp;AE15&amp;"""")
&amp;IF(LEN(AF15)=0,"",","""&amp;AF$1&amp;""":"&amp;AF15)
&amp;IF(LEN(AG15)=0,"",","""&amp;AG$1&amp;""":"&amp;AG15)&amp;"}")</f>
        <v>{"dy":2,"sl":3,"tp":"uph","vl":"84285","cn":8,"pt":"GO","pr":2400}</v>
      </c>
      <c r="AP15" t="s">
        <v>91</v>
      </c>
      <c r="AQ15" t="s">
        <v>77</v>
      </c>
      <c r="AR15">
        <v>0</v>
      </c>
      <c r="AS15">
        <v>11</v>
      </c>
      <c r="AT15">
        <f t="shared" ca="1" si="0"/>
        <v>45</v>
      </c>
      <c r="AU15">
        <f t="shared" si="1"/>
        <v>39</v>
      </c>
      <c r="AV15">
        <f t="shared" ca="1" si="3"/>
        <v>0</v>
      </c>
      <c r="AW15">
        <f t="shared" si="4"/>
        <v>0</v>
      </c>
      <c r="AX15">
        <v>3</v>
      </c>
      <c r="AY15">
        <v>14</v>
      </c>
      <c r="AZ15">
        <v>300</v>
      </c>
      <c r="BG15">
        <v>8</v>
      </c>
      <c r="BH15">
        <v>1</v>
      </c>
      <c r="BI15">
        <v>1</v>
      </c>
      <c r="BJ15">
        <f t="shared" si="13"/>
        <v>8</v>
      </c>
      <c r="BK15" t="s">
        <v>141</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5"/>
        <v>1.3550135501355014E-2</v>
      </c>
      <c r="BQ15">
        <f t="shared" ca="1" si="6"/>
        <v>9.4517958412098316E-3</v>
      </c>
      <c r="BR15">
        <f t="shared" ca="1" si="7"/>
        <v>1.0224948875255624E-2</v>
      </c>
      <c r="BS15">
        <f t="shared" ca="1" si="8"/>
        <v>0.11111111111111112</v>
      </c>
      <c r="BT15">
        <f t="shared" ca="1" si="11"/>
        <v>7.7504725897920609E-2</v>
      </c>
      <c r="BU15">
        <f t="shared" ca="1" si="12"/>
        <v>8.3844580777096125E-2</v>
      </c>
      <c r="BV15" t="str">
        <f ca="1">OFFSET([1]EquipTable!$A$1,ROW()-1,0)</f>
        <v>Equip1001</v>
      </c>
      <c r="BX15">
        <f ca="1">IF(VLOOKUP($CA15,[2]ActorTable!$1:$1048576,MATCH("업데이트순번",[2]ActorTable!$1:$1,0),0)&lt;=$BY$1,1,0)
*IF(MID(CA15,7,1)="2",0.1,1)</f>
        <v>1</v>
      </c>
      <c r="BY15">
        <f t="shared" ca="1" si="9"/>
        <v>3.9215686274509796E-2</v>
      </c>
      <c r="BZ15">
        <f t="shared" ca="1" si="10"/>
        <v>0.39607843137254889</v>
      </c>
      <c r="CA15" t="str">
        <f ca="1">OFFSET([2]ActorTable!$A$1,ROW()-1,0)</f>
        <v>Actor3114</v>
      </c>
      <c r="CB15" t="str">
        <f ca="1">VLOOKUP($CA15,[2]ActorTable!$1:$1048576,MATCH("이름참고",[2]ActorTable!$1:$1,0),0)</f>
        <v>슬로니카</v>
      </c>
    </row>
    <row r="16" spans="1:82">
      <c r="A16">
        <v>2</v>
      </c>
      <c r="B16">
        <v>4</v>
      </c>
      <c r="C16">
        <f>IF(B16&lt;=9,0,
IF(B16=10,1,2))</f>
        <v>0</v>
      </c>
      <c r="D16">
        <f ca="1">RAND()</f>
        <v>0.53476077308940018</v>
      </c>
      <c r="E16">
        <f ca="1">RAND()</f>
        <v>0.79935920641896185</v>
      </c>
      <c r="F16">
        <f ca="1">RAND()</f>
        <v>0.3218560519853203</v>
      </c>
      <c r="G16">
        <f ca="1">RAND()</f>
        <v>0.63747445332129005</v>
      </c>
      <c r="H16">
        <f ca="1">RAND()</f>
        <v>0.13522123991389745</v>
      </c>
      <c r="I16">
        <f ca="1">RAND()</f>
        <v>0.67859523992766724</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79935</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12</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3600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29736</v>
      </c>
      <c r="W16">
        <v>6</v>
      </c>
      <c r="X16" t="s">
        <v>125</v>
      </c>
      <c r="Z16">
        <v>1800</v>
      </c>
      <c r="AA16" t="str">
        <f ca="1">IF(ISBLANK(AB16),"",
VLOOKUP(AB16,OFFSET(INDIRECT("$A:$B"),0,MATCH(AB$1&amp;"_Verify",INDIRECT("$1:$1"),0)-1),2,0)
)</f>
        <v>fe</v>
      </c>
      <c r="AB16" t="s">
        <v>82</v>
      </c>
      <c r="AC16" t="s">
        <v>509</v>
      </c>
      <c r="AD16">
        <v>1</v>
      </c>
      <c r="AE16" t="s">
        <v>125</v>
      </c>
      <c r="AG16">
        <v>7600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
      </c>
      <c r="AJ16" t="str">
        <f>IF(ISBLANK($AB16),"",
IF(AND($B16&gt;=VLOOKUP($AB16,$AP:$AS,3,0),$B16&lt;=VLOOKUP($AB16,$AP:$AS,4,0)),"","슬롯타입이상"))</f>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태양과 달과 별</v>
      </c>
      <c r="AL16">
        <v>1</v>
      </c>
      <c r="AM16" t="str">
        <f ca="1">IF(ROW()=2,AN16,OFFSET(AM16,-1,0)&amp;IF(LEN(AN16)=0,"",","&amp;AN16))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v>
      </c>
      <c r="AN16" t="str">
        <f ca="1">IF(AL16&lt;&gt;1,"",
"{"""&amp;A$1&amp;""":"&amp;A16
&amp;","""&amp;B$1&amp;""":"&amp;B16
&amp;IF(LEN(AA16)=0,"",","""&amp;AA$1&amp;""":"""&amp;AA16&amp;"""")
&amp;IF(LEN(AC16)=0,"",","""&amp;AC$1&amp;""":"""&amp;AC16&amp;"""")
&amp;IF(LEN(AD16)=0,"",","""&amp;AD$1&amp;""":"&amp;AD16)
&amp;IF(LEN(AE16)=0,"",","""&amp;AE$1&amp;""":"""&amp;AE16&amp;"""")
&amp;IF(LEN(AF16)=0,"",","""&amp;AF$1&amp;""":"&amp;AF16)
&amp;IF(LEN(AG16)=0,"",","""&amp;AG$1&amp;""":"&amp;AG16)&amp;"}")</f>
        <v>{"dy":2,"sl":4,"tp":"fe","vl":"Equip3302","cn":1,"pt":"GO","pr":7600}</v>
      </c>
      <c r="BG16">
        <v>9</v>
      </c>
      <c r="BH16">
        <v>1</v>
      </c>
      <c r="BI16">
        <v>1</v>
      </c>
      <c r="BJ16">
        <f t="shared" si="13"/>
        <v>9</v>
      </c>
      <c r="BK16" t="s">
        <v>141</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5"/>
        <v>1.3550135501355014E-2</v>
      </c>
      <c r="BQ16">
        <f t="shared" ca="1" si="6"/>
        <v>9.4517958412098316E-3</v>
      </c>
      <c r="BR16">
        <f t="shared" ca="1" si="7"/>
        <v>1.0224948875255624E-2</v>
      </c>
      <c r="BS16">
        <f t="shared" ca="1" si="8"/>
        <v>0.12466124661246614</v>
      </c>
      <c r="BT16">
        <f t="shared" ca="1" si="11"/>
        <v>8.6956521739130446E-2</v>
      </c>
      <c r="BU16">
        <f t="shared" ca="1" si="12"/>
        <v>9.4069529652351755E-2</v>
      </c>
      <c r="BV16" t="str">
        <f ca="1">OFFSET([1]EquipTable!$A$1,ROW()-1,0)</f>
        <v>Equip1002</v>
      </c>
      <c r="BX16">
        <f ca="1">IF(VLOOKUP($CA16,[2]ActorTable!$1:$1048576,MATCH("업데이트순번",[2]ActorTable!$1:$1,0),0)&lt;=$BY$1,1,0)
*IF(MID(CA16,7,1)="2",0.1,1)</f>
        <v>1</v>
      </c>
      <c r="BY16">
        <f t="shared" ca="1" si="9"/>
        <v>3.9215686274509796E-2</v>
      </c>
      <c r="BZ16">
        <f t="shared" ca="1" si="10"/>
        <v>0.43529411764705866</v>
      </c>
      <c r="CA16" t="str">
        <f ca="1">OFFSET([2]ActorTable!$A$1,ROW()-1,0)</f>
        <v>Actor2015</v>
      </c>
      <c r="CB16" t="str">
        <f ca="1">VLOOKUP($CA16,[2]ActorTable!$1:$1048576,MATCH("이름참고",[2]ActorTable!$1:$1,0),0)</f>
        <v>솔</v>
      </c>
    </row>
    <row r="17" spans="1:80">
      <c r="A17">
        <v>2</v>
      </c>
      <c r="B17">
        <v>5</v>
      </c>
      <c r="C17">
        <f>IF(B17&lt;=9,0,
IF(B17=10,1,2))</f>
        <v>0</v>
      </c>
      <c r="D17">
        <f ca="1">RAND()</f>
        <v>0.2852494298308843</v>
      </c>
      <c r="E17">
        <f ca="1">RAND()</f>
        <v>0.36626366922110087</v>
      </c>
      <c r="F17">
        <f ca="1">RAND()</f>
        <v>0.27335037198532119</v>
      </c>
      <c r="G17">
        <f ca="1">RAND()</f>
        <v>0.17291550722923477</v>
      </c>
      <c r="H17">
        <f ca="1">RAND()</f>
        <v>0.50255447315720814</v>
      </c>
      <c r="I17">
        <f ca="1">RAND()</f>
        <v>0.97837931522054977</v>
      </c>
      <c r="M17" t="str">
        <f ca="1">IF(LEN(J17)&lt;&gt;0,J17,VLOOKUP(D17+$B17,$BJ:$BK,MATCH($BK$1,$BJ$1:$BK$1,0),1))</f>
        <v>지정 장비</v>
      </c>
      <c r="N17" t="str">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Equip3101</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1500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ca="1">IF(OR(ISNUMBER(N17),N17="삭제",ISBLANK(N17)),"",
IF(LEFT(N17,5)="Equip",IF(MID(N17,7,1)="4","전설",""),
IF(LEFT(N17,5)="Actor",IF(MID(N17,7,1)="2","전설",""),
"그외없음")))</f>
        <v/>
      </c>
      <c r="U17" t="s">
        <v>92</v>
      </c>
      <c r="V17">
        <v>80223</v>
      </c>
      <c r="W17">
        <v>12</v>
      </c>
      <c r="X17" t="s">
        <v>125</v>
      </c>
      <c r="Z17">
        <v>3600</v>
      </c>
      <c r="AA17" t="str">
        <f ca="1">IF(ISBLANK(AB17),"",
VLOOKUP(AB17,OFFSET(INDIRECT("$A:$B"),0,MATCH(AB$1&amp;"_Verify",INDIRECT("$1:$1"),0)-1),2,0)
)</f>
        <v>upn</v>
      </c>
      <c r="AB17" t="s">
        <v>92</v>
      </c>
      <c r="AC17">
        <v>70223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ca="1">IF(ROW()=2,AN17,OFFSET(AM17,-1,0)&amp;IF(LEN(AN17)=0,"",","&amp;AN17))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v>
      </c>
      <c r="AN17" t="str">
        <f ca="1">IF(AL17&lt;&gt;1,"",
"{"""&amp;A$1&amp;""":"&amp;A17
&amp;","""&amp;B$1&amp;""":"&amp;B17
&amp;IF(LEN(AA17)=0,"",","""&amp;AA$1&amp;""":"""&amp;AA17&amp;"""")
&amp;IF(LEN(AC17)=0,"",","""&amp;AC$1&amp;""":"""&amp;AC17&amp;"""")
&amp;IF(LEN(AD17)=0,"",","""&amp;AD$1&amp;""":"&amp;AD17)
&amp;IF(LEN(AE17)=0,"",","""&amp;AE$1&amp;""":"""&amp;AE17&amp;"""")
&amp;IF(LEN(AF17)=0,"",","""&amp;AF$1&amp;""":"&amp;AF17)
&amp;IF(LEN(AG17)=0,"",","""&amp;AG$1&amp;""":"&amp;AG17)&amp;"}")</f>
        <v>{"dy":2,"sl":5,"tp":"upn","vl":"70223","cn":12,"pt":"GO","pr":3600}</v>
      </c>
      <c r="AQ17" t="s">
        <v>270</v>
      </c>
      <c r="AS17" t="s">
        <v>269</v>
      </c>
      <c r="AT17">
        <f ca="1">(COUNTIFS(B:B,$AQ$18,N:N,"Equip????")-AT19-AT20-AT21)/6</f>
        <v>13</v>
      </c>
      <c r="AU17">
        <f>(COUNTIFS(B:B,$AQ$18,AC:AC,"Equip????")-AU19-AU20-AU21)/6</f>
        <v>16.666666666666668</v>
      </c>
      <c r="BG17">
        <v>10</v>
      </c>
      <c r="BH17">
        <v>1</v>
      </c>
      <c r="BI17">
        <v>1</v>
      </c>
      <c r="BJ17">
        <f t="shared" si="13"/>
        <v>10</v>
      </c>
      <c r="BK17" t="s">
        <v>141</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5"/>
        <v>1.3550135501355014E-2</v>
      </c>
      <c r="BQ17">
        <f t="shared" ca="1" si="6"/>
        <v>9.4517958412098316E-3</v>
      </c>
      <c r="BR17">
        <f t="shared" ca="1" si="7"/>
        <v>1.0224948875255624E-2</v>
      </c>
      <c r="BS17">
        <f t="shared" ca="1" si="8"/>
        <v>0.13821138211382114</v>
      </c>
      <c r="BT17">
        <f t="shared" ca="1" si="11"/>
        <v>9.6408317580340283E-2</v>
      </c>
      <c r="BU17">
        <f t="shared" ca="1" si="12"/>
        <v>0.10429447852760738</v>
      </c>
      <c r="BV17" t="str">
        <f ca="1">OFFSET([1]EquipTable!$A$1,ROW()-1,0)</f>
        <v>Equip1101</v>
      </c>
      <c r="BX17">
        <f ca="1">IF(VLOOKUP($CA17,[2]ActorTable!$1:$1048576,MATCH("업데이트순번",[2]ActorTable!$1:$1,0),0)&lt;=$BY$1,1,0)
*IF(MID(CA17,7,1)="2",0.1,1)</f>
        <v>0.1</v>
      </c>
      <c r="BY17">
        <f t="shared" ca="1" si="9"/>
        <v>3.9215686274509803E-3</v>
      </c>
      <c r="BZ17">
        <f t="shared" ca="1" si="10"/>
        <v>0.47450980392156844</v>
      </c>
      <c r="CA17" t="str">
        <f ca="1">OFFSET([2]ActorTable!$A$1,ROW()-1,0)</f>
        <v>Actor1216</v>
      </c>
      <c r="CB17" t="str">
        <f ca="1">VLOOKUP($CA17,[2]ActorTable!$1:$1048576,MATCH("이름참고",[2]ActorTable!$1:$1,0),0)</f>
        <v>프로토27</v>
      </c>
    </row>
    <row r="18" spans="1:80">
      <c r="A18">
        <v>2</v>
      </c>
      <c r="B18">
        <v>6</v>
      </c>
      <c r="C18">
        <f>IF(B18&lt;=9,0,
IF(B18=10,1,2))</f>
        <v>0</v>
      </c>
      <c r="D18">
        <f ca="1">RAND()</f>
        <v>0.66861569140488653</v>
      </c>
      <c r="E18">
        <f ca="1">RAND()</f>
        <v>0.18171765324256428</v>
      </c>
      <c r="F18">
        <f ca="1">RAND()</f>
        <v>4.2366366663889043E-2</v>
      </c>
      <c r="G18">
        <f ca="1">RAND()</f>
        <v>0.20325760064543696</v>
      </c>
      <c r="H18">
        <f ca="1">RAND()</f>
        <v>8.5027989565046647E-2</v>
      </c>
      <c r="I18">
        <f ca="1">RAND()</f>
        <v>5.6907834756563025E-2</v>
      </c>
      <c r="M18" t="str">
        <f ca="1">IF(LEN(J18)&lt;&gt;0,J18,VLOOKUP(D18+$B18,$BJ:$BK,MATCH($BK$1,$BJ$1:$BK$1,0),1))</f>
        <v>지정 장비</v>
      </c>
      <c r="N18" t="str">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Equip2101</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1000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ca="1">IF(OR(ISNUMBER(N18),N18="삭제",ISBLANK(N18)),"",
IF(LEFT(N18,5)="Equip",IF(MID(N18,7,1)="4","전설",""),
IF(LEFT(N18,5)="Actor",IF(MID(N18,7,1)="2","전설",""),
"그외없음")))</f>
        <v/>
      </c>
      <c r="U18" t="s">
        <v>82</v>
      </c>
      <c r="V18" t="s">
        <v>202</v>
      </c>
      <c r="W18">
        <v>1</v>
      </c>
      <c r="X18" t="s">
        <v>125</v>
      </c>
      <c r="Z18">
        <v>9500</v>
      </c>
      <c r="AA18" t="str">
        <f ca="1">IF(ISBLANK(AB18),"",
VLOOKUP(AB18,OFFSET(INDIRECT("$A:$B"),0,MATCH(AB$1&amp;"_Verify",INDIRECT("$1:$1"),0)-1),2,0)
)</f>
        <v>fe</v>
      </c>
      <c r="AB18" t="s">
        <v>82</v>
      </c>
      <c r="AC18" t="s">
        <v>510</v>
      </c>
      <c r="AD18">
        <v>1</v>
      </c>
      <c r="AE18" t="s">
        <v>125</v>
      </c>
      <c r="AG18">
        <v>9900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플럭스 리볼버</v>
      </c>
      <c r="AL18">
        <v>1</v>
      </c>
      <c r="AM18" t="str">
        <f ca="1">IF(ROW()=2,AN18,OFFSET(AM18,-1,0)&amp;IF(LEN(AN18)=0,"",","&amp;AN18))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{"dy":2,"sl":6,"tp":"fe","vl":"Equip6202","cn":1,"pt":"GO","pr":9900}</v>
      </c>
      <c r="AQ18" t="s">
        <v>271</v>
      </c>
      <c r="AS18" t="s">
        <v>266</v>
      </c>
      <c r="AT18">
        <f ca="1">COUNTIFS(B:B,$AQ$18,N:N,"Equip????")-AT19-AT20-AT21</f>
        <v>78</v>
      </c>
      <c r="AU18">
        <f>COUNTIFS(B:B,$AQ$18,AC:AC,"Equip????")-AU19-AU20-AU21</f>
        <v>100</v>
      </c>
      <c r="BG18">
        <v>11</v>
      </c>
      <c r="BH18">
        <v>1</v>
      </c>
      <c r="BI18">
        <v>1</v>
      </c>
      <c r="BJ18">
        <f t="shared" si="13"/>
        <v>11</v>
      </c>
      <c r="BK18" t="s">
        <v>141</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5"/>
        <v>1.3550135501355014E-2</v>
      </c>
      <c r="BQ18">
        <f t="shared" ca="1" si="6"/>
        <v>9.4517958412098316E-3</v>
      </c>
      <c r="BR18">
        <f t="shared" ca="1" si="7"/>
        <v>1.0224948875255624E-2</v>
      </c>
      <c r="BS18">
        <f t="shared" ca="1" si="8"/>
        <v>0.15176151761517614</v>
      </c>
      <c r="BT18">
        <f t="shared" ca="1" si="11"/>
        <v>0.10586011342155012</v>
      </c>
      <c r="BU18">
        <f t="shared" ca="1" si="12"/>
        <v>0.11451942740286301</v>
      </c>
      <c r="BV18" t="str">
        <f ca="1">OFFSET([1]EquipTable!$A$1,ROW()-1,0)</f>
        <v>Equip1102</v>
      </c>
      <c r="BX18">
        <f ca="1">IF(VLOOKUP($CA18,[2]ActorTable!$1:$1048576,MATCH("업데이트순번",[2]ActorTable!$1:$1,0),0)&lt;=$BY$1,1,0)
*IF(MID(CA18,7,1)="2",0.1,1)</f>
        <v>1</v>
      </c>
      <c r="BY18">
        <f t="shared" ca="1" si="9"/>
        <v>3.9215686274509796E-2</v>
      </c>
      <c r="BZ18">
        <f t="shared" ca="1" si="10"/>
        <v>0.47843137254901941</v>
      </c>
      <c r="CA18" t="str">
        <f ca="1">OFFSET([2]ActorTable!$A$1,ROW()-1,0)</f>
        <v>Actor3117</v>
      </c>
      <c r="CB18" t="str">
        <f ca="1">VLOOKUP($CA18,[2]ActorTable!$1:$1048576,MATCH("이름참고",[2]ActorTable!$1:$1,0),0)</f>
        <v>카츄진</v>
      </c>
    </row>
    <row r="19" spans="1:80">
      <c r="A19">
        <v>2</v>
      </c>
      <c r="B19">
        <v>7</v>
      </c>
      <c r="C19">
        <f>IF(B19&lt;=9,0,
IF(B19=10,1,2))</f>
        <v>0</v>
      </c>
      <c r="D19">
        <f ca="1">RAND()</f>
        <v>0.60973466750414695</v>
      </c>
      <c r="E19">
        <f ca="1">RAND()</f>
        <v>0.75017271199408786</v>
      </c>
      <c r="F19">
        <f ca="1">RAND()</f>
        <v>0.83808776636423787</v>
      </c>
      <c r="G19">
        <f ca="1">RAND()</f>
        <v>0.62584113504189354</v>
      </c>
      <c r="H19">
        <f ca="1">RAND()</f>
        <v>0.61757701533473497</v>
      </c>
      <c r="I19">
        <f ca="1">RAND()</f>
        <v>0.12093647996305157</v>
      </c>
      <c r="M19" t="str">
        <f ca="1">IF(LEN(J19)&lt;&gt;0,J19,VLOOKUP(D19+$B19,$BJ:$BK,MATCH($BK$1,$BJ$1:$BK$1,0),1))</f>
        <v>지정 장비</v>
      </c>
      <c r="N19" t="str">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Equip8002</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4600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ca="1">IF(OR(ISNUMBER(N19),N19="삭제",ISBLANK(N19)),"",
IF(LEFT(N19,5)="Equip",IF(MID(N19,7,1)="4","전설",""),
IF(LEFT(N19,5)="Actor",IF(MID(N19,7,1)="2","전설",""),
"그외없음")))</f>
        <v/>
      </c>
      <c r="U19" t="s">
        <v>82</v>
      </c>
      <c r="V19" t="s">
        <v>194</v>
      </c>
      <c r="W19">
        <v>1</v>
      </c>
      <c r="X19" t="s">
        <v>125</v>
      </c>
      <c r="Z19">
        <v>7600</v>
      </c>
      <c r="AA19" t="str">
        <f ca="1">IF(ISBLANK(AB19),"",
VLOOKUP(AB19,OFFSET(INDIRECT("$A:$B"),0,MATCH(AB$1&amp;"_Verify",INDIRECT("$1:$1"),0)-1),2,0)
)</f>
        <v>fe</v>
      </c>
      <c r="AB19" t="s">
        <v>82</v>
      </c>
      <c r="AC19" t="s">
        <v>205</v>
      </c>
      <c r="AD19">
        <v>1</v>
      </c>
      <c r="AE19" t="s">
        <v>125</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267</v>
      </c>
      <c r="AT19">
        <f ca="1">COUNTIFS(B:B,$AQ$18,N:N,"Equip6???")</f>
        <v>20</v>
      </c>
      <c r="AU19">
        <f>COUNTIFS(B:B,$AQ$18,AC:AC,"Equip6???")</f>
        <v>19</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5"/>
        <v>1.3550135501355014E-2</v>
      </c>
      <c r="BQ19">
        <f t="shared" ca="1" si="6"/>
        <v>9.4517958412098316E-3</v>
      </c>
      <c r="BR19">
        <f t="shared" ca="1" si="7"/>
        <v>1.0224948875255624E-2</v>
      </c>
      <c r="BS19">
        <f t="shared" ca="1" si="8"/>
        <v>0.16531165311653115</v>
      </c>
      <c r="BT19">
        <f t="shared" ca="1" si="11"/>
        <v>0.11531190926275996</v>
      </c>
      <c r="BU19">
        <f t="shared" ca="1" si="12"/>
        <v>0.12474437627811864</v>
      </c>
      <c r="BV19" t="str">
        <f ca="1">OFFSET([1]EquipTable!$A$1,ROW()-1,0)</f>
        <v>Equip1201</v>
      </c>
      <c r="BX19">
        <f ca="1">IF(VLOOKUP($CA19,[2]ActorTable!$1:$1048576,MATCH("업데이트순번",[2]ActorTable!$1:$1,0),0)&lt;=$BY$1,1,0)
*IF(MID(CA19,7,1)="2",0.1,1)</f>
        <v>0</v>
      </c>
      <c r="BY19">
        <f t="shared" ca="1" si="9"/>
        <v>0</v>
      </c>
      <c r="BZ19">
        <f t="shared" ca="1" si="10"/>
        <v>0.51764705882352924</v>
      </c>
      <c r="CA19" t="str">
        <f ca="1">OFFSET([2]ActorTable!$A$1,ROW()-1,0)</f>
        <v>Actor1218</v>
      </c>
      <c r="CB19" t="str">
        <f ca="1">VLOOKUP($CA19,[2]ActorTable!$1:$1048576,MATCH("이름참고",[2]ActorTable!$1:$1,0),0)</f>
        <v>메디아</v>
      </c>
    </row>
    <row r="20" spans="1:80">
      <c r="A20">
        <v>2</v>
      </c>
      <c r="B20">
        <v>8</v>
      </c>
      <c r="C20">
        <f>IF(B20&lt;=9,0,
IF(B20=10,1,2))</f>
        <v>0</v>
      </c>
      <c r="D20">
        <f ca="1">RAND()</f>
        <v>0.65761486127147717</v>
      </c>
      <c r="E20">
        <f ca="1">RAND()</f>
        <v>0.64188061369446003</v>
      </c>
      <c r="F20">
        <f ca="1">RAND()</f>
        <v>0.82912173979986736</v>
      </c>
      <c r="G20">
        <f ca="1">RAND()</f>
        <v>0.61598116915592294</v>
      </c>
      <c r="H20">
        <f ca="1">RAND()</f>
        <v>0.76739070882679017</v>
      </c>
      <c r="I20">
        <f ca="1">RAND()</f>
        <v>3.6304983424293558E-2</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fl2</v>
      </c>
      <c r="AB20" t="s">
        <v>88</v>
      </c>
      <c r="AC20" t="s">
        <v>507</v>
      </c>
      <c r="AD20">
        <v>1</v>
      </c>
      <c r="AE20" t="s">
        <v>129</v>
      </c>
      <c r="AF20">
        <v>70</v>
      </c>
      <c r="AG20">
        <v>39</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롤라</v>
      </c>
      <c r="AL20">
        <v>1</v>
      </c>
      <c r="AM20" t="str">
        <f ca="1">IF(ROW()=2,AN20,OFFSET(AM20,-1,0)&amp;IF(LEN(AN20)=0,"",","&amp;AN20))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v>
      </c>
      <c r="AN20" t="str">
        <f ca="1">IF(AL20&lt;&gt;1,"",
"{"""&amp;A$1&amp;""":"&amp;A20
&amp;","""&amp;B$1&amp;""":"&amp;B20
&amp;IF(LEN(AA20)=0,"",","""&amp;AA$1&amp;""":"""&amp;AA20&amp;"""")
&amp;IF(LEN(AC20)=0,"",","""&amp;AC$1&amp;""":"""&amp;AC20&amp;"""")
&amp;IF(LEN(AD20)=0,"",","""&amp;AD$1&amp;""":"&amp;AD20)
&amp;IF(LEN(AE20)=0,"",","""&amp;AE$1&amp;""":"""&amp;AE20&amp;"""")
&amp;IF(LEN(AF20)=0,"",","""&amp;AF$1&amp;""":"&amp;AF20)
&amp;IF(LEN(AG20)=0,"",","""&amp;AG$1&amp;""":"&amp;AG20)&amp;"}")</f>
        <v>{"dy":2,"sl":8,"tp":"fl2","vl":"Actor3019","cn":1,"pt":"DI","pp":70,"pr":39}</v>
      </c>
      <c r="AS20" t="s">
        <v>268</v>
      </c>
      <c r="AT20">
        <f ca="1">COUNTIFS(B:B,$AQ$18,N:N,"Equip7???")</f>
        <v>19</v>
      </c>
      <c r="AU20">
        <f>COUNTIFS(B:B,$AQ$18,AC:AC,"Equip7???")</f>
        <v>19</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5"/>
        <v>1.3550135501355014E-2</v>
      </c>
      <c r="BQ20">
        <f t="shared" ca="1" si="6"/>
        <v>9.4517958412098316E-3</v>
      </c>
      <c r="BR20">
        <f t="shared" ca="1" si="7"/>
        <v>1.0224948875255624E-2</v>
      </c>
      <c r="BS20">
        <f t="shared" ca="1" si="8"/>
        <v>0.17886178861788615</v>
      </c>
      <c r="BT20">
        <f t="shared" ca="1" si="11"/>
        <v>0.12476370510396979</v>
      </c>
      <c r="BU20">
        <f t="shared" ca="1" si="12"/>
        <v>0.13496932515337426</v>
      </c>
      <c r="BV20" t="str">
        <f ca="1">OFFSET([1]EquipTable!$A$1,ROW()-1,0)</f>
        <v>Equip1202</v>
      </c>
      <c r="BX20">
        <f ca="1">IF(VLOOKUP($CA20,[2]ActorTable!$1:$1048576,MATCH("업데이트순번",[2]ActorTable!$1:$1,0),0)&lt;=$BY$1,1,0)
*IF(MID(CA20,7,1)="2",0.1,1)</f>
        <v>1</v>
      </c>
      <c r="BY20">
        <f t="shared" ca="1" si="9"/>
        <v>3.9215686274509796E-2</v>
      </c>
      <c r="BZ20">
        <f t="shared" ca="1" si="10"/>
        <v>0.51764705882352924</v>
      </c>
      <c r="CA20" t="str">
        <f ca="1">OFFSET([2]ActorTable!$A$1,ROW()-1,0)</f>
        <v>Actor3019</v>
      </c>
      <c r="CB20" t="str">
        <f ca="1">VLOOKUP($CA20,[2]ActorTable!$1:$1048576,MATCH("이름참고",[2]ActorTable!$1:$1,0),0)</f>
        <v>롤라</v>
      </c>
    </row>
    <row r="21" spans="1:80">
      <c r="A21">
        <v>2</v>
      </c>
      <c r="B21">
        <v>9</v>
      </c>
      <c r="C21">
        <f>IF(B21&lt;=9,0,
IF(B21=10,1,2))</f>
        <v>0</v>
      </c>
      <c r="D21">
        <f ca="1">RAND()</f>
        <v>0.60823590169933262</v>
      </c>
      <c r="E21">
        <f ca="1">RAND()</f>
        <v>2.1570792122459936E-2</v>
      </c>
      <c r="F21">
        <f ca="1">RAND()</f>
        <v>0.23062577899410874</v>
      </c>
      <c r="G21">
        <f ca="1">RAND()</f>
        <v>0.26952563888799852</v>
      </c>
      <c r="H21">
        <f ca="1">RAND()</f>
        <v>0.81833028001780272</v>
      </c>
      <c r="I21">
        <f ca="1">RAND()</f>
        <v>0.74807815908841446</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fl3</v>
      </c>
      <c r="AB21" t="s">
        <v>89</v>
      </c>
      <c r="AC21" t="s">
        <v>507</v>
      </c>
      <c r="AD21">
        <v>1</v>
      </c>
      <c r="AE21" t="s">
        <v>129</v>
      </c>
      <c r="AF21">
        <v>70</v>
      </c>
      <c r="AG21">
        <v>39</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롤라</v>
      </c>
      <c r="AL21">
        <v>1</v>
      </c>
      <c r="AM21" t="str">
        <f ca="1">IF(ROW()=2,AN21,OFFSET(AM21,-1,0)&amp;IF(LEN(AN21)=0,"",","&amp;AN21))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v>
      </c>
      <c r="AN21" t="str">
        <f ca="1">IF(AL21&lt;&gt;1,"",
"{"""&amp;A$1&amp;""":"&amp;A21
&amp;","""&amp;B$1&amp;""":"&amp;B21
&amp;IF(LEN(AA21)=0,"",","""&amp;AA$1&amp;""":"""&amp;AA21&amp;"""")
&amp;IF(LEN(AC21)=0,"",","""&amp;AC$1&amp;""":"""&amp;AC21&amp;"""")
&amp;IF(LEN(AD21)=0,"",","""&amp;AD$1&amp;""":"&amp;AD21)
&amp;IF(LEN(AE21)=0,"",","""&amp;AE$1&amp;""":"""&amp;AE21&amp;"""")
&amp;IF(LEN(AF21)=0,"",","""&amp;AF$1&amp;""":"&amp;AF21)
&amp;IF(LEN(AG21)=0,"",","""&amp;AG$1&amp;""":"&amp;AG21)&amp;"}")</f>
        <v>{"dy":2,"sl":9,"tp":"fl3","vl":"Actor3019","cn":1,"pt":"DI","pp":70,"pr":39}</v>
      </c>
      <c r="AS21" t="s">
        <v>265</v>
      </c>
      <c r="AT21">
        <f ca="1">COUNTIFS(B:B,$AQ$18,N:N,"Equip8???")</f>
        <v>21</v>
      </c>
      <c r="AU21">
        <f>COUNTIFS(B:B,$AQ$18,AC:AC,"Equip8???")</f>
        <v>15</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5"/>
        <v>1.3550135501355014E-2</v>
      </c>
      <c r="BQ21">
        <f t="shared" ca="1" si="6"/>
        <v>9.4517958412098316E-3</v>
      </c>
      <c r="BR21">
        <f t="shared" ca="1" si="7"/>
        <v>1.0224948875255624E-2</v>
      </c>
      <c r="BS21">
        <f t="shared" ca="1" si="8"/>
        <v>0.19241192411924116</v>
      </c>
      <c r="BT21">
        <f t="shared" ca="1" si="11"/>
        <v>0.13421550094517962</v>
      </c>
      <c r="BU21">
        <f t="shared" ca="1" si="12"/>
        <v>0.14519427402862989</v>
      </c>
      <c r="BV21" t="str">
        <f ca="1">OFFSET([1]EquipTable!$A$1,ROW()-1,0)</f>
        <v>Equip1301</v>
      </c>
      <c r="BX21">
        <f ca="1">IF(VLOOKUP($CA21,[2]ActorTable!$1:$1048576,MATCH("업데이트순번",[2]ActorTable!$1:$1,0),0)&lt;=$BY$1,1,0)
*IF(MID(CA21,7,1)="2",0.1,1)</f>
        <v>1</v>
      </c>
      <c r="BY21">
        <f t="shared" ca="1" si="9"/>
        <v>3.9215686274509796E-2</v>
      </c>
      <c r="BZ21">
        <f t="shared" ca="1" si="10"/>
        <v>0.55686274509803901</v>
      </c>
      <c r="CA21" t="str">
        <f ca="1">OFFSET([2]ActorTable!$A$1,ROW()-1,0)</f>
        <v>Actor2120</v>
      </c>
      <c r="CB21" t="str">
        <f ca="1">VLOOKUP($CA21,[2]ActorTable!$1:$1048576,MATCH("이름참고",[2]ActorTable!$1:$1,0),0)</f>
        <v>미네락</v>
      </c>
    </row>
    <row r="22" spans="1:80">
      <c r="A22">
        <v>3</v>
      </c>
      <c r="B22">
        <v>0</v>
      </c>
      <c r="C22">
        <f>IF(B22&lt;=9,0,
IF(B22=10,1,2))</f>
        <v>0</v>
      </c>
      <c r="D22">
        <f ca="1">RAND()</f>
        <v>0.23050717131874932</v>
      </c>
      <c r="E22">
        <f ca="1">RAND()</f>
        <v>0.1873933751833281</v>
      </c>
      <c r="F22">
        <f ca="1">RAND()</f>
        <v>0.3981819723887674</v>
      </c>
      <c r="G22">
        <f ca="1">RAND()</f>
        <v>0.96695965071437651</v>
      </c>
      <c r="H22">
        <f ca="1">RAND()</f>
        <v>0.61292831144518811</v>
      </c>
      <c r="I22">
        <f ca="1">RAND()</f>
        <v>0.78741613984433767</v>
      </c>
      <c r="M22" t="str">
        <f ca="1">IF(LEN(J22)&lt;&gt;0,J22,VLOOKUP(D22+$B22,$BJ:$BK,MATCH($BK$1,$BJ$1:$BK$1,0),1))</f>
        <v>지정 장비</v>
      </c>
      <c r="N22" t="str">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Equip1202</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3300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ca="1">IF(OR(ISNUMBER(N22),N22="삭제",ISBLANK(N22)),"",
IF(LEFT(N22,5)="Equip",IF(MID(N22,7,1)="4","전설",""),
IF(LEFT(N22,5)="Actor",IF(MID(N22,7,1)="2","전설",""),
"그외없음")))</f>
        <v/>
      </c>
      <c r="U22" t="s">
        <v>82</v>
      </c>
      <c r="V22" t="s">
        <v>181</v>
      </c>
      <c r="W22">
        <v>1</v>
      </c>
      <c r="X22" t="s">
        <v>125</v>
      </c>
      <c r="Z22">
        <v>9400</v>
      </c>
      <c r="AA22" t="str">
        <f ca="1">IF(ISBLANK(AB22),"",
VLOOKUP(AB22,OFFSET(INDIRECT("$A:$B"),0,MATCH(AB$1&amp;"_Verify",INDIRECT("$1:$1"),0)-1),2,0)
)</f>
        <v>upn</v>
      </c>
      <c r="AB22" t="s">
        <v>92</v>
      </c>
      <c r="AC22">
        <v>63751</v>
      </c>
      <c r="AD22">
        <v>9</v>
      </c>
      <c r="AE22" t="s">
        <v>125</v>
      </c>
      <c r="AG22">
        <v>2700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ca="1">IF(ROW()=2,AN22,OFFSET(AM22,-1,0)&amp;IF(LEN(AN22)=0,"",","&amp;AN22))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v>
      </c>
      <c r="AN22" t="str">
        <f ca="1">IF(AL22&lt;&gt;1,"",
"{"""&amp;A$1&amp;""":"&amp;A22
&amp;","""&amp;B$1&amp;""":"&amp;B22
&amp;IF(LEN(AA22)=0,"",","""&amp;AA$1&amp;""":"""&amp;AA22&amp;"""")
&amp;IF(LEN(AC22)=0,"",","""&amp;AC$1&amp;""":"""&amp;AC22&amp;"""")
&amp;IF(LEN(AD22)=0,"",","""&amp;AD$1&amp;""":"&amp;AD22)
&amp;IF(LEN(AE22)=0,"",","""&amp;AE$1&amp;""":"""&amp;AE22&amp;"""")
&amp;IF(LEN(AF22)=0,"",","""&amp;AF$1&amp;""":"&amp;AF22)
&amp;IF(LEN(AG22)=0,"",","""&amp;AG$1&amp;""":"&amp;AG22)&amp;"}")</f>
        <v>{"dy":3,"sl":0,"tp":"upn","vl":"63751","cn":9,"pt":"GO","pr":2700}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5"/>
        <v>1.3550135501355014E-2</v>
      </c>
      <c r="BQ22">
        <f t="shared" ca="1" si="6"/>
        <v>9.4517958412098316E-3</v>
      </c>
      <c r="BR22">
        <f t="shared" ca="1" si="7"/>
        <v>1.0224948875255624E-2</v>
      </c>
      <c r="BS22">
        <f t="shared" ca="1" si="8"/>
        <v>0.20596205962059616</v>
      </c>
      <c r="BT22">
        <f t="shared" ca="1" si="11"/>
        <v>0.14366729678638945</v>
      </c>
      <c r="BU22">
        <f t="shared" ca="1" si="12"/>
        <v>0.15541922290388552</v>
      </c>
      <c r="BV22" t="str">
        <f ca="1">OFFSET([1]EquipTable!$A$1,ROW()-1,0)</f>
        <v>Equip1302</v>
      </c>
      <c r="BX22">
        <f ca="1">IF(VLOOKUP($CA22,[2]ActorTable!$1:$1048576,MATCH("업데이트순번",[2]ActorTable!$1:$1,0),0)&lt;=$BY$1,1,0)
*IF(MID(CA22,7,1)="2",0.1,1)</f>
        <v>1</v>
      </c>
      <c r="BY22">
        <f t="shared" ca="1" si="9"/>
        <v>3.9215686274509796E-2</v>
      </c>
      <c r="BZ22">
        <f t="shared" ca="1" si="10"/>
        <v>0.59607843137254879</v>
      </c>
      <c r="CA22" t="str">
        <f ca="1">OFFSET([2]ActorTable!$A$1,ROW()-1,0)</f>
        <v>Actor3021</v>
      </c>
      <c r="CB22" t="str">
        <f ca="1">VLOOKUP($CA22,[2]ActorTable!$1:$1048576,MATCH("이름참고",[2]ActorTable!$1:$1,0),0)</f>
        <v>무테이</v>
      </c>
    </row>
    <row r="23" spans="1:80">
      <c r="A23">
        <v>3</v>
      </c>
      <c r="B23">
        <v>1</v>
      </c>
      <c r="C23">
        <f>IF(B23&lt;=9,0,
IF(B23=10,1,2))</f>
        <v>0</v>
      </c>
      <c r="D23">
        <f ca="1">RAND()</f>
        <v>0.59952950770461078</v>
      </c>
      <c r="E23">
        <f ca="1">RAND()</f>
        <v>0.39217990379673773</v>
      </c>
      <c r="F23">
        <f ca="1">RAND()</f>
        <v>0.39209112853398476</v>
      </c>
      <c r="G23">
        <f ca="1">RAND()</f>
        <v>0.53766853427871319</v>
      </c>
      <c r="H23">
        <f ca="1">RAND()</f>
        <v>0.69171283342840906</v>
      </c>
      <c r="I23">
        <f ca="1">RAND()</f>
        <v>0.3918639769349429</v>
      </c>
      <c r="M23" t="str">
        <f ca="1">IF(LEN(J23)&lt;&gt;0,J23,VLOOKUP(D23+$B23,$BJ:$BK,MATCH($BK$1,$BJ$1:$BK$1,0),1))</f>
        <v>지정 장비</v>
      </c>
      <c r="N23" t="str">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Equip3201</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2900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ca="1">IF(OR(ISNUMBER(N23),N23="삭제",ISBLANK(N23)),"",
IF(LEFT(N23,5)="Equip",IF(MID(N23,7,1)="4","전설",""),
IF(LEFT(N23,5)="Actor",IF(MID(N23,7,1)="2","전설",""),
"그외없음")))</f>
        <v/>
      </c>
      <c r="U23" t="s">
        <v>82</v>
      </c>
      <c r="V23" t="s">
        <v>258</v>
      </c>
      <c r="W23">
        <v>1</v>
      </c>
      <c r="X23" t="s">
        <v>125</v>
      </c>
      <c r="Z23">
        <v>1100</v>
      </c>
      <c r="AA23" t="str">
        <f ca="1">IF(ISBLANK(AB23),"",
VLOOKUP(AB23,OFFSET(INDIRECT("$A:$B"),0,MATCH(AB$1&amp;"_Verify",INDIRECT("$1:$1"),0)-1),2,0)
)</f>
        <v>fe</v>
      </c>
      <c r="AB23" t="s">
        <v>82</v>
      </c>
      <c r="AC23" t="s">
        <v>511</v>
      </c>
      <c r="AD23">
        <v>1</v>
      </c>
      <c r="AE23" t="s">
        <v>125</v>
      </c>
      <c r="AG23">
        <v>1400</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불안정한 절단기</v>
      </c>
      <c r="AL23">
        <v>1</v>
      </c>
      <c r="AM23" t="str">
        <f ca="1">IF(ROW()=2,AN23,OFFSET(AM23,-1,0)&amp;IF(LEN(AN23)=0,"",","&amp;AN23))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v>
      </c>
      <c r="AN23" t="str">
        <f ca="1">IF(AL23&lt;&gt;1,"",
"{"""&amp;A$1&amp;""":"&amp;A23
&amp;","""&amp;B$1&amp;""":"&amp;B23
&amp;IF(LEN(AA23)=0,"",","""&amp;AA$1&amp;""":"""&amp;AA23&amp;"""")
&amp;IF(LEN(AC23)=0,"",","""&amp;AC$1&amp;""":"""&amp;AC23&amp;"""")
&amp;IF(LEN(AD23)=0,"",","""&amp;AD$1&amp;""":"&amp;AD23)
&amp;IF(LEN(AE23)=0,"",","""&amp;AE$1&amp;""":"""&amp;AE23&amp;"""")
&amp;IF(LEN(AF23)=0,"",","""&amp;AF$1&amp;""":"&amp;AF23)
&amp;IF(LEN(AG23)=0,"",","""&amp;AG$1&amp;""":"&amp;AG23)&amp;"}")</f>
        <v>{"dy":3,"sl":1,"tp":"fe","vl":"Equip0101","cn":1,"pt":"GO","pr":1400}</v>
      </c>
      <c r="AS23" t="s">
        <v>275</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5"/>
        <v>1.3550135501355016E-3</v>
      </c>
      <c r="BQ23">
        <f t="shared" ca="1" si="6"/>
        <v>9.4517958412098323E-4</v>
      </c>
      <c r="BR23">
        <f t="shared" ca="1" si="7"/>
        <v>1.0224948875255625E-3</v>
      </c>
      <c r="BS23">
        <f t="shared" ca="1" si="8"/>
        <v>0.21951219512195116</v>
      </c>
      <c r="BT23">
        <f t="shared" ca="1" si="11"/>
        <v>0.15311909262759929</v>
      </c>
      <c r="BU23">
        <f t="shared" ca="1" si="12"/>
        <v>0.16564417177914115</v>
      </c>
      <c r="BV23" t="str">
        <f ca="1">OFFSET([1]EquipTable!$A$1,ROW()-1,0)</f>
        <v>Equip1401</v>
      </c>
      <c r="BX23">
        <f ca="1">IF(VLOOKUP($CA23,[2]ActorTable!$1:$1048576,MATCH("업데이트순번",[2]ActorTable!$1:$1,0),0)&lt;=$BY$1,1,0)
*IF(MID(CA23,7,1)="2",0.1,1)</f>
        <v>1</v>
      </c>
      <c r="BY23">
        <f t="shared" ca="1" si="9"/>
        <v>3.9215686274509796E-2</v>
      </c>
      <c r="BZ23">
        <f t="shared" ca="1" si="10"/>
        <v>0.63529411764705856</v>
      </c>
      <c r="CA23" t="str">
        <f ca="1">OFFSET([2]ActorTable!$A$1,ROW()-1,0)</f>
        <v>Actor3022</v>
      </c>
      <c r="CB23" t="str">
        <f ca="1">VLOOKUP($CA23,[2]ActorTable!$1:$1048576,MATCH("이름참고",[2]ActorTable!$1:$1,0),0)</f>
        <v>딘즈</v>
      </c>
    </row>
    <row r="24" spans="1:80">
      <c r="A24">
        <v>3</v>
      </c>
      <c r="B24">
        <v>2</v>
      </c>
      <c r="C24">
        <f>IF(B24&lt;=9,0,
IF(B24=10,1,2))</f>
        <v>0</v>
      </c>
      <c r="D24">
        <f ca="1">RAND()</f>
        <v>6.5010370998456191E-2</v>
      </c>
      <c r="E24">
        <f ca="1">RAND()</f>
        <v>2.1719604270524773E-3</v>
      </c>
      <c r="F24">
        <f ca="1">RAND()</f>
        <v>0.38590684991495261</v>
      </c>
      <c r="G24">
        <f ca="1">RAND()</f>
        <v>0.53776516608119052</v>
      </c>
      <c r="H24">
        <f ca="1">RAND()</f>
        <v>0.5840882813940993</v>
      </c>
      <c r="I24">
        <f ca="1">RAND()</f>
        <v>0.46490184812896995</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217</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3</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900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82744</v>
      </c>
      <c r="W24">
        <v>12</v>
      </c>
      <c r="X24" t="s">
        <v>125</v>
      </c>
      <c r="Z24">
        <v>3600</v>
      </c>
      <c r="AA24" t="str">
        <f ca="1">IF(ISBLANK(AB24),"",
VLOOKUP(AB24,OFFSET(INDIRECT("$A:$B"),0,MATCH(AB$1&amp;"_Verify",INDIRECT("$1:$1"),0)-1),2,0)
)</f>
        <v>fe</v>
      </c>
      <c r="AB24" t="s">
        <v>82</v>
      </c>
      <c r="AC24" t="s">
        <v>512</v>
      </c>
      <c r="AD24">
        <v>1</v>
      </c>
      <c r="AE24" t="s">
        <v>129</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금빛 집행자</v>
      </c>
      <c r="AL24">
        <v>1</v>
      </c>
      <c r="AM24" t="str">
        <f ca="1">IF(ROW()=2,AN24,OFFSET(AM24,-1,0)&amp;IF(LEN(AN24)=0,"",","&amp;AN24))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v>
      </c>
      <c r="AN24" t="str">
        <f ca="1">IF(AL24&lt;&gt;1,"",
"{"""&amp;A$1&amp;""":"&amp;A24
&amp;","""&amp;B$1&amp;""":"&amp;B24
&amp;IF(LEN(AA24)=0,"",","""&amp;AA$1&amp;""":"""&amp;AA24&amp;"""")
&amp;IF(LEN(AC24)=0,"",","""&amp;AC$1&amp;""":"""&amp;AC24&amp;"""")
&amp;IF(LEN(AD24)=0,"",","""&amp;AD$1&amp;""":"&amp;AD24)
&amp;IF(LEN(AE24)=0,"",","""&amp;AE$1&amp;""":"""&amp;AE24&amp;"""")
&amp;IF(LEN(AF24)=0,"",","""&amp;AF$1&amp;""":"&amp;AF24)
&amp;IF(LEN(AG24)=0,"",","""&amp;AG$1&amp;""":"&amp;AG24)&amp;"}")</f>
        <v>{"dy":3,"sl":2,"tp":"fe","vl":"Equip5302","cn":1,"pt":"DI","pr":10}</v>
      </c>
      <c r="AS24" t="s">
        <v>272</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5"/>
        <v>1.3550135501355016E-3</v>
      </c>
      <c r="BQ24">
        <f t="shared" ca="1" si="6"/>
        <v>9.4517958412098323E-4</v>
      </c>
      <c r="BR24">
        <f t="shared" ca="1" si="7"/>
        <v>1.0224948875255625E-3</v>
      </c>
      <c r="BS24">
        <f t="shared" ca="1" si="8"/>
        <v>0.22086720867208667</v>
      </c>
      <c r="BT24">
        <f t="shared" ca="1" si="11"/>
        <v>0.15406427221172028</v>
      </c>
      <c r="BU24">
        <f t="shared" ca="1" si="12"/>
        <v>0.16666666666666671</v>
      </c>
      <c r="BV24" t="str">
        <f ca="1">OFFSET([1]EquipTable!$A$1,ROW()-1,0)</f>
        <v>Equip1402</v>
      </c>
      <c r="BX24">
        <f ca="1">IF(VLOOKUP($CA24,[2]ActorTable!$1:$1048576,MATCH("업데이트순번",[2]ActorTable!$1:$1,0),0)&lt;=$BY$1,1,0)
*IF(MID(CA24,7,1)="2",0.1,1)</f>
        <v>0</v>
      </c>
      <c r="BY24">
        <f t="shared" ca="1" si="9"/>
        <v>0</v>
      </c>
      <c r="BZ24">
        <f t="shared" ca="1" si="10"/>
        <v>0.67450980392156834</v>
      </c>
      <c r="CA24" t="str">
        <f ca="1">OFFSET([2]ActorTable!$A$1,ROW()-1,0)</f>
        <v>Actor9923</v>
      </c>
      <c r="CB24" t="str">
        <f ca="1">VLOOKUP($CA24,[2]ActorTable!$1:$1048576,MATCH("이름참고",[2]ActorTable!$1:$1,0),0)</f>
        <v>스트링없음</v>
      </c>
    </row>
    <row r="25" spans="1:80">
      <c r="A25">
        <v>3</v>
      </c>
      <c r="B25">
        <v>3</v>
      </c>
      <c r="C25">
        <f>IF(B25&lt;=9,0,
IF(B25=10,1,2))</f>
        <v>0</v>
      </c>
      <c r="D25">
        <f ca="1">RAND()</f>
        <v>0.39087758406549555</v>
      </c>
      <c r="E25">
        <f ca="1">RAND()</f>
        <v>0.58199800083824837</v>
      </c>
      <c r="F25">
        <f ca="1">RAND()</f>
        <v>0.99438074786686204</v>
      </c>
      <c r="G25">
        <f ca="1">RAND()</f>
        <v>0.69859575719701861</v>
      </c>
      <c r="H25">
        <f ca="1">RAND()</f>
        <v>0.29645628316274586</v>
      </c>
      <c r="I25">
        <f ca="1">RAND()</f>
        <v>0.4642767089646257</v>
      </c>
      <c r="M25" t="str">
        <f ca="1">IF(LEN(J25)&lt;&gt;0,J25,VLOOKUP(D25+$B25,$BJ:$BK,MATCH($BK$1,$BJ$1:$BK$1,0),1))</f>
        <v>안 지정 캐릭터 PP 일반등급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58199</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9</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2700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20136</v>
      </c>
      <c r="W25">
        <v>5</v>
      </c>
      <c r="X25" t="s">
        <v>125</v>
      </c>
      <c r="Z25">
        <v>1500</v>
      </c>
      <c r="AA25" t="str">
        <f ca="1">IF(ISBLANK(AB25),"",
VLOOKUP(AB25,OFFSET(INDIRECT("$A:$B"),0,MATCH(AB$1&amp;"_Verify",INDIRECT("$1:$1"),0)-1),2,0)
)</f>
        <v>fe</v>
      </c>
      <c r="AB25" t="s">
        <v>82</v>
      </c>
      <c r="AC25" t="s">
        <v>418</v>
      </c>
      <c r="AD25">
        <v>1</v>
      </c>
      <c r="AE25" t="s">
        <v>125</v>
      </c>
      <c r="AG25">
        <v>800</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
      </c>
      <c r="AJ25" t="str">
        <f>IF(ISBLANK($AB25),"",
IF(AND($B25&gt;=VLOOKUP($AB25,$AP:$AS,3,0),$B25&lt;=VLOOKUP($AB25,$AP:$AS,4,0)),"","슬롯타입이상"))</f>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떠오르는 태양</v>
      </c>
      <c r="AL25">
        <v>1</v>
      </c>
      <c r="AM25" t="str">
        <f ca="1">IF(ROW()=2,AN25,OFFSET(AM25,-1,0)&amp;IF(LEN(AN25)=0,"",","&amp;AN25))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v>
      </c>
      <c r="AN25" t="str">
        <f ca="1">IF(AL25&lt;&gt;1,"",
"{"""&amp;A$1&amp;""":"&amp;A25
&amp;","""&amp;B$1&amp;""":"&amp;B25
&amp;IF(LEN(AA25)=0,"",","""&amp;AA$1&amp;""":"""&amp;AA25&amp;"""")
&amp;IF(LEN(AC25)=0,"",","""&amp;AC$1&amp;""":"""&amp;AC25&amp;"""")
&amp;IF(LEN(AD25)=0,"",","""&amp;AD$1&amp;""":"&amp;AD25)
&amp;IF(LEN(AE25)=0,"",","""&amp;AE$1&amp;""":"""&amp;AE25&amp;"""")
&amp;IF(LEN(AF25)=0,"",","""&amp;AF$1&amp;""":"&amp;AF25)
&amp;IF(LEN(AG25)=0,"",","""&amp;AG$1&amp;""":"&amp;AG25)&amp;"}")</f>
        <v>{"dy":3,"sl":3,"tp":"fe","vl":"Equip3002","cn":1,"pt":"GO","pr":800}</v>
      </c>
      <c r="AS25" t="s">
        <v>273</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5"/>
        <v>0</v>
      </c>
      <c r="BQ25">
        <f t="shared" ca="1" si="6"/>
        <v>0</v>
      </c>
      <c r="BR25">
        <f t="shared" ca="1" si="7"/>
        <v>0</v>
      </c>
      <c r="BS25">
        <f t="shared" ca="1" si="8"/>
        <v>0.22222222222222218</v>
      </c>
      <c r="BT25">
        <f t="shared" ca="1" si="11"/>
        <v>0.15500945179584127</v>
      </c>
      <c r="BU25">
        <f t="shared" ca="1" si="12"/>
        <v>0.16768916155419228</v>
      </c>
      <c r="BV25" t="str">
        <f ca="1">OFFSET([1]EquipTable!$A$1,ROW()-1,0)</f>
        <v>Equip1403</v>
      </c>
      <c r="BX25">
        <f ca="1">IF(VLOOKUP($CA25,[2]ActorTable!$1:$1048576,MATCH("업데이트순번",[2]ActorTable!$1:$1,0),0)&lt;=$BY$1,1,0)
*IF(MID(CA25,7,1)="2",0.1,1)</f>
        <v>1</v>
      </c>
      <c r="BY25">
        <f t="shared" ca="1" si="9"/>
        <v>3.9215686274509796E-2</v>
      </c>
      <c r="BZ25">
        <f t="shared" ca="1" si="10"/>
        <v>0.67450980392156834</v>
      </c>
      <c r="CA25" t="str">
        <f ca="1">OFFSET([2]ActorTable!$A$1,ROW()-1,0)</f>
        <v>Actor0024</v>
      </c>
      <c r="CB25" t="str">
        <f ca="1">VLOOKUP($CA25,[2]ActorTable!$1:$1048576,MATCH("이름참고",[2]ActorTable!$1:$1,0),0)</f>
        <v>러센트</v>
      </c>
    </row>
    <row r="26" spans="1:80">
      <c r="A26">
        <v>3</v>
      </c>
      <c r="B26">
        <v>4</v>
      </c>
      <c r="C26">
        <f>IF(B26&lt;=9,0,
IF(B26=10,1,2))</f>
        <v>0</v>
      </c>
      <c r="D26">
        <f ca="1">RAND()</f>
        <v>3.502258259063995E-2</v>
      </c>
      <c r="E26">
        <f ca="1">RAND()</f>
        <v>0.36000519872649239</v>
      </c>
      <c r="F26">
        <f ca="1">RAND()</f>
        <v>0.37891602781957101</v>
      </c>
      <c r="G26">
        <f ca="1">RAND()</f>
        <v>0.72425443571559367</v>
      </c>
      <c r="H26">
        <f ca="1">RAND()</f>
        <v>0.65124248399299944</v>
      </c>
      <c r="I26">
        <f ca="1">RAND()</f>
        <v>0.74430525470977549</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36000</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7</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2100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45964</v>
      </c>
      <c r="W26">
        <v>8</v>
      </c>
      <c r="X26" t="s">
        <v>125</v>
      </c>
      <c r="Z26">
        <v>2400</v>
      </c>
      <c r="AA26" t="str">
        <f ca="1">IF(ISBLANK(AB26),"",
VLOOKUP(AB26,OFFSET(INDIRECT("$A:$B"),0,MATCH(AB$1&amp;"_Verify",INDIRECT("$1:$1"),0)-1),2,0)
)</f>
        <v>upn</v>
      </c>
      <c r="AB26" t="s">
        <v>92</v>
      </c>
      <c r="AC26">
        <v>84568</v>
      </c>
      <c r="AD26">
        <v>14</v>
      </c>
      <c r="AE26" t="s">
        <v>129</v>
      </c>
      <c r="AG26">
        <v>3</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IF(ROW()=2,AN26,OFFSET(AM26,-1,0)&amp;IF(LEN(AN26)=0,"",","&amp;AN26))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v>
      </c>
      <c r="AN26" t="str">
        <f ca="1">IF(AL26&lt;&gt;1,"",
"{"""&amp;A$1&amp;""":"&amp;A26
&amp;","""&amp;B$1&amp;""":"&amp;B26
&amp;IF(LEN(AA26)=0,"",","""&amp;AA$1&amp;""":"""&amp;AA26&amp;"""")
&amp;IF(LEN(AC26)=0,"",","""&amp;AC$1&amp;""":"""&amp;AC26&amp;"""")
&amp;IF(LEN(AD26)=0,"",","""&amp;AD$1&amp;""":"&amp;AD26)
&amp;IF(LEN(AE26)=0,"",","""&amp;AE$1&amp;""":"""&amp;AE26&amp;"""")
&amp;IF(LEN(AF26)=0,"",","""&amp;AF$1&amp;""":"&amp;AF26)
&amp;IF(LEN(AG26)=0,"",","""&amp;AG$1&amp;""":"&amp;AG26)&amp;"}")</f>
        <v>{"dy":3,"sl":4,"tp":"upn","vl":"84568","cn":14,"pt":"DI","pr":3}</v>
      </c>
      <c r="AS26" t="s">
        <v>274</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5"/>
        <v>0</v>
      </c>
      <c r="BQ26">
        <f t="shared" ca="1" si="6"/>
        <v>0</v>
      </c>
      <c r="BR26">
        <f t="shared" ca="1" si="7"/>
        <v>0</v>
      </c>
      <c r="BS26">
        <f t="shared" ca="1" si="8"/>
        <v>0.22222222222222218</v>
      </c>
      <c r="BT26">
        <f t="shared" ca="1" si="11"/>
        <v>0.15500945179584127</v>
      </c>
      <c r="BU26">
        <f t="shared" ca="1" si="12"/>
        <v>0.16768916155419228</v>
      </c>
      <c r="BV26" t="str">
        <f ca="1">OFFSET([1]EquipTable!$A$1,ROW()-1,0)</f>
        <v>Equip1404</v>
      </c>
      <c r="BX26">
        <f ca="1">IF(VLOOKUP($CA26,[2]ActorTable!$1:$1048576,MATCH("업데이트순번",[2]ActorTable!$1:$1,0),0)&lt;=$BY$1,1,0)
*IF(MID(CA26,7,1)="2",0.1,1)</f>
        <v>1</v>
      </c>
      <c r="BY26">
        <f t="shared" ca="1" si="9"/>
        <v>3.9215686274509796E-2</v>
      </c>
      <c r="BZ26">
        <f t="shared" ca="1" si="10"/>
        <v>0.71372549019607812</v>
      </c>
      <c r="CA26" t="str">
        <f ca="1">OFFSET([2]ActorTable!$A$1,ROW()-1,0)</f>
        <v>Actor0125</v>
      </c>
      <c r="CB26" t="str">
        <f ca="1">VLOOKUP($CA26,[2]ActorTable!$1:$1048576,MATCH("이름참고",[2]ActorTable!$1:$1,0),0)</f>
        <v>프리스</v>
      </c>
    </row>
    <row r="27" spans="1:80">
      <c r="A27">
        <v>3</v>
      </c>
      <c r="B27">
        <v>5</v>
      </c>
      <c r="C27">
        <f>IF(B27&lt;=9,0,
IF(B27=10,1,2))</f>
        <v>0</v>
      </c>
      <c r="D27">
        <f ca="1">RAND()</f>
        <v>0.40014222196902394</v>
      </c>
      <c r="E27">
        <f ca="1">RAND()</f>
        <v>0.43429504436778543</v>
      </c>
      <c r="F27">
        <f ca="1">RAND()</f>
        <v>0.17662609279697972</v>
      </c>
      <c r="G27">
        <f ca="1">RAND()</f>
        <v>0.18033257942962344</v>
      </c>
      <c r="H27">
        <f ca="1">RAND()</f>
        <v>0.83398901518875268</v>
      </c>
      <c r="I27">
        <f ca="1">RAND()</f>
        <v>0.87845178628506748</v>
      </c>
      <c r="M27" t="str">
        <f ca="1">IF(LEN(J27)&lt;&gt;0,J27,VLOOKUP(D27+$B27,$BJ:$BK,MATCH($BK$1,$BJ$1:$BK$1,0),1))</f>
        <v>지정 장비</v>
      </c>
      <c r="N27" t="str">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Equip3302</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DI</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12</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ca="1">IF(OR(ISNUMBER(N27),N27="삭제",ISBLANK(N27)),"",
IF(LEFT(N27,5)="Equip",IF(MID(N27,7,1)="4","전설",""),
IF(LEFT(N27,5)="Actor",IF(MID(N27,7,1)="2","전설",""),
"그외없음")))</f>
        <v/>
      </c>
      <c r="U27" t="s">
        <v>82</v>
      </c>
      <c r="V27" t="s">
        <v>193</v>
      </c>
      <c r="W27">
        <v>1</v>
      </c>
      <c r="X27" t="s">
        <v>125</v>
      </c>
      <c r="Z27">
        <v>800</v>
      </c>
      <c r="AA27" t="str">
        <f ca="1">IF(ISBLANK(AB27),"",
VLOOKUP(AB27,OFFSET(INDIRECT("$A:$B"),0,MATCH(AB$1&amp;"_Verify",INDIRECT("$1:$1"),0)-1),2,0)
)</f>
        <v>fe</v>
      </c>
      <c r="AB27" t="s">
        <v>82</v>
      </c>
      <c r="AC27" t="s">
        <v>388</v>
      </c>
      <c r="AD27">
        <v>1</v>
      </c>
      <c r="AE27" t="s">
        <v>125</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ca="1">IF(ROW()=2,AN27,OFFSET(AM27,-1,0)&amp;IF(LEN(AN27)=0,"",","&amp;AN27))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v>
      </c>
      <c r="AN27" t="str">
        <f ca="1">IF(AL27&lt;&gt;1,"",
"{"""&amp;A$1&amp;""":"&amp;A27
&amp;","""&amp;B$1&amp;""":"&amp;B27
&amp;IF(LEN(AA27)=0,"",","""&amp;AA$1&amp;""":"""&amp;AA27&amp;"""")
&amp;IF(LEN(AC27)=0,"",","""&amp;AC$1&amp;""":"""&amp;AC27&amp;"""")
&amp;IF(LEN(AD27)=0,"",","""&amp;AD$1&amp;""":"&amp;AD27)
&amp;IF(LEN(AE27)=0,"",","""&amp;AE$1&amp;""":"""&amp;AE27&amp;"""")
&amp;IF(LEN(AF27)=0,"",","""&amp;AF$1&amp;""":"&amp;AF27)
&amp;IF(LEN(AG27)=0,"",","""&amp;AG$1&amp;""":"&amp;AG27)&amp;"}")</f>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5"/>
        <v>0</v>
      </c>
      <c r="BQ27">
        <f t="shared" ca="1" si="6"/>
        <v>0</v>
      </c>
      <c r="BR27">
        <f t="shared" ca="1" si="7"/>
        <v>0</v>
      </c>
      <c r="BS27">
        <f t="shared" ca="1" si="8"/>
        <v>0.22222222222222218</v>
      </c>
      <c r="BT27">
        <f t="shared" ca="1" si="11"/>
        <v>0.15500945179584127</v>
      </c>
      <c r="BU27">
        <f t="shared" ca="1" si="12"/>
        <v>0.16768916155419228</v>
      </c>
      <c r="BV27" t="str">
        <f ca="1">OFFSET([1]EquipTable!$A$1,ROW()-1,0)</f>
        <v>Equip1405</v>
      </c>
      <c r="BX27">
        <f ca="1">IF(VLOOKUP($CA27,[2]ActorTable!$1:$1048576,MATCH("업데이트순번",[2]ActorTable!$1:$1,0),0)&lt;=$BY$1,1,0)
*IF(MID(CA27,7,1)="2",0.1,1)</f>
        <v>0</v>
      </c>
      <c r="BY27">
        <f t="shared" ca="1" si="9"/>
        <v>0</v>
      </c>
      <c r="BZ27">
        <f t="shared" ca="1" si="10"/>
        <v>0.75294117647058789</v>
      </c>
      <c r="CA27" t="str">
        <f ca="1">OFFSET([2]ActorTable!$A$1,ROW()-1,0)</f>
        <v>Actor1226</v>
      </c>
      <c r="CB27" t="str">
        <f ca="1">VLOOKUP($CA27,[2]ActorTable!$1:$1048576,MATCH("이름참고",[2]ActorTable!$1:$1,0),0)</f>
        <v>엘리미나</v>
      </c>
    </row>
    <row r="28" spans="1:80">
      <c r="A28">
        <v>3</v>
      </c>
      <c r="B28">
        <v>6</v>
      </c>
      <c r="C28">
        <f>IF(B28&lt;=9,0,
IF(B28=10,1,2))</f>
        <v>0</v>
      </c>
      <c r="D28">
        <f ca="1">RAND()</f>
        <v>0.33893992682814511</v>
      </c>
      <c r="E28">
        <f ca="1">RAND()</f>
        <v>0.27248597841429356</v>
      </c>
      <c r="F28">
        <f ca="1">RAND()</f>
        <v>0.15555702692674112</v>
      </c>
      <c r="G28">
        <f ca="1">RAND()</f>
        <v>0.38691454289314364</v>
      </c>
      <c r="H28">
        <f ca="1">RAND()</f>
        <v>3.2082391447274317E-2</v>
      </c>
      <c r="I28">
        <f ca="1">RAND()</f>
        <v>0.94413555002558247</v>
      </c>
      <c r="M28" t="str">
        <f ca="1">IF(LEN(J28)&lt;&gt;0,J28,VLOOKUP(D28+$B28,$BJ:$BK,MATCH($BK$1,$BJ$1:$BK$1,0),1))</f>
        <v>지정 장비</v>
      </c>
      <c r="N28" t="str">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Equip3201</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3500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ca="1">IF(OR(ISNUMBER(N28),N28="삭제",ISBLANK(N28)),"",
IF(LEFT(N28,5)="Equip",IF(MID(N28,7,1)="4","전설",""),
IF(LEFT(N28,5)="Actor",IF(MID(N28,7,1)="2","전설",""),
"그외없음")))</f>
        <v/>
      </c>
      <c r="U28" t="s">
        <v>82</v>
      </c>
      <c r="V28" t="s">
        <v>252</v>
      </c>
      <c r="W28">
        <v>1</v>
      </c>
      <c r="X28" t="s">
        <v>125</v>
      </c>
      <c r="Z28">
        <v>7800</v>
      </c>
      <c r="AA28" t="str">
        <f ca="1">IF(ISBLANK(AB28),"",
VLOOKUP(AB28,OFFSET(INDIRECT("$A:$B"),0,MATCH(AB$1&amp;"_Verify",INDIRECT("$1:$1"),0)-1),2,0)
)</f>
        <v>uph</v>
      </c>
      <c r="AB28" t="s">
        <v>91</v>
      </c>
      <c r="AC28">
        <v>30136</v>
      </c>
      <c r="AD28">
        <v>4</v>
      </c>
      <c r="AE28" t="s">
        <v>125</v>
      </c>
      <c r="AG28">
        <v>1200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ca="1">IF(ROW()=2,AN28,OFFSET(AM28,-1,0)&amp;IF(LEN(AN28)=0,"",","&amp;AN28))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v>
      </c>
      <c r="AN28" t="str">
        <f ca="1">IF(AL28&lt;&gt;1,"",
"{"""&amp;A$1&amp;""":"&amp;A28
&amp;","""&amp;B$1&amp;""":"&amp;B28
&amp;IF(LEN(AA28)=0,"",","""&amp;AA$1&amp;""":"""&amp;AA28&amp;"""")
&amp;IF(LEN(AC28)=0,"",","""&amp;AC$1&amp;""":"""&amp;AC28&amp;"""")
&amp;IF(LEN(AD28)=0,"",","""&amp;AD$1&amp;""":"&amp;AD28)
&amp;IF(LEN(AE28)=0,"",","""&amp;AE$1&amp;""":"""&amp;AE28&amp;"""")
&amp;IF(LEN(AF28)=0,"",","""&amp;AF$1&amp;""":"&amp;AF28)
&amp;IF(LEN(AG28)=0,"",","""&amp;AG$1&amp;""":"&amp;AG28)&amp;"}")</f>
        <v>{"dy":3,"sl":6,"tp":"uph","vl":"30136","cn":4,"pt":"GO","pr":1200}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5"/>
        <v>1.3550135501355014E-2</v>
      </c>
      <c r="BQ28">
        <f t="shared" ca="1" si="6"/>
        <v>9.4517958412098316E-3</v>
      </c>
      <c r="BR28">
        <f t="shared" ca="1" si="7"/>
        <v>1.0224948875255624E-2</v>
      </c>
      <c r="BS28">
        <f t="shared" ca="1" si="8"/>
        <v>0.22222222222222218</v>
      </c>
      <c r="BT28">
        <f t="shared" ca="1" si="11"/>
        <v>0.15500945179584127</v>
      </c>
      <c r="BU28">
        <f t="shared" ca="1" si="12"/>
        <v>0.16768916155419228</v>
      </c>
      <c r="BV28" t="str">
        <f ca="1">OFFSET([1]EquipTable!$A$1,ROW()-1,0)</f>
        <v>Equip2001</v>
      </c>
      <c r="BX28">
        <f ca="1">IF(VLOOKUP($CA28,[2]ActorTable!$1:$1048576,MATCH("업데이트순번",[2]ActorTable!$1:$1,0),0)&lt;=$BY$1,1,0)
*IF(MID(CA28,7,1)="2",0.1,1)</f>
        <v>0</v>
      </c>
      <c r="BY28">
        <f t="shared" ca="1" si="9"/>
        <v>0</v>
      </c>
      <c r="BZ28">
        <f t="shared" ca="1" si="10"/>
        <v>0.75294117647058789</v>
      </c>
      <c r="CA28" t="str">
        <f ca="1">OFFSET([2]ActorTable!$A$1,ROW()-1,0)</f>
        <v>Actor9927</v>
      </c>
      <c r="CB28" t="str">
        <f ca="1">VLOOKUP($CA28,[2]ActorTable!$1:$1048576,MATCH("이름참고",[2]ActorTable!$1:$1,0),0)</f>
        <v>스트링없음</v>
      </c>
    </row>
    <row r="29" spans="1:80">
      <c r="A29">
        <v>3</v>
      </c>
      <c r="B29">
        <v>7</v>
      </c>
      <c r="C29">
        <f>IF(B29&lt;=9,0,
IF(B29=10,1,2))</f>
        <v>0</v>
      </c>
      <c r="D29">
        <f ca="1">RAND()</f>
        <v>0.58834206362129915</v>
      </c>
      <c r="E29">
        <f ca="1">RAND()</f>
        <v>0.52148204249112295</v>
      </c>
      <c r="F29">
        <f ca="1">RAND()</f>
        <v>0.73048241030670424</v>
      </c>
      <c r="G29">
        <f ca="1">RAND()</f>
        <v>2.369056556568061E-2</v>
      </c>
      <c r="H29">
        <f ca="1">RAND()</f>
        <v>0.71191644514023589</v>
      </c>
      <c r="I29">
        <f ca="1">RAND()</f>
        <v>0.53096041549317696</v>
      </c>
      <c r="M29" t="str">
        <f ca="1">IF(LEN(J29)&lt;&gt;0,J29,VLOOKUP(D29+$B29,$BJ:$BK,MATCH($BK$1,$BJ$1:$BK$1,0),1))</f>
        <v>지정 장비</v>
      </c>
      <c r="N29" t="str">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Equip6002</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2000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ca="1">IF(OR(ISNUMBER(N29),N29="삭제",ISBLANK(N29)),"",
IF(LEFT(N29,5)="Equip",IF(MID(N29,7,1)="4","전설",""),
IF(LEFT(N29,5)="Actor",IF(MID(N29,7,1)="2","전설",""),
"그외없음")))</f>
        <v/>
      </c>
      <c r="U29" t="s">
        <v>82</v>
      </c>
      <c r="V29" t="s">
        <v>253</v>
      </c>
      <c r="W29">
        <v>1</v>
      </c>
      <c r="X29" t="s">
        <v>125</v>
      </c>
      <c r="Z29">
        <v>3200</v>
      </c>
      <c r="AA29" t="str">
        <f ca="1">IF(ISBLANK(AB29),"",
VLOOKUP(AB29,OFFSET(INDIRECT("$A:$B"),0,MATCH(AB$1&amp;"_Verify",INDIRECT("$1:$1"),0)-1),2,0)
)</f>
        <v>fe</v>
      </c>
      <c r="AB29" t="s">
        <v>82</v>
      </c>
      <c r="AC29" t="s">
        <v>513</v>
      </c>
      <c r="AD29">
        <v>1</v>
      </c>
      <c r="AE29" t="s">
        <v>125</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버블 블래스터</v>
      </c>
      <c r="AL29">
        <v>1</v>
      </c>
      <c r="AM29" t="str">
        <f ca="1">IF(ROW()=2,AN29,OFFSET(AM29,-1,0)&amp;IF(LEN(AN29)=0,"",","&amp;AN29))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{"dy":3,"sl":7,"tp":"fe","vl":"Equip6102","cn":1,"pt":"GO","pr":3500}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5"/>
        <v>1.3550135501355014E-2</v>
      </c>
      <c r="BQ29">
        <f t="shared" ca="1" si="6"/>
        <v>9.4517958412098316E-3</v>
      </c>
      <c r="BR29">
        <f t="shared" ca="1" si="7"/>
        <v>1.0224948875255624E-2</v>
      </c>
      <c r="BS29">
        <f t="shared" ca="1" si="8"/>
        <v>0.23577235772357719</v>
      </c>
      <c r="BT29">
        <f t="shared" ca="1" si="11"/>
        <v>0.16446124763705111</v>
      </c>
      <c r="BU29">
        <f t="shared" ca="1" si="12"/>
        <v>0.17791411042944791</v>
      </c>
      <c r="BV29" t="str">
        <f ca="1">OFFSET([1]EquipTable!$A$1,ROW()-1,0)</f>
        <v>Equip2002</v>
      </c>
      <c r="BX29">
        <f ca="1">IF(VLOOKUP($CA29,[2]ActorTable!$1:$1048576,MATCH("업데이트순번",[2]ActorTable!$1:$1,0),0)&lt;=$BY$1,1,0)
*IF(MID(CA29,7,1)="2",0.1,1)</f>
        <v>1</v>
      </c>
      <c r="BY29">
        <f t="shared" ca="1" si="9"/>
        <v>3.9215686274509796E-2</v>
      </c>
      <c r="BZ29">
        <f t="shared" ca="1" si="10"/>
        <v>0.75294117647058789</v>
      </c>
      <c r="CA29" t="str">
        <f ca="1">OFFSET([2]ActorTable!$A$1,ROW()-1,0)</f>
        <v>Actor2128</v>
      </c>
      <c r="CB29" t="str">
        <f ca="1">VLOOKUP($CA29,[2]ActorTable!$1:$1048576,MATCH("이름참고",[2]ActorTable!$1:$1,0),0)</f>
        <v>원더</v>
      </c>
    </row>
    <row r="30" spans="1:80">
      <c r="A30">
        <v>3</v>
      </c>
      <c r="B30">
        <v>8</v>
      </c>
      <c r="C30">
        <f>IF(B30&lt;=9,0,
IF(B30=10,1,2))</f>
        <v>0</v>
      </c>
      <c r="D30">
        <f ca="1">RAND()</f>
        <v>0.41635457212411697</v>
      </c>
      <c r="E30">
        <f ca="1">RAND()</f>
        <v>0.17767037945519304</v>
      </c>
      <c r="F30">
        <f ca="1">RAND()</f>
        <v>0.24528967823932513</v>
      </c>
      <c r="G30">
        <f ca="1">RAND()</f>
        <v>0.26923978834773266</v>
      </c>
      <c r="H30">
        <f ca="1">RAND()</f>
        <v>0.84215720095182367</v>
      </c>
      <c r="I30">
        <f ca="1">RAND()</f>
        <v>0.17013860365162892</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ca="1">IF(ROW()=2,AN30,OFFSET(AM30,-1,0)&amp;IF(LEN(AN30)=0,"",","&amp;AN30))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v>
      </c>
      <c r="AN30" t="str">
        <f ca="1">IF(AL30&lt;&gt;1,"",
"{"""&amp;A$1&amp;""":"&amp;A30
&amp;","""&amp;B$1&amp;""":"&amp;B30
&amp;IF(LEN(AA30)=0,"",","""&amp;AA$1&amp;""":"""&amp;AA30&amp;"""")
&amp;IF(LEN(AC30)=0,"",","""&amp;AC$1&amp;""":"""&amp;AC30&amp;"""")
&amp;IF(LEN(AD30)=0,"",","""&amp;AD$1&amp;""":"&amp;AD30)
&amp;IF(LEN(AE30)=0,"",","""&amp;AE$1&amp;""":"""&amp;AE30&amp;"""")
&amp;IF(LEN(AF30)=0,"",","""&amp;AF$1&amp;""":"&amp;AF30)
&amp;IF(LEN(AG30)=0,"",","""&amp;AG$1&amp;""":"&amp;AG30)&amp;"}")</f>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5"/>
        <v>1.3550135501355014E-2</v>
      </c>
      <c r="BQ30">
        <f t="shared" ca="1" si="6"/>
        <v>9.4517958412098316E-3</v>
      </c>
      <c r="BR30">
        <f t="shared" ca="1" si="7"/>
        <v>1.0224948875255624E-2</v>
      </c>
      <c r="BS30">
        <f t="shared" ca="1" si="8"/>
        <v>0.24932249322493219</v>
      </c>
      <c r="BT30">
        <f t="shared" ca="1" si="11"/>
        <v>0.17391304347826095</v>
      </c>
      <c r="BU30">
        <f t="shared" ca="1" si="12"/>
        <v>0.18813905930470354</v>
      </c>
      <c r="BV30" t="str">
        <f ca="1">OFFSET([1]EquipTable!$A$1,ROW()-1,0)</f>
        <v>Equip2101</v>
      </c>
      <c r="BX30">
        <f ca="1">IF(VLOOKUP($CA30,[2]ActorTable!$1:$1048576,MATCH("업데이트순번",[2]ActorTable!$1:$1,0),0)&lt;=$BY$1,1,0)
*IF(MID(CA30,7,1)="2",0.1,1)</f>
        <v>1</v>
      </c>
      <c r="BY30">
        <f t="shared" ca="1" si="9"/>
        <v>3.9215686274509796E-2</v>
      </c>
      <c r="BZ30">
        <f t="shared" ca="1" si="10"/>
        <v>0.79215686274509767</v>
      </c>
      <c r="CA30" t="str">
        <f ca="1">OFFSET([2]ActorTable!$A$1,ROW()-1,0)</f>
        <v>Actor1029</v>
      </c>
      <c r="CB30" t="str">
        <f ca="1">VLOOKUP($CA30,[2]ActorTable!$1:$1048576,MATCH("이름참고",[2]ActorTable!$1:$1,0),0)</f>
        <v>에이잭</v>
      </c>
    </row>
    <row r="31" spans="1:80">
      <c r="A31">
        <v>3</v>
      </c>
      <c r="B31">
        <v>9</v>
      </c>
      <c r="C31">
        <f>IF(B31&lt;=9,0,
IF(B31=10,1,2))</f>
        <v>0</v>
      </c>
      <c r="D31">
        <f ca="1">RAND()</f>
        <v>0.96662213945502451</v>
      </c>
      <c r="E31">
        <f ca="1">RAND()</f>
        <v>0.49482136802448995</v>
      </c>
      <c r="F31">
        <f ca="1">RAND()</f>
        <v>0.59333422160454274</v>
      </c>
      <c r="G31">
        <f ca="1">RAND()</f>
        <v>0.23577931396228058</v>
      </c>
      <c r="H31">
        <f ca="1">RAND()</f>
        <v>0.18392533299262903</v>
      </c>
      <c r="I31">
        <f ca="1">RAND()</f>
        <v>0.51742594042600909</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ca="1">IF(ROW()=2,AN31,OFFSET(AM31,-1,0)&amp;IF(LEN(AN31)=0,"",","&amp;AN31))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v>
      </c>
      <c r="AN31" t="str">
        <f ca="1">IF(AL31&lt;&gt;1,"",
"{"""&amp;A$1&amp;""":"&amp;A31
&amp;","""&amp;B$1&amp;""":"&amp;B31
&amp;IF(LEN(AA31)=0,"",","""&amp;AA$1&amp;""":"""&amp;AA31&amp;"""")
&amp;IF(LEN(AC31)=0,"",","""&amp;AC$1&amp;""":"""&amp;AC31&amp;"""")
&amp;IF(LEN(AD31)=0,"",","""&amp;AD$1&amp;""":"&amp;AD31)
&amp;IF(LEN(AE31)=0,"",","""&amp;AE$1&amp;""":"""&amp;AE31&amp;"""")
&amp;IF(LEN(AF31)=0,"",","""&amp;AF$1&amp;""":"&amp;AF31)
&amp;IF(LEN(AG31)=0,"",","""&amp;AG$1&amp;""":"&amp;AG31)&amp;"}")</f>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5"/>
        <v>1.3550135501355014E-2</v>
      </c>
      <c r="BQ31">
        <f t="shared" ca="1" si="6"/>
        <v>9.4517958412098316E-3</v>
      </c>
      <c r="BR31">
        <f t="shared" ca="1" si="7"/>
        <v>1.0224948875255624E-2</v>
      </c>
      <c r="BS31">
        <f t="shared" ca="1" si="8"/>
        <v>0.26287262872628719</v>
      </c>
      <c r="BT31">
        <f t="shared" ca="1" si="11"/>
        <v>0.18336483931947078</v>
      </c>
      <c r="BU31">
        <f t="shared" ca="1" si="12"/>
        <v>0.19836400817995917</v>
      </c>
      <c r="BV31" t="str">
        <f ca="1">OFFSET([1]EquipTable!$A$1,ROW()-1,0)</f>
        <v>Equip2102</v>
      </c>
      <c r="BX31">
        <f ca="1">IF(VLOOKUP($CA31,[2]ActorTable!$1:$1048576,MATCH("업데이트순번",[2]ActorTable!$1:$1,0),0)&lt;=$BY$1,1,0)
*IF(MID(CA31,7,1)="2",0.1,1)</f>
        <v>1</v>
      </c>
      <c r="BY31">
        <f t="shared" ca="1" si="9"/>
        <v>3.9215686274509796E-2</v>
      </c>
      <c r="BZ31">
        <f t="shared" ca="1" si="10"/>
        <v>0.83137254901960744</v>
      </c>
      <c r="CA31" t="str">
        <f ca="1">OFFSET([2]ActorTable!$A$1,ROW()-1,0)</f>
        <v>Actor0030</v>
      </c>
      <c r="CB31" t="str">
        <f ca="1">VLOOKUP($CA31,[2]ActorTable!$1:$1048576,MATCH("이름참고",[2]ActorTable!$1:$1,0),0)</f>
        <v>도스로프</v>
      </c>
    </row>
    <row r="32" spans="1:80">
      <c r="A32">
        <v>4</v>
      </c>
      <c r="B32">
        <v>0</v>
      </c>
      <c r="C32">
        <f>IF(B32&lt;=9,0,
IF(B32=10,1,2))</f>
        <v>0</v>
      </c>
      <c r="D32">
        <f ca="1">RAND()</f>
        <v>0.88718439511662639</v>
      </c>
      <c r="E32">
        <f ca="1">RAND()</f>
        <v>0.67275787058949699</v>
      </c>
      <c r="F32">
        <f ca="1">RAND()</f>
        <v>0.75101544259992115</v>
      </c>
      <c r="G32">
        <f ca="1">RAND()</f>
        <v>0.89185673835493862</v>
      </c>
      <c r="H32">
        <f ca="1">RAND()</f>
        <v>0.65776159998434025</v>
      </c>
      <c r="I32">
        <f ca="1">RAND()</f>
        <v>0.4783606781198585</v>
      </c>
      <c r="M32" t="str">
        <f ca="1">IF(LEN(J32)&lt;&gt;0,J32,VLOOKUP(D32+$B32,$BJ:$BK,MATCH($BK$1,$BJ$1:$BK$1,0),1))</f>
        <v>캐릭터 상자 일반등급</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삭제</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29</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82</v>
      </c>
      <c r="V32" t="s">
        <v>190</v>
      </c>
      <c r="W32">
        <v>1</v>
      </c>
      <c r="X32" t="s">
        <v>125</v>
      </c>
      <c r="Z32">
        <v>1100</v>
      </c>
      <c r="AA32" t="str">
        <f ca="1">IF(ISBLANK(AB32),"",
VLOOKUP(AB32,OFFSET(INDIRECT("$A:$B"),0,MATCH(AB$1&amp;"_Verify",INDIRECT("$1:$1"),0)-1),2,0)
)</f>
        <v>fe</v>
      </c>
      <c r="AB32" t="s">
        <v>82</v>
      </c>
      <c r="AC32" t="s">
        <v>514</v>
      </c>
      <c r="AD32">
        <v>1</v>
      </c>
      <c r="AE32" t="s">
        <v>125</v>
      </c>
      <c r="AG32">
        <v>700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얼룩진 도끼</v>
      </c>
      <c r="AL32">
        <v>1</v>
      </c>
      <c r="AM32" t="str">
        <f ca="1">IF(ROW()=2,AN32,OFFSET(AM32,-1,0)&amp;IF(LEN(AN32)=0,"",","&amp;AN32))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{"dy":4,"sl":0,"tp":"fe","vl":"Equip0002","cn":1,"pt":"GO","pr":700}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5"/>
        <v>1.3550135501355014E-2</v>
      </c>
      <c r="BQ32">
        <f t="shared" ca="1" si="6"/>
        <v>9.4517958412098316E-3</v>
      </c>
      <c r="BR32">
        <f t="shared" ca="1" si="7"/>
        <v>1.0224948875255624E-2</v>
      </c>
      <c r="BS32">
        <f t="shared" ca="1" si="8"/>
        <v>0.27642276422764223</v>
      </c>
      <c r="BT32">
        <f t="shared" ca="1" si="11"/>
        <v>0.19281663516068062</v>
      </c>
      <c r="BU32">
        <f t="shared" ca="1" si="12"/>
        <v>0.2085889570552148</v>
      </c>
      <c r="BV32" t="str">
        <f ca="1">OFFSET([1]EquipTable!$A$1,ROW()-1,0)</f>
        <v>Equip2201</v>
      </c>
      <c r="BX32">
        <f ca="1">IF(VLOOKUP($CA32,[2]ActorTable!$1:$1048576,MATCH("업데이트순번",[2]ActorTable!$1:$1,0),0)&lt;=$BY$1,1,0)
*IF(MID(CA32,7,1)="2",0.1,1)</f>
        <v>0.1</v>
      </c>
      <c r="BY32">
        <f t="shared" ca="1" si="9"/>
        <v>3.9215686274509803E-3</v>
      </c>
      <c r="BZ32">
        <f t="shared" ca="1" si="10"/>
        <v>0.87058823529411722</v>
      </c>
      <c r="CA32" t="str">
        <f ca="1">OFFSET([2]ActorTable!$A$1,ROW()-1,0)</f>
        <v>Actor3231</v>
      </c>
      <c r="CB32" t="str">
        <f ca="1">VLOOKUP($CA32,[2]ActorTable!$1:$1048576,MATCH("이름참고",[2]ActorTable!$1:$1,0),0)</f>
        <v>라무무</v>
      </c>
    </row>
    <row r="33" spans="1:80">
      <c r="A33">
        <v>4</v>
      </c>
      <c r="B33">
        <v>1</v>
      </c>
      <c r="C33">
        <f>IF(B33&lt;=9,0,
IF(B33=10,1,2))</f>
        <v>0</v>
      </c>
      <c r="D33">
        <f ca="1">RAND()</f>
        <v>0.19660042673830413</v>
      </c>
      <c r="E33">
        <f ca="1">RAND()</f>
        <v>0.51503217339957819</v>
      </c>
      <c r="F33">
        <f ca="1">RAND()</f>
        <v>0.85177693224367013</v>
      </c>
      <c r="G33">
        <f ca="1">RAND()</f>
        <v>0.96520687985066245</v>
      </c>
      <c r="H33">
        <f ca="1">RAND()</f>
        <v>0.16977362119791217</v>
      </c>
      <c r="I33">
        <f ca="1">RAND()</f>
        <v>0.76159592843160173</v>
      </c>
      <c r="M33" t="str">
        <f ca="1">IF(LEN(J33)&lt;&gt;0,J33,VLOOKUP(D33+$B33,$BJ:$BK,MATCH($BK$1,$BJ$1:$BK$1,0),1))</f>
        <v>지정 장비</v>
      </c>
      <c r="N33" t="str">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Equip4202</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3300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ca="1">IF(OR(ISNUMBER(N33),N33="삭제",ISBLANK(N33)),"",
IF(LEFT(N33,5)="Equip",IF(MID(N33,7,1)="4","전설",""),
IF(LEFT(N33,5)="Actor",IF(MID(N33,7,1)="2","전설",""),
"그외없음")))</f>
        <v/>
      </c>
      <c r="U33" t="s">
        <v>82</v>
      </c>
      <c r="V33" t="s">
        <v>259</v>
      </c>
      <c r="W33">
        <v>1</v>
      </c>
      <c r="X33" t="s">
        <v>125</v>
      </c>
      <c r="Z33">
        <v>7600</v>
      </c>
      <c r="AA33" t="str">
        <f ca="1">IF(ISBLANK(AB33),"",
VLOOKUP(AB33,OFFSET(INDIRECT("$A:$B"),0,MATCH(AB$1&amp;"_Verify",INDIRECT("$1:$1"),0)-1),2,0)
)</f>
        <v>upn</v>
      </c>
      <c r="AB33" t="s">
        <v>92</v>
      </c>
      <c r="AC33">
        <v>17107</v>
      </c>
      <c r="AD33">
        <v>7</v>
      </c>
      <c r="AE33" t="s">
        <v>68</v>
      </c>
      <c r="AG33">
        <v>2100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ca="1">IF(ROW()=2,AN33,OFFSET(AM33,-1,0)&amp;IF(LEN(AN33)=0,"",","&amp;AN33))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v>
      </c>
      <c r="AN33" t="str">
        <f ca="1">IF(AL33&lt;&gt;1,"",
"{"""&amp;A$1&amp;""":"&amp;A33
&amp;","""&amp;B$1&amp;""":"&amp;B33
&amp;IF(LEN(AA33)=0,"",","""&amp;AA$1&amp;""":"""&amp;AA33&amp;"""")
&amp;IF(LEN(AC33)=0,"",","""&amp;AC$1&amp;""":"""&amp;AC33&amp;"""")
&amp;IF(LEN(AD33)=0,"",","""&amp;AD$1&amp;""":"&amp;AD33)
&amp;IF(LEN(AE33)=0,"",","""&amp;AE$1&amp;""":"""&amp;AE33&amp;"""")
&amp;IF(LEN(AF33)=0,"",","""&amp;AF$1&amp;""":"&amp;AF33)
&amp;IF(LEN(AG33)=0,"",","""&amp;AG$1&amp;""":"&amp;AG33)&amp;"}")</f>
        <v>{"dy":4,"sl":1,"tp":"upn","vl":"17107","cn":7,"pt":"GO","pr":2100}</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5"/>
        <v>1.3550135501355014E-2</v>
      </c>
      <c r="BQ33">
        <f t="shared" ca="1" si="6"/>
        <v>9.4517958412098316E-3</v>
      </c>
      <c r="BR33">
        <f t="shared" ca="1" si="7"/>
        <v>1.0224948875255624E-2</v>
      </c>
      <c r="BS33">
        <f t="shared" ca="1" si="8"/>
        <v>0.28997289972899726</v>
      </c>
      <c r="BT33">
        <f t="shared" ca="1" si="11"/>
        <v>0.20226843100189046</v>
      </c>
      <c r="BU33">
        <f t="shared" ca="1" si="12"/>
        <v>0.21881390593047043</v>
      </c>
      <c r="BV33" t="str">
        <f ca="1">OFFSET([1]EquipTable!$A$1,ROW()-1,0)</f>
        <v>Equip2202</v>
      </c>
      <c r="BX33">
        <f ca="1">IF(VLOOKUP($CA33,[2]ActorTable!$1:$1048576,MATCH("업데이트순번",[2]ActorTable!$1:$1,0),0)&lt;=$BY$1,1,0)
*IF(MID(CA33,7,1)="2",0.1,1)</f>
        <v>0</v>
      </c>
      <c r="BY33">
        <f t="shared" ca="1" si="9"/>
        <v>0</v>
      </c>
      <c r="BZ33">
        <f t="shared" ca="1" si="10"/>
        <v>0.87450980392156819</v>
      </c>
      <c r="CA33" t="str">
        <f ca="1">OFFSET([2]ActorTable!$A$1,ROW()-1,0)</f>
        <v>Actor9932</v>
      </c>
      <c r="CB33" t="str">
        <f ca="1">VLOOKUP($CA33,[2]ActorTable!$1:$1048576,MATCH("이름참고",[2]ActorTable!$1:$1,0),0)</f>
        <v>스트링없음</v>
      </c>
    </row>
    <row r="34" spans="1:80">
      <c r="A34">
        <v>4</v>
      </c>
      <c r="B34">
        <v>2</v>
      </c>
      <c r="C34">
        <f>IF(B34&lt;=9,0,
IF(B34=10,1,2))</f>
        <v>0</v>
      </c>
      <c r="D34">
        <f ca="1">RAND()</f>
        <v>0.39761929198825741</v>
      </c>
      <c r="E34">
        <f ca="1">RAND()</f>
        <v>0.50849202941955363</v>
      </c>
      <c r="F34">
        <f ca="1">RAND()</f>
        <v>0.17388019599224769</v>
      </c>
      <c r="G34">
        <f ca="1">RAND()</f>
        <v>0.97859323507404339</v>
      </c>
      <c r="H34">
        <f ca="1">RAND()</f>
        <v>0.83772156342766246</v>
      </c>
      <c r="I34">
        <f ca="1">RAND()</f>
        <v>0.41903328456966293</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50849</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9</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2700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125</v>
      </c>
      <c r="Z34">
        <v>1000</v>
      </c>
      <c r="AA34" t="str">
        <f ca="1">IF(ISBLANK(AB34),"",
VLOOKUP(AB34,OFFSET(INDIRECT("$A:$B"),0,MATCH(AB$1&amp;"_Verify",INDIRECT("$1:$1"),0)-1),2,0)
)</f>
        <v>fe</v>
      </c>
      <c r="AB34" t="s">
        <v>82</v>
      </c>
      <c r="AC34" t="s">
        <v>417</v>
      </c>
      <c r="AD34">
        <v>1</v>
      </c>
      <c r="AE34" t="s">
        <v>125</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뿔과 뼈</v>
      </c>
      <c r="AL34">
        <v>1</v>
      </c>
      <c r="AM34" t="str">
        <f ca="1">IF(ROW()=2,AN34,OFFSET(AM34,-1,0)&amp;IF(LEN(AN34)=0,"",","&amp;AN34))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v>
      </c>
      <c r="AN34" t="str">
        <f ca="1">IF(AL34&lt;&gt;1,"",
"{"""&amp;A$1&amp;""":"&amp;A34
&amp;","""&amp;B$1&amp;""":"&amp;B34
&amp;IF(LEN(AA34)=0,"",","""&amp;AA$1&amp;""":"""&amp;AA34&amp;"""")
&amp;IF(LEN(AC34)=0,"",","""&amp;AC$1&amp;""":"""&amp;AC34&amp;"""")
&amp;IF(LEN(AD34)=0,"",","""&amp;AD$1&amp;""":"&amp;AD34)
&amp;IF(LEN(AE34)=0,"",","""&amp;AE$1&amp;""":"""&amp;AE34&amp;"""")
&amp;IF(LEN(AF34)=0,"",","""&amp;AF$1&amp;""":"&amp;AF34)
&amp;IF(LEN(AG34)=0,"",","""&amp;AG$1&amp;""":"&amp;AG34)&amp;"}")</f>
        <v>{"dy":4,"sl":2,"tp":"fe","vl":"Equip2301","cn":1,"pt":"GO","pr":7600}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5"/>
        <v>1.3550135501355014E-2</v>
      </c>
      <c r="BQ34">
        <f t="shared" ca="1" si="6"/>
        <v>9.4517958412098316E-3</v>
      </c>
      <c r="BR34">
        <f t="shared" ca="1" si="7"/>
        <v>1.0224948875255624E-2</v>
      </c>
      <c r="BS34">
        <f t="shared" ca="1" si="8"/>
        <v>0.30352303523035229</v>
      </c>
      <c r="BT34">
        <f t="shared" ca="1" si="11"/>
        <v>0.2117202268431003</v>
      </c>
      <c r="BU34">
        <f t="shared" ca="1" si="12"/>
        <v>0.22903885480572606</v>
      </c>
      <c r="BV34" t="str">
        <f ca="1">OFFSET([1]EquipTable!$A$1,ROW()-1,0)</f>
        <v>Equip2301</v>
      </c>
      <c r="BX34">
        <f ca="1">IF(VLOOKUP($CA34,[2]ActorTable!$1:$1048576,MATCH("업데이트순번",[2]ActorTable!$1:$1,0),0)&lt;=$BY$1,1,0)
*IF(MID(CA34,7,1)="2",0.1,1)</f>
        <v>0</v>
      </c>
      <c r="BY34">
        <f t="shared" ca="1" si="9"/>
        <v>0</v>
      </c>
      <c r="BZ34">
        <f t="shared" ca="1" si="10"/>
        <v>0.87450980392156819</v>
      </c>
      <c r="CA34" t="str">
        <f ca="1">OFFSET([2]ActorTable!$A$1,ROW()-1,0)</f>
        <v>Actor0233</v>
      </c>
      <c r="CB34" t="str">
        <f ca="1">VLOOKUP($CA34,[2]ActorTable!$1:$1048576,MATCH("이름참고",[2]ActorTable!$1:$1,0),0)</f>
        <v>시리아</v>
      </c>
    </row>
    <row r="35" spans="1:80">
      <c r="A35">
        <v>4</v>
      </c>
      <c r="B35">
        <v>3</v>
      </c>
      <c r="C35">
        <f>IF(B35&lt;=9,0,
IF(B35=10,1,2))</f>
        <v>0</v>
      </c>
      <c r="D35">
        <f ca="1">RAND()</f>
        <v>0.64391370686183746</v>
      </c>
      <c r="E35">
        <f ca="1">RAND()</f>
        <v>0.8391000566199428</v>
      </c>
      <c r="F35">
        <f ca="1">RAND()</f>
        <v>0.21275882679548941</v>
      </c>
      <c r="G35">
        <f ca="1">RAND()</f>
        <v>0.12129225717414283</v>
      </c>
      <c r="H35">
        <f ca="1">RAND()</f>
        <v>0.18534983803816918</v>
      </c>
      <c r="I35">
        <f ca="1">RAND()</f>
        <v>0.33782143300612322</v>
      </c>
      <c r="M35" t="str">
        <f ca="1">IF(LEN(J35)&lt;&gt;0,J35,VLOOKUP(D35+$B35,$BJ:$BK,MATCH($BK$1,$BJ$1:$BK$1,0),1))</f>
        <v>안 지정 캐릭터 PP 일반등급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83910</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13</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3900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125</v>
      </c>
      <c r="Z35">
        <v>900</v>
      </c>
      <c r="AA35" t="str">
        <f ca="1">IF(ISBLANK(AB35),"",
VLOOKUP(AB35,OFFSET(INDIRECT("$A:$B"),0,MATCH(AB$1&amp;"_Verify",INDIRECT("$1:$1"),0)-1),2,0)
)</f>
        <v>upn</v>
      </c>
      <c r="AB35" t="s">
        <v>92</v>
      </c>
      <c r="AC35">
        <v>43231</v>
      </c>
      <c r="AD35">
        <v>6</v>
      </c>
      <c r="AE35" t="s">
        <v>125</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IF(ROW()=2,AN35,OFFSET(AM35,-1,0)&amp;IF(LEN(AN35)=0,"",","&amp;AN35))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v>
      </c>
      <c r="AN35" t="str">
        <f ca="1">IF(AL35&lt;&gt;1,"",
"{"""&amp;A$1&amp;""":"&amp;A35
&amp;","""&amp;B$1&amp;""":"&amp;B35
&amp;IF(LEN(AA35)=0,"",","""&amp;AA$1&amp;""":"""&amp;AA35&amp;"""")
&amp;IF(LEN(AC35)=0,"",","""&amp;AC$1&amp;""":"""&amp;AC35&amp;"""")
&amp;IF(LEN(AD35)=0,"",","""&amp;AD$1&amp;""":"&amp;AD35)
&amp;IF(LEN(AE35)=0,"",","""&amp;AE$1&amp;""":"""&amp;AE35&amp;"""")
&amp;IF(LEN(AF35)=0,"",","""&amp;AF$1&amp;""":"&amp;AF35)
&amp;IF(LEN(AG35)=0,"",","""&amp;AG$1&amp;""":"&amp;AG35)&amp;"}")</f>
        <v>{"dy":4,"sl":3,"tp":"upn","vl":"43231","cn":6,"pt":"GO","pr":1800}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5"/>
        <v>1.3550135501355014E-2</v>
      </c>
      <c r="BQ35">
        <f t="shared" ca="1" si="6"/>
        <v>9.4517958412098316E-3</v>
      </c>
      <c r="BR35">
        <f t="shared" ca="1" si="7"/>
        <v>1.0224948875255624E-2</v>
      </c>
      <c r="BS35">
        <f t="shared" ca="1" si="8"/>
        <v>0.31707317073170732</v>
      </c>
      <c r="BT35">
        <f t="shared" ca="1" si="11"/>
        <v>0.22117202268431013</v>
      </c>
      <c r="BU35">
        <f t="shared" ca="1" si="12"/>
        <v>0.23926380368098168</v>
      </c>
      <c r="BV35" t="str">
        <f ca="1">OFFSET([1]EquipTable!$A$1,ROW()-1,0)</f>
        <v>Equip2302</v>
      </c>
      <c r="BX35">
        <f ca="1">IF(VLOOKUP($CA35,[2]ActorTable!$1:$1048576,MATCH("업데이트순번",[2]ActorTable!$1:$1,0),0)&lt;=$BY$1,1,0)
*IF(MID(CA35,7,1)="2",0.1,1)</f>
        <v>0</v>
      </c>
      <c r="BY35">
        <f t="shared" ca="1" si="9"/>
        <v>0</v>
      </c>
      <c r="BZ35">
        <f t="shared" ca="1" si="10"/>
        <v>0.87450980392156819</v>
      </c>
      <c r="CA35" t="str">
        <f ca="1">OFFSET([2]ActorTable!$A$1,ROW()-1,0)</f>
        <v>Actor9934</v>
      </c>
      <c r="CB35" t="str">
        <f ca="1">VLOOKUP($CA35,[2]ActorTable!$1:$1048576,MATCH("이름참고",[2]ActorTable!$1:$1,0),0)</f>
        <v>스트링없음</v>
      </c>
    </row>
    <row r="36" spans="1:80">
      <c r="A36">
        <v>4</v>
      </c>
      <c r="B36">
        <v>4</v>
      </c>
      <c r="C36">
        <f>IF(B36&lt;=9,0,
IF(B36=10,1,2))</f>
        <v>0</v>
      </c>
      <c r="D36">
        <f ca="1">RAND()</f>
        <v>0.67895391350835999</v>
      </c>
      <c r="E36">
        <f ca="1">RAND()</f>
        <v>0.24630713221439782</v>
      </c>
      <c r="F36">
        <f ca="1">RAND()</f>
        <v>0.26108012233199152</v>
      </c>
      <c r="G36">
        <f ca="1">RAND()</f>
        <v>0.41664862117986357</v>
      </c>
      <c r="H36">
        <f ca="1">RAND()</f>
        <v>0.86710854438386109</v>
      </c>
      <c r="I36">
        <f ca="1">RAND()</f>
        <v>0.45386388041705461</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24630</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5</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1500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125</v>
      </c>
      <c r="Z36">
        <v>900</v>
      </c>
      <c r="AA36" t="str">
        <f ca="1">IF(ISBLANK(AB36),"",
VLOOKUP(AB36,OFFSET(INDIRECT("$A:$B"),0,MATCH(AB$1&amp;"_Verify",INDIRECT("$1:$1"),0)-1),2,0)
)</f>
        <v>fe</v>
      </c>
      <c r="AB36" t="s">
        <v>82</v>
      </c>
      <c r="AC36" t="s">
        <v>277</v>
      </c>
      <c r="AD36">
        <v>1</v>
      </c>
      <c r="AE36" t="s">
        <v>125</v>
      </c>
      <c r="AG36">
        <v>2900</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
      </c>
      <c r="AJ36" t="str">
        <f>IF(ISBLANK($AB36),"",
IF(AND($B36&gt;=VLOOKUP($AB36,$AP:$AS,3,0),$B36&lt;=VLOOKUP($AB36,$AP:$AS,4,0)),"","슬롯타입이상"))</f>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T75식 레이피어</v>
      </c>
      <c r="AL36">
        <v>1</v>
      </c>
      <c r="AM36" t="str">
        <f ca="1">IF(ROW()=2,AN36,OFFSET(AM36,-1,0)&amp;IF(LEN(AN36)=0,"",","&amp;AN36))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v>
      </c>
      <c r="AN36" t="str">
        <f ca="1">IF(AL36&lt;&gt;1,"",
"{"""&amp;A$1&amp;""":"&amp;A36
&amp;","""&amp;B$1&amp;""":"&amp;B36
&amp;IF(LEN(AA36)=0,"",","""&amp;AA$1&amp;""":"""&amp;AA36&amp;"""")
&amp;IF(LEN(AC36)=0,"",","""&amp;AC$1&amp;""":"""&amp;AC36&amp;"""")
&amp;IF(LEN(AD36)=0,"",","""&amp;AD$1&amp;""":"&amp;AD36)
&amp;IF(LEN(AE36)=0,"",","""&amp;AE$1&amp;""":"""&amp;AE36&amp;"""")
&amp;IF(LEN(AF36)=0,"",","""&amp;AF$1&amp;""":"&amp;AF36)
&amp;IF(LEN(AG36)=0,"",","""&amp;AG$1&amp;""":"&amp;AG36)&amp;"}")</f>
        <v>{"dy":4,"sl":4,"tp":"fe","vl":"Equip5202","cn":1,"pt":"GO","pr":2900}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5"/>
        <v>1.3550135501355016E-3</v>
      </c>
      <c r="BQ36">
        <f t="shared" ca="1" si="6"/>
        <v>9.4517958412098323E-4</v>
      </c>
      <c r="BR36">
        <f t="shared" ca="1" si="7"/>
        <v>1.0224948875255625E-3</v>
      </c>
      <c r="BS36">
        <f t="shared" ca="1" si="8"/>
        <v>0.33062330623306235</v>
      </c>
      <c r="BT36">
        <f t="shared" ca="1" si="11"/>
        <v>0.23062381852551997</v>
      </c>
      <c r="BU36">
        <f t="shared" ca="1" si="12"/>
        <v>0.24948875255623731</v>
      </c>
      <c r="BV36" t="str">
        <f ca="1">OFFSET([1]EquipTable!$A$1,ROW()-1,0)</f>
        <v>Equip2401</v>
      </c>
      <c r="BX36">
        <f ca="1">IF(VLOOKUP($CA36,[2]ActorTable!$1:$1048576,MATCH("업데이트순번",[2]ActorTable!$1:$1,0),0)&lt;=$BY$1,1,0)
*IF(MID(CA36,7,1)="2",0.1,1)</f>
        <v>0</v>
      </c>
      <c r="BY36">
        <f t="shared" ca="1" si="9"/>
        <v>0</v>
      </c>
      <c r="BZ36">
        <f t="shared" ca="1" si="10"/>
        <v>0.87450980392156819</v>
      </c>
      <c r="CA36" t="str">
        <f ca="1">OFFSET([2]ActorTable!$A$1,ROW()-1,0)</f>
        <v>Actor2235</v>
      </c>
      <c r="CB36" t="str">
        <f ca="1">VLOOKUP($CA36,[2]ActorTable!$1:$1048576,MATCH("이름참고",[2]ActorTable!$1:$1,0),0)</f>
        <v>린하이</v>
      </c>
    </row>
    <row r="37" spans="1:80">
      <c r="A37">
        <v>4</v>
      </c>
      <c r="B37">
        <v>5</v>
      </c>
      <c r="C37">
        <f>IF(B37&lt;=9,0,
IF(B37=10,1,2))</f>
        <v>0</v>
      </c>
      <c r="D37">
        <f ca="1">RAND()</f>
        <v>0.49474523099298806</v>
      </c>
      <c r="E37">
        <f ca="1">RAND()</f>
        <v>0.17295548010221584</v>
      </c>
      <c r="F37">
        <f ca="1">RAND()</f>
        <v>8.6607364032619594E-2</v>
      </c>
      <c r="G37">
        <f ca="1">RAND()</f>
        <v>0.47217588840478841</v>
      </c>
      <c r="H37">
        <f ca="1">RAND()</f>
        <v>9.8354269628947333E-2</v>
      </c>
      <c r="I37">
        <f ca="1">RAND()</f>
        <v>0.78828259317917282</v>
      </c>
      <c r="M37" t="str">
        <f ca="1">IF(LEN(J37)&lt;&gt;0,J37,VLOOKUP(D37+$B37,$BJ:$BK,MATCH($BK$1,$BJ$1:$BK$1,0),1))</f>
        <v>지정 장비</v>
      </c>
      <c r="N37" t="str">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Equip1201</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3300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
      </c>
      <c r="U37" t="s">
        <v>82</v>
      </c>
      <c r="V37" t="s">
        <v>203</v>
      </c>
      <c r="W37">
        <v>1</v>
      </c>
      <c r="X37" t="s">
        <v>125</v>
      </c>
      <c r="Z37">
        <v>2900</v>
      </c>
      <c r="AA37" t="str">
        <f ca="1">IF(ISBLANK(AB37),"",
VLOOKUP(AB37,OFFSET(INDIRECT("$A:$B"),0,MATCH(AB$1&amp;"_Verify",INDIRECT("$1:$1"),0)-1),2,0)
)</f>
        <v>uph</v>
      </c>
      <c r="AB37" t="s">
        <v>91</v>
      </c>
      <c r="AC37">
        <v>26542</v>
      </c>
      <c r="AD37">
        <v>10</v>
      </c>
      <c r="AE37" t="s">
        <v>296</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ca="1">IF(ROW()=2,AN37,OFFSET(AM37,-1,0)&amp;IF(LEN(AN37)=0,"",","&amp;AN37))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v>
      </c>
      <c r="AN37" t="str">
        <f ca="1">IF(AL37&lt;&gt;1,"",
"{"""&amp;A$1&amp;""":"&amp;A37
&amp;","""&amp;B$1&amp;""":"&amp;B37
&amp;IF(LEN(AA37)=0,"",","""&amp;AA$1&amp;""":"""&amp;AA37&amp;"""")
&amp;IF(LEN(AC37)=0,"",","""&amp;AC$1&amp;""":"""&amp;AC37&amp;"""")
&amp;IF(LEN(AD37)=0,"",","""&amp;AD$1&amp;""":"&amp;AD37)
&amp;IF(LEN(AE37)=0,"",","""&amp;AE$1&amp;""":"""&amp;AE37&amp;"""")
&amp;IF(LEN(AF37)=0,"",","""&amp;AF$1&amp;""":"&amp;AF37)
&amp;IF(LEN(AG37)=0,"",","""&amp;AG$1&amp;""":"&amp;AG37)&amp;"}")</f>
        <v>{"dy":4,"sl":5,"tp":"uph","vl":"26542","cn":10,"pt":"GO","pr":3000}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5"/>
        <v>1.3550135501355016E-3</v>
      </c>
      <c r="BQ37">
        <f t="shared" ca="1" si="6"/>
        <v>9.4517958412098323E-4</v>
      </c>
      <c r="BR37">
        <f t="shared" ca="1" si="7"/>
        <v>1.0224948875255625E-3</v>
      </c>
      <c r="BS37">
        <f t="shared" ca="1" si="8"/>
        <v>0.33197831978319786</v>
      </c>
      <c r="BT37">
        <f t="shared" ca="1" si="11"/>
        <v>0.23156899810964096</v>
      </c>
      <c r="BU37">
        <f t="shared" ca="1" si="12"/>
        <v>0.25051124744376285</v>
      </c>
      <c r="BV37" t="str">
        <f ca="1">OFFSET([1]EquipTable!$A$1,ROW()-1,0)</f>
        <v>Equip2402</v>
      </c>
      <c r="BX37">
        <f ca="1">IF(VLOOKUP($CA37,[2]ActorTable!$1:$1048576,MATCH("업데이트순번",[2]ActorTable!$1:$1,0),0)&lt;=$BY$1,1,0)
*IF(MID(CA37,7,1)="2",0.1,1)</f>
        <v>0</v>
      </c>
      <c r="BY37">
        <f t="shared" ca="1" si="9"/>
        <v>0</v>
      </c>
      <c r="BZ37">
        <f t="shared" ca="1" si="10"/>
        <v>0.87450980392156819</v>
      </c>
      <c r="CA37" t="str">
        <f ca="1">OFFSET([2]ActorTable!$A$1,ROW()-1,0)</f>
        <v>Actor0236</v>
      </c>
      <c r="CB37" t="str">
        <f ca="1">VLOOKUP($CA37,[2]ActorTable!$1:$1048576,MATCH("이름참고",[2]ActorTable!$1:$1,0),0)</f>
        <v>나인</v>
      </c>
    </row>
    <row r="38" spans="1:80">
      <c r="A38">
        <v>4</v>
      </c>
      <c r="B38">
        <v>6</v>
      </c>
      <c r="C38">
        <f>IF(B38&lt;=9,0,
IF(B38=10,1,2))</f>
        <v>0</v>
      </c>
      <c r="D38">
        <f ca="1">RAND()</f>
        <v>0.22446521267870334</v>
      </c>
      <c r="E38">
        <f ca="1">RAND()</f>
        <v>0.46065163487810945</v>
      </c>
      <c r="F38">
        <f ca="1">RAND()</f>
        <v>0.3601601952420469</v>
      </c>
      <c r="G38">
        <f ca="1">RAND()</f>
        <v>0.24634435362554552</v>
      </c>
      <c r="H38">
        <f ca="1">RAND()</f>
        <v>5.7163083646729063E-2</v>
      </c>
      <c r="I38">
        <f ca="1">RAND()</f>
        <v>0.85740001881332628</v>
      </c>
      <c r="M38" t="str">
        <f ca="1">IF(LEN(J38)&lt;&gt;0,J38,VLOOKUP(D38+$B38,$BJ:$BK,MATCH($BK$1,$BJ$1:$BK$1,0),1))</f>
        <v>지정 장비</v>
      </c>
      <c r="N38" t="str">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Equip5302</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DI</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12</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ca="1">IF(OR(ISNUMBER(N38),N38="삭제",ISBLANK(N38)),"",
IF(LEFT(N38,5)="Equip",IF(MID(N38,7,1)="4","전설",""),
IF(LEFT(N38,5)="Actor",IF(MID(N38,7,1)="2","전설",""),
"그외없음")))</f>
        <v/>
      </c>
      <c r="U38" t="s">
        <v>82</v>
      </c>
      <c r="V38" t="s">
        <v>244</v>
      </c>
      <c r="W38">
        <v>1</v>
      </c>
      <c r="X38" t="s">
        <v>129</v>
      </c>
      <c r="Z38">
        <v>15</v>
      </c>
      <c r="AA38" t="str">
        <f ca="1">IF(ISBLANK(AB38),"",
VLOOKUP(AB38,OFFSET(INDIRECT("$A:$B"),0,MATCH(AB$1&amp;"_Verify",INDIRECT("$1:$1"),0)-1),2,0)
)</f>
        <v>fe</v>
      </c>
      <c r="AB38" t="s">
        <v>82</v>
      </c>
      <c r="AC38" t="s">
        <v>515</v>
      </c>
      <c r="AD38">
        <v>1</v>
      </c>
      <c r="AE38" t="s">
        <v>125</v>
      </c>
      <c r="AG38">
        <v>3200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용력의 방패</v>
      </c>
      <c r="AL38">
        <v>1</v>
      </c>
      <c r="AM38" t="str">
        <f ca="1">IF(ROW()=2,AN38,OFFSET(AM38,-1,0)&amp;IF(LEN(AN38)=0,"",","&amp;AN38))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v>
      </c>
      <c r="AN38" t="str">
        <f ca="1">IF(AL38&lt;&gt;1,"",
"{"""&amp;A$1&amp;""":"&amp;A38
&amp;","""&amp;B$1&amp;""":"&amp;B38
&amp;IF(LEN(AA38)=0,"",","""&amp;AA$1&amp;""":"""&amp;AA38&amp;"""")
&amp;IF(LEN(AC38)=0,"",","""&amp;AC$1&amp;""":"""&amp;AC38&amp;"""")
&amp;IF(LEN(AD38)=0,"",","""&amp;AD$1&amp;""":"&amp;AD38)
&amp;IF(LEN(AE38)=0,"",","""&amp;AE$1&amp;""":"""&amp;AE38&amp;"""")
&amp;IF(LEN(AF38)=0,"",","""&amp;AF$1&amp;""":"&amp;AF38)
&amp;IF(LEN(AG38)=0,"",","""&amp;AG$1&amp;""":"&amp;AG38)&amp;"}")</f>
        <v>{"dy":4,"sl":6,"tp":"fe","vl":"Equip7101","cn":1,"pt":"GO","pr":3200}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5"/>
        <v>0</v>
      </c>
      <c r="BQ38">
        <f t="shared" ca="1" si="6"/>
        <v>0</v>
      </c>
      <c r="BR38">
        <f t="shared" ca="1" si="7"/>
        <v>0</v>
      </c>
      <c r="BS38">
        <f t="shared" ca="1" si="8"/>
        <v>0.33333333333333337</v>
      </c>
      <c r="BT38">
        <f t="shared" ca="1" si="11"/>
        <v>0.23251417769376195</v>
      </c>
      <c r="BU38">
        <f t="shared" ca="1" si="12"/>
        <v>0.25153374233128839</v>
      </c>
      <c r="BV38" t="str">
        <f ca="1">OFFSET([1]EquipTable!$A$1,ROW()-1,0)</f>
        <v>Equip2403</v>
      </c>
      <c r="BX38">
        <f ca="1">IF(VLOOKUP($CA38,[2]ActorTable!$1:$1048576,MATCH("업데이트순번",[2]ActorTable!$1:$1,0),0)&lt;=$BY$1,1,0)
*IF(MID(CA38,7,1)="2",0.1,1)</f>
        <v>1</v>
      </c>
      <c r="BY38">
        <f t="shared" ca="1" si="9"/>
        <v>3.9215686274509796E-2</v>
      </c>
      <c r="BZ38">
        <f t="shared" ca="1" si="10"/>
        <v>0.87450980392156819</v>
      </c>
      <c r="CA38" t="str">
        <f ca="1">OFFSET([2]ActorTable!$A$1,ROW()-1,0)</f>
        <v>Actor0037</v>
      </c>
      <c r="CB38" t="str">
        <f ca="1">VLOOKUP($CA38,[2]ActorTable!$1:$1048576,MATCH("이름참고",[2]ActorTable!$1:$1,0),0)</f>
        <v>튤린</v>
      </c>
    </row>
    <row r="39" spans="1:80">
      <c r="A39">
        <v>4</v>
      </c>
      <c r="B39">
        <v>7</v>
      </c>
      <c r="C39">
        <f>IF(B39&lt;=9,0,
IF(B39=10,1,2))</f>
        <v>0</v>
      </c>
      <c r="D39">
        <f ca="1">RAND()</f>
        <v>0.1434786354298514</v>
      </c>
      <c r="E39">
        <f ca="1">RAND()</f>
        <v>0.16111972973597355</v>
      </c>
      <c r="F39">
        <f ca="1">RAND()</f>
        <v>0.96480874111863013</v>
      </c>
      <c r="G39">
        <f ca="1">RAND()</f>
        <v>0.89749984191791554</v>
      </c>
      <c r="H39">
        <f ca="1">RAND()</f>
        <v>0.79803671391828512</v>
      </c>
      <c r="I39">
        <f ca="1">RAND()</f>
        <v>8.2593852365378861E-2</v>
      </c>
      <c r="M39" t="str">
        <f ca="1">IF(LEN(J39)&lt;&gt;0,J39,VLOOKUP(D39+$B39,$BJ:$BK,MATCH($BK$1,$BJ$1:$BK$1,0),1))</f>
        <v>지정 장비</v>
      </c>
      <c r="N39" t="str">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Equip1302</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7000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ca="1">IF(OR(ISNUMBER(N39),N39="삭제",ISBLANK(N39)),"",
IF(LEFT(N39,5)="Equip",IF(MID(N39,7,1)="4","전설",""),
IF(LEFT(N39,5)="Actor",IF(MID(N39,7,1)="2","전설",""),
"그외없음")))</f>
        <v/>
      </c>
      <c r="U39" t="s">
        <v>82</v>
      </c>
      <c r="V39" t="s">
        <v>237</v>
      </c>
      <c r="W39">
        <v>1</v>
      </c>
      <c r="X39" t="s">
        <v>125</v>
      </c>
      <c r="Z39">
        <v>7800</v>
      </c>
      <c r="AA39" t="str">
        <f ca="1">IF(ISBLANK(AB39),"",
VLOOKUP(AB39,OFFSET(INDIRECT("$A:$B"),0,MATCH(AB$1&amp;"_Verify",INDIRECT("$1:$1"),0)-1),2,0)
)</f>
        <v>fe</v>
      </c>
      <c r="AB39" t="s">
        <v>82</v>
      </c>
      <c r="AC39" t="s">
        <v>516</v>
      </c>
      <c r="AD39">
        <v>1</v>
      </c>
      <c r="AE39" t="s">
        <v>125</v>
      </c>
      <c r="AG39">
        <v>1900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까마귀 리볼버</v>
      </c>
      <c r="AL39">
        <v>1</v>
      </c>
      <c r="AM39" t="str">
        <f ca="1">IF(ROW()=2,AN39,OFFSET(AM39,-1,0)&amp;IF(LEN(AN39)=0,"",","&amp;AN39))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{"dy":4,"sl":7,"tp":"fe","vl":"Equip6001","cn":1,"pt":"GO","pr":1900}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5"/>
        <v>0</v>
      </c>
      <c r="BQ39">
        <f t="shared" ca="1" si="6"/>
        <v>0</v>
      </c>
      <c r="BR39">
        <f t="shared" ca="1" si="7"/>
        <v>0</v>
      </c>
      <c r="BS39">
        <f t="shared" ca="1" si="8"/>
        <v>0.33333333333333337</v>
      </c>
      <c r="BT39">
        <f t="shared" ca="1" si="11"/>
        <v>0.23251417769376195</v>
      </c>
      <c r="BU39">
        <f t="shared" ca="1" si="12"/>
        <v>0.25153374233128839</v>
      </c>
      <c r="BV39" t="str">
        <f ca="1">OFFSET([1]EquipTable!$A$1,ROW()-1,0)</f>
        <v>Equip2404</v>
      </c>
      <c r="BX39">
        <f ca="1">IF(VLOOKUP($CA39,[2]ActorTable!$1:$1048576,MATCH("업데이트순번",[2]ActorTable!$1:$1,0),0)&lt;=$BY$1,1,0)
*IF(MID(CA39,7,1)="2",0.1,1)</f>
        <v>0.1</v>
      </c>
      <c r="BY39">
        <f t="shared" ca="1" si="9"/>
        <v>3.9215686274509803E-3</v>
      </c>
      <c r="BZ39">
        <f t="shared" ca="1" si="10"/>
        <v>0.91372549019607796</v>
      </c>
      <c r="CA39" t="str">
        <f ca="1">OFFSET([2]ActorTable!$A$1,ROW()-1,0)</f>
        <v>Actor2238</v>
      </c>
      <c r="CB39" t="str">
        <f ca="1">VLOOKUP($CA39,[2]ActorTable!$1:$1048576,MATCH("이름참고",[2]ActorTable!$1:$1,0),0)</f>
        <v>니엘</v>
      </c>
    </row>
    <row r="40" spans="1:80">
      <c r="A40">
        <v>4</v>
      </c>
      <c r="B40">
        <v>8</v>
      </c>
      <c r="C40">
        <f>IF(B40&lt;=9,0,
IF(B40=10,1,2))</f>
        <v>0</v>
      </c>
      <c r="D40">
        <f ca="1">RAND()</f>
        <v>0.57278674259036721</v>
      </c>
      <c r="E40">
        <f ca="1">RAND()</f>
        <v>0.67878880678869735</v>
      </c>
      <c r="F40">
        <f ca="1">RAND()</f>
        <v>0.13557469644067399</v>
      </c>
      <c r="G40">
        <f ca="1">RAND()</f>
        <v>0.52146591922855623</v>
      </c>
      <c r="H40">
        <f ca="1">RAND()</f>
        <v>0.24271661207052542</v>
      </c>
      <c r="I40">
        <f ca="1">RAND()</f>
        <v>0.56251117082931779</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fl2</v>
      </c>
      <c r="AB40" t="s">
        <v>88</v>
      </c>
      <c r="AC40" t="s">
        <v>517</v>
      </c>
      <c r="AD40">
        <v>1</v>
      </c>
      <c r="AE40" t="s">
        <v>129</v>
      </c>
      <c r="AF40">
        <v>70</v>
      </c>
      <c r="AG40">
        <v>39</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에이잭</v>
      </c>
      <c r="AL40">
        <v>1</v>
      </c>
      <c r="AM40" t="str">
        <f ca="1">IF(ROW()=2,AN40,OFFSET(AM40,-1,0)&amp;IF(LEN(AN40)=0,"",","&amp;AN40))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v>
      </c>
      <c r="AN40" t="str">
        <f ca="1">IF(AL40&lt;&gt;1,"",
"{"""&amp;A$1&amp;""":"&amp;A40
&amp;","""&amp;B$1&amp;""":"&amp;B40
&amp;IF(LEN(AA40)=0,"",","""&amp;AA$1&amp;""":"""&amp;AA40&amp;"""")
&amp;IF(LEN(AC40)=0,"",","""&amp;AC$1&amp;""":"""&amp;AC40&amp;"""")
&amp;IF(LEN(AD40)=0,"",","""&amp;AD$1&amp;""":"&amp;AD40)
&amp;IF(LEN(AE40)=0,"",","""&amp;AE$1&amp;""":"""&amp;AE40&amp;"""")
&amp;IF(LEN(AF40)=0,"",","""&amp;AF$1&amp;""":"&amp;AF40)
&amp;IF(LEN(AG40)=0,"",","""&amp;AG$1&amp;""":"&amp;AG40)&amp;"}")</f>
        <v>{"dy":4,"sl":8,"tp":"fl2","vl":"Actor1029","cn":1,"pt":"DI","pp":70,"pr":39}</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5"/>
        <v>0</v>
      </c>
      <c r="BQ40">
        <f t="shared" ca="1" si="6"/>
        <v>0</v>
      </c>
      <c r="BR40">
        <f t="shared" ca="1" si="7"/>
        <v>0</v>
      </c>
      <c r="BS40">
        <f t="shared" ca="1" si="8"/>
        <v>0.33333333333333337</v>
      </c>
      <c r="BT40">
        <f t="shared" ca="1" si="11"/>
        <v>0.23251417769376195</v>
      </c>
      <c r="BU40">
        <f t="shared" ca="1" si="12"/>
        <v>0.25153374233128839</v>
      </c>
      <c r="BV40" t="str">
        <f ca="1">OFFSET([1]EquipTable!$A$1,ROW()-1,0)</f>
        <v>Equip2405</v>
      </c>
      <c r="BX40">
        <f ca="1">IF(VLOOKUP($CA40,[2]ActorTable!$1:$1048576,MATCH("업데이트순번",[2]ActorTable!$1:$1,0),0)&lt;=$BY$1,1,0)
*IF(MID(CA40,7,1)="2",0.1,1)</f>
        <v>1</v>
      </c>
      <c r="BY40">
        <f t="shared" ca="1" si="9"/>
        <v>3.9215686274509796E-2</v>
      </c>
      <c r="BZ40">
        <f t="shared" ca="1" si="10"/>
        <v>0.91764705882352893</v>
      </c>
      <c r="CA40" t="str">
        <f ca="1">OFFSET([2]ActorTable!$A$1,ROW()-1,0)</f>
        <v>Actor1039</v>
      </c>
      <c r="CB40" t="str">
        <f ca="1">VLOOKUP($CA40,[2]ActorTable!$1:$1048576,MATCH("이름참고",[2]ActorTable!$1:$1,0),0)</f>
        <v>플랜도</v>
      </c>
    </row>
    <row r="41" spans="1:80">
      <c r="A41">
        <v>4</v>
      </c>
      <c r="B41">
        <v>9</v>
      </c>
      <c r="C41">
        <f>IF(B41&lt;=9,0,
IF(B41=10,1,2))</f>
        <v>0</v>
      </c>
      <c r="D41">
        <f ca="1">RAND()</f>
        <v>0.16256432824299138</v>
      </c>
      <c r="E41">
        <f ca="1">RAND()</f>
        <v>0.94855402602555228</v>
      </c>
      <c r="F41">
        <f ca="1">RAND()</f>
        <v>0.45932082352207027</v>
      </c>
      <c r="G41">
        <f ca="1">RAND()</f>
        <v>0.53370590060109113</v>
      </c>
      <c r="H41">
        <f ca="1">RAND()</f>
        <v>0.57567780509204647</v>
      </c>
      <c r="I41">
        <f ca="1">RAND()</f>
        <v>0.20590781434249361</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fl3</v>
      </c>
      <c r="AB41" t="s">
        <v>89</v>
      </c>
      <c r="AC41" t="s">
        <v>517</v>
      </c>
      <c r="AD41">
        <v>1</v>
      </c>
      <c r="AE41" t="s">
        <v>129</v>
      </c>
      <c r="AF41">
        <v>70</v>
      </c>
      <c r="AG41">
        <v>39</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에이잭</v>
      </c>
      <c r="AL41">
        <v>1</v>
      </c>
      <c r="AM41" t="str">
        <f ca="1">IF(ROW()=2,AN41,OFFSET(AM41,-1,0)&amp;IF(LEN(AN41)=0,"",","&amp;AN41))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v>
      </c>
      <c r="AN41" t="str">
        <f ca="1">IF(AL41&lt;&gt;1,"",
"{"""&amp;A$1&amp;""":"&amp;A41
&amp;","""&amp;B$1&amp;""":"&amp;B41
&amp;IF(LEN(AA41)=0,"",","""&amp;AA$1&amp;""":"""&amp;AA41&amp;"""")
&amp;IF(LEN(AC41)=0,"",","""&amp;AC$1&amp;""":"""&amp;AC41&amp;"""")
&amp;IF(LEN(AD41)=0,"",","""&amp;AD$1&amp;""":"&amp;AD41)
&amp;IF(LEN(AE41)=0,"",","""&amp;AE$1&amp;""":"""&amp;AE41&amp;"""")
&amp;IF(LEN(AF41)=0,"",","""&amp;AF$1&amp;""":"&amp;AF41)
&amp;IF(LEN(AG41)=0,"",","""&amp;AG$1&amp;""":"&amp;AG41)&amp;"}")</f>
        <v>{"dy":4,"sl":9,"tp":"fl3","vl":"Actor1029","cn":1,"pt":"DI","pp":70,"pr":39}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5"/>
        <v>1.3550135501355014E-2</v>
      </c>
      <c r="BQ41">
        <f t="shared" ca="1" si="6"/>
        <v>9.4517958412098316E-3</v>
      </c>
      <c r="BR41">
        <f t="shared" ca="1" si="7"/>
        <v>1.0224948875255624E-2</v>
      </c>
      <c r="BS41">
        <f t="shared" ca="1" si="8"/>
        <v>0.33333333333333337</v>
      </c>
      <c r="BT41">
        <f t="shared" ca="1" si="11"/>
        <v>0.23251417769376195</v>
      </c>
      <c r="BU41">
        <f t="shared" ca="1" si="12"/>
        <v>0.25153374233128839</v>
      </c>
      <c r="BV41" t="str">
        <f ca="1">OFFSET([1]EquipTable!$A$1,ROW()-1,0)</f>
        <v>Equip3001</v>
      </c>
      <c r="BX41">
        <f ca="1">IF(VLOOKUP($CA41,[2]ActorTable!$1:$1048576,MATCH("업데이트순번",[2]ActorTable!$1:$1,0),0)&lt;=$BY$1,1,0)
*IF(MID(CA41,7,1)="2",0.1,1)</f>
        <v>0.1</v>
      </c>
      <c r="BY41">
        <f t="shared" ca="1" si="9"/>
        <v>3.9215686274509803E-3</v>
      </c>
      <c r="BZ41">
        <f t="shared" ca="1" si="10"/>
        <v>0.9568627450980387</v>
      </c>
      <c r="CA41" t="str">
        <f ca="1">OFFSET([2]ActorTable!$A$1,ROW()-1,0)</f>
        <v>Actor0240</v>
      </c>
      <c r="CB41" t="str">
        <f ca="1">VLOOKUP($CA41,[2]ActorTable!$1:$1048576,MATCH("이름참고",[2]ActorTable!$1:$1,0),0)</f>
        <v>클레타</v>
      </c>
    </row>
    <row r="42" spans="1:80">
      <c r="A42">
        <v>5</v>
      </c>
      <c r="B42">
        <v>0</v>
      </c>
      <c r="C42">
        <f>IF(B42&lt;=9,0,
IF(B42=10,1,2))</f>
        <v>0</v>
      </c>
      <c r="D42">
        <f ca="1">RAND()</f>
        <v>0.44522381782158305</v>
      </c>
      <c r="E42">
        <f ca="1">RAND()</f>
        <v>0.37232101185046107</v>
      </c>
      <c r="F42">
        <f ca="1">RAND()</f>
        <v>0.7942661873695176</v>
      </c>
      <c r="G42">
        <f ca="1">RAND()</f>
        <v>0.73137541175487442</v>
      </c>
      <c r="H42">
        <f ca="1">RAND()</f>
        <v>0.92325930316487592</v>
      </c>
      <c r="I42">
        <f ca="1">RAND()</f>
        <v>6.1690005171624041E-2</v>
      </c>
      <c r="M42" t="str">
        <f ca="1">IF(LEN(J42)&lt;&gt;0,J42,VLOOKUP(D42+$B42,$BJ:$BK,MATCH($BK$1,$BJ$1:$BK$1,0),1))</f>
        <v>지정 장비</v>
      </c>
      <c r="N42" t="str">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Equip3101</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1000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ca="1">IF(OR(ISNUMBER(N42),N42="삭제",ISBLANK(N42)),"",
IF(LEFT(N42,5)="Equip",IF(MID(N42,7,1)="4","전설",""),
IF(LEFT(N42,5)="Actor",IF(MID(N42,7,1)="2","전설",""),
"그외없음")))</f>
        <v/>
      </c>
      <c r="U42" t="s">
        <v>82</v>
      </c>
      <c r="V42" t="s">
        <v>205</v>
      </c>
      <c r="W42">
        <v>1</v>
      </c>
      <c r="X42" t="s">
        <v>125</v>
      </c>
      <c r="Z42">
        <v>3800</v>
      </c>
      <c r="AA42" t="str">
        <f ca="1">IF(ISBLANK(AB42),"",
VLOOKUP(AB42,OFFSET(INDIRECT("$A:$B"),0,MATCH(AB$1&amp;"_Verify",INDIRECT("$1:$1"),0)-1),2,0)
)</f>
        <v>fe</v>
      </c>
      <c r="AB42" t="s">
        <v>82</v>
      </c>
      <c r="AC42" t="s">
        <v>418</v>
      </c>
      <c r="AD42">
        <v>1</v>
      </c>
      <c r="AE42" t="s">
        <v>125</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떠오르는 태양</v>
      </c>
      <c r="AL42">
        <v>1</v>
      </c>
      <c r="AM42" t="str">
        <f ca="1">IF(ROW()=2,AN42,OFFSET(AM42,-1,0)&amp;IF(LEN(AN42)=0,"",","&amp;AN42))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{"dy":5,"sl":0,"tp":"fe","vl":"Equip3002","cn":1,"pt":"GO","pr":700}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5"/>
        <v>1.3550135501355014E-2</v>
      </c>
      <c r="BQ42">
        <f t="shared" ca="1" si="6"/>
        <v>9.4517958412098316E-3</v>
      </c>
      <c r="BR42">
        <f t="shared" ca="1" si="7"/>
        <v>1.0224948875255624E-2</v>
      </c>
      <c r="BS42">
        <f t="shared" ca="1" si="8"/>
        <v>0.3468834688346884</v>
      </c>
      <c r="BT42">
        <f t="shared" ca="1" si="11"/>
        <v>0.24196597353497179</v>
      </c>
      <c r="BU42">
        <f t="shared" ca="1" si="12"/>
        <v>0.26175869120654399</v>
      </c>
      <c r="BV42" t="str">
        <f ca="1">OFFSET([1]EquipTable!$A$1,ROW()-1,0)</f>
        <v>Equip3002</v>
      </c>
      <c r="BX42">
        <f ca="1">IF(VLOOKUP($CA42,[2]ActorTable!$1:$1048576,MATCH("업데이트순번",[2]ActorTable!$1:$1,0),0)&lt;=$BY$1,1,0)
*IF(MID(CA42,7,1)="2",0.1,1)</f>
        <v>1</v>
      </c>
      <c r="BY42">
        <f t="shared" ca="1" si="9"/>
        <v>3.9215686274509796E-2</v>
      </c>
      <c r="BZ42">
        <f t="shared" ca="1" si="10"/>
        <v>0.96078431372548967</v>
      </c>
      <c r="CA42" t="str">
        <f ca="1">OFFSET([2]ActorTable!$A$1,ROW()-1,0)</f>
        <v>Actor1141</v>
      </c>
      <c r="CB42" t="str">
        <f ca="1">VLOOKUP($CA42,[2]ActorTable!$1:$1048576,MATCH("이름참고",[2]ActorTable!$1:$1,0),0)</f>
        <v>오비우스</v>
      </c>
    </row>
    <row r="43" spans="1:80">
      <c r="A43">
        <v>5</v>
      </c>
      <c r="B43">
        <v>1</v>
      </c>
      <c r="C43">
        <f>IF(B43&lt;=9,0,
IF(B43=10,1,2))</f>
        <v>0</v>
      </c>
      <c r="D43">
        <f ca="1">RAND()</f>
        <v>0.29078959101202206</v>
      </c>
      <c r="E43">
        <f ca="1">RAND()</f>
        <v>0.68875872438291919</v>
      </c>
      <c r="F43">
        <f ca="1">RAND()</f>
        <v>0.72452914853171591</v>
      </c>
      <c r="G43">
        <f ca="1">RAND()</f>
        <v>0.42611718627382755</v>
      </c>
      <c r="H43">
        <f ca="1">RAND()</f>
        <v>0.59497485205682255</v>
      </c>
      <c r="I43">
        <f ca="1">RAND()</f>
        <v>0.32421541680674615</v>
      </c>
      <c r="M43" t="str">
        <f ca="1">IF(LEN(J43)&lt;&gt;0,J43,VLOOKUP(D43+$B43,$BJ:$BK,MATCH($BK$1,$BJ$1:$BK$1,0),1))</f>
        <v>지정 장비</v>
      </c>
      <c r="N43" t="str">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Equip6002</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1900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ca="1">IF(OR(ISNUMBER(N43),N43="삭제",ISBLANK(N43)),"",
IF(LEFT(N43,5)="Equip",IF(MID(N43,7,1)="4","전설",""),
IF(LEFT(N43,5)="Actor",IF(MID(N43,7,1)="2","전설",""),
"그외없음")))</f>
        <v/>
      </c>
      <c r="U43" t="s">
        <v>82</v>
      </c>
      <c r="V43" t="s">
        <v>113</v>
      </c>
      <c r="W43">
        <v>1</v>
      </c>
      <c r="X43" t="s">
        <v>125</v>
      </c>
      <c r="Z43">
        <v>1400</v>
      </c>
      <c r="AA43" t="str">
        <f ca="1">IF(ISBLANK(AB43),"",
VLOOKUP(AB43,OFFSET(INDIRECT("$A:$B"),0,MATCH(AB$1&amp;"_Verify",INDIRECT("$1:$1"),0)-1),2,0)
)</f>
        <v>fe</v>
      </c>
      <c r="AB43" t="s">
        <v>82</v>
      </c>
      <c r="AC43" t="s">
        <v>419</v>
      </c>
      <c r="AD43">
        <v>1</v>
      </c>
      <c r="AE43" t="s">
        <v>125</v>
      </c>
      <c r="AG43">
        <v>3100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미스틱 해머</v>
      </c>
      <c r="AL43">
        <v>1</v>
      </c>
      <c r="AM43" t="str">
        <f ca="1">IF(ROW()=2,AN43,OFFSET(AM43,-1,0)&amp;IF(LEN(AN43)=0,"",","&amp;AN43))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{"dy":5,"sl":1,"tp":"fe","vl":"Equip4202","cn":1,"pt":"GO","pr":3100}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5"/>
        <v>1.3550135501355014E-2</v>
      </c>
      <c r="BQ43">
        <f t="shared" ca="1" si="6"/>
        <v>9.4517958412098316E-3</v>
      </c>
      <c r="BR43">
        <f t="shared" ca="1" si="7"/>
        <v>1.0224948875255624E-2</v>
      </c>
      <c r="BS43">
        <f t="shared" ca="1" si="8"/>
        <v>0.36043360433604343</v>
      </c>
      <c r="BT43">
        <f t="shared" ca="1" si="11"/>
        <v>0.2514177693761816</v>
      </c>
      <c r="BU43">
        <f t="shared" ca="1" si="12"/>
        <v>0.27198364008179959</v>
      </c>
      <c r="BV43" t="str">
        <f ca="1">OFFSET([1]EquipTable!$A$1,ROW()-1,0)</f>
        <v>Equip3101</v>
      </c>
      <c r="BX43">
        <f ca="1">IF(VLOOKUP($CA43,[2]ActorTable!$1:$1048576,MATCH("업데이트순번",[2]ActorTable!$1:$1,0),0)&lt;=$BY$1,1,0)
*IF(MID(CA43,7,1)="2",0.1,1)</f>
        <v>0</v>
      </c>
      <c r="BY43">
        <f t="shared" ca="1" si="9"/>
        <v>0</v>
      </c>
      <c r="BZ43">
        <f t="shared" ca="1" si="10"/>
        <v>0.99999999999999944</v>
      </c>
      <c r="CA43" t="str">
        <f ca="1">OFFSET([2]ActorTable!$A$1,ROW()-1,0)</f>
        <v>Actor3242</v>
      </c>
      <c r="CB43" t="str">
        <f ca="1">VLOOKUP($CA43,[2]ActorTable!$1:$1048576,MATCH("이름참고",[2]ActorTable!$1:$1,0),0)</f>
        <v>앰비엘라</v>
      </c>
    </row>
    <row r="44" spans="1:80">
      <c r="A44">
        <v>5</v>
      </c>
      <c r="B44">
        <v>2</v>
      </c>
      <c r="C44">
        <f>IF(B44&lt;=9,0,
IF(B44=10,1,2))</f>
        <v>0</v>
      </c>
      <c r="D44">
        <f ca="1">RAND()</f>
        <v>0.4533196061453012</v>
      </c>
      <c r="E44">
        <f ca="1">RAND()</f>
        <v>0.23193522126040489</v>
      </c>
      <c r="F44">
        <f ca="1">RAND()</f>
        <v>6.320309681616465E-2</v>
      </c>
      <c r="G44">
        <f ca="1">RAND()</f>
        <v>0.6398157008575186</v>
      </c>
      <c r="H44">
        <f ca="1">RAND()</f>
        <v>0.7001073607058359</v>
      </c>
      <c r="I44">
        <f ca="1">RAND()</f>
        <v>0.34155321698118157</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23193</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5</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1500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125</v>
      </c>
      <c r="Z44">
        <v>1100</v>
      </c>
      <c r="AA44" t="str">
        <f ca="1">IF(ISBLANK(AB44),"",
VLOOKUP(AB44,OFFSET(INDIRECT("$A:$B"),0,MATCH(AB$1&amp;"_Verify",INDIRECT("$1:$1"),0)-1),2,0)
)</f>
        <v>upn</v>
      </c>
      <c r="AB44" t="s">
        <v>92</v>
      </c>
      <c r="AC44">
        <v>47314</v>
      </c>
      <c r="AD44">
        <v>8</v>
      </c>
      <c r="AE44" t="s">
        <v>68</v>
      </c>
      <c r="AG44">
        <v>2400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v>
      </c>
      <c r="AN44" t="str">
        <f ca="1">IF(AL44&lt;&gt;1,"",
"{"""&amp;A$1&amp;""":"&amp;A44
&amp;","""&amp;B$1&amp;""":"&amp;B44
&amp;IF(LEN(AA44)=0,"",","""&amp;AA$1&amp;""":"""&amp;AA44&amp;"""")
&amp;IF(LEN(AC44)=0,"",","""&amp;AC$1&amp;""":"""&amp;AC44&amp;"""")
&amp;IF(LEN(AD44)=0,"",","""&amp;AD$1&amp;""":"&amp;AD44)
&amp;IF(LEN(AE44)=0,"",","""&amp;AE$1&amp;""":"""&amp;AE44&amp;"""")
&amp;IF(LEN(AF44)=0,"",","""&amp;AF$1&amp;""":"&amp;AF44)
&amp;IF(LEN(AG44)=0,"",","""&amp;AG$1&amp;""":"&amp;AG44)&amp;"}")</f>
        <v>{"dy":5,"sl":2,"tp":"upn","vl":"47314","cn":8,"pt":"GO","pr":2400}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5"/>
        <v>1.3550135501355014E-2</v>
      </c>
      <c r="BQ44">
        <f t="shared" ca="1" si="6"/>
        <v>9.4517958412098316E-3</v>
      </c>
      <c r="BR44">
        <f t="shared" ca="1" si="7"/>
        <v>1.0224948875255624E-2</v>
      </c>
      <c r="BS44">
        <f t="shared" ca="1" si="8"/>
        <v>0.37398373983739847</v>
      </c>
      <c r="BT44">
        <f t="shared" ca="1" si="11"/>
        <v>0.26086956521739141</v>
      </c>
      <c r="BU44">
        <f t="shared" ca="1" si="12"/>
        <v>0.2822085889570552</v>
      </c>
      <c r="BV44" t="str">
        <f ca="1">OFFSET([1]EquipTable!$A$1,ROW()-1,0)</f>
        <v>Equip3102</v>
      </c>
      <c r="BX44">
        <f>IF(VLOOKUP($CA44,[2]ActorTable!$1:$1048576,MATCH("업데이트순번",[2]ActorTable!$1:$1,0),0)&lt;=$BY$1,1,0)
*IF(MID(CA44,7,1)="2",0.1,1)</f>
        <v>0</v>
      </c>
      <c r="BY44">
        <f t="shared" ca="1" si="9"/>
        <v>0</v>
      </c>
      <c r="BZ44">
        <f t="shared" ca="1" si="10"/>
        <v>0.99999999999999944</v>
      </c>
      <c r="CA44" t="s">
        <v>206</v>
      </c>
      <c r="CB44" t="str">
        <f>VLOOKUP($CA44,[2]ActorTable!$1:$1048576,MATCH("이름참고",[2]ActorTable!$1:$1,0),0)</f>
        <v>레나</v>
      </c>
    </row>
    <row r="45" spans="1:80">
      <c r="A45">
        <v>5</v>
      </c>
      <c r="B45">
        <v>3</v>
      </c>
      <c r="C45">
        <f>IF(B45&lt;=9,0,
IF(B45=10,1,2))</f>
        <v>0</v>
      </c>
      <c r="D45">
        <f ca="1">RAND()</f>
        <v>0.76609135455761401</v>
      </c>
      <c r="E45">
        <f ca="1">RAND()</f>
        <v>0.21633720236940224</v>
      </c>
      <c r="F45">
        <f ca="1">RAND()</f>
        <v>9.0250595636935937E-3</v>
      </c>
      <c r="G45">
        <f ca="1">RAND()</f>
        <v>0.10196895736277989</v>
      </c>
      <c r="H45">
        <f ca="1">RAND()</f>
        <v>0.48845113852729394</v>
      </c>
      <c r="I45">
        <f ca="1">RAND()</f>
        <v>0.53074708465229203</v>
      </c>
      <c r="M45" t="str">
        <f ca="1">IF(LEN(J45)&lt;&gt;0,J45,VLOOKUP(D45+$B45,$BJ:$BK,MATCH($BK$1,$BJ$1:$BK$1,0),1))</f>
        <v>안 지정 캐릭터 PP 일반등급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21633</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5</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1500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125</v>
      </c>
      <c r="Z45">
        <v>900</v>
      </c>
      <c r="AA45" t="str">
        <f ca="1">IF(ISBLANK(AB45),"",
VLOOKUP(AB45,OFFSET(INDIRECT("$A:$B"),0,MATCH(AB$1&amp;"_Verify",INDIRECT("$1:$1"),0)-1),2,0)
)</f>
        <v>fe</v>
      </c>
      <c r="AB45" t="s">
        <v>82</v>
      </c>
      <c r="AC45" t="s">
        <v>506</v>
      </c>
      <c r="AD45">
        <v>1</v>
      </c>
      <c r="AE45" t="s">
        <v>409</v>
      </c>
      <c r="AF45">
        <v>209</v>
      </c>
      <c r="AG45">
        <v>149</v>
      </c>
      <c r="AH45" t="str">
        <f ca="1">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전설</v>
      </c>
      <c r="AJ45" t="str">
        <f>IF(ISBLANK($AB45),"",
IF(AND($B45&gt;=VLOOKUP($AB45,$AP:$AS,3,0),$B45&lt;=VLOOKUP($AB45,$AP:$AS,4,0)),"","슬롯타입이상"))</f>
        <v/>
      </c>
      <c r="AK45" t="str">
        <f ca="1">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요정왕의 활</v>
      </c>
      <c r="AL45">
        <v>1</v>
      </c>
      <c r="AM45" t="str">
        <f ca="1">IF(ROW()=2,AN45,OFFSET(AM45,-1,0)&amp;IF(LEN(AN45)=0,"",","&amp;AN45))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v>
      </c>
      <c r="AN45" t="str">
        <f ca="1">IF(AL45&lt;&gt;1,"",
"{"""&amp;A$1&amp;""":"&amp;A45
&amp;","""&amp;B$1&amp;""":"&amp;B45
&amp;IF(LEN(AA45)=0,"",","""&amp;AA$1&amp;""":"""&amp;AA45&amp;"""")
&amp;IF(LEN(AC45)=0,"",","""&amp;AC$1&amp;""":"""&amp;AC45&amp;"""")
&amp;IF(LEN(AD45)=0,"",","""&amp;AD$1&amp;""":"&amp;AD45)
&amp;IF(LEN(AE45)=0,"",","""&amp;AE$1&amp;""":"""&amp;AE45&amp;"""")
&amp;IF(LEN(AF45)=0,"",","""&amp;AF$1&amp;""":"&amp;AF45)
&amp;IF(LEN(AG45)=0,"",","""&amp;AG$1&amp;""":"&amp;AG45)&amp;"}")</f>
        <v>{"dy":5,"sl":3,"tp":"fe","vl":"Equip2402","cn":1,"pt":"DI","pp":209,"pr":149}</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5"/>
        <v>1.3550135501355014E-2</v>
      </c>
      <c r="BQ45">
        <f t="shared" ca="1" si="6"/>
        <v>9.4517958412098316E-3</v>
      </c>
      <c r="BR45">
        <f t="shared" ca="1" si="7"/>
        <v>1.0224948875255624E-2</v>
      </c>
      <c r="BS45">
        <f t="shared" ca="1" si="8"/>
        <v>0.3875338753387535</v>
      </c>
      <c r="BT45">
        <f t="shared" ca="1" si="11"/>
        <v>0.27032136105860122</v>
      </c>
      <c r="BU45">
        <f t="shared" ca="1" si="12"/>
        <v>0.2924335378323108</v>
      </c>
      <c r="BV45" t="str">
        <f ca="1">OFFSET([1]EquipTable!$A$1,ROW()-1,0)</f>
        <v>Equip3201</v>
      </c>
      <c r="BX45">
        <f>IF(VLOOKUP($CA45,[2]ActorTable!$1:$1048576,MATCH("업데이트순번",[2]ActorTable!$1:$1,0),0)&lt;=$BY$1,1,0)
*IF(MID(CA45,7,1)="2",0.1,1)</f>
        <v>0</v>
      </c>
      <c r="BY45">
        <f t="shared" ca="1" si="9"/>
        <v>0</v>
      </c>
      <c r="BZ45">
        <f t="shared" ca="1" si="10"/>
        <v>0.99999999999999944</v>
      </c>
      <c r="CA45" t="s">
        <v>207</v>
      </c>
      <c r="CB45" t="str">
        <f>VLOOKUP($CA45,[2]ActorTable!$1:$1048576,MATCH("이름참고",[2]ActorTable!$1:$1,0),0)</f>
        <v>서린</v>
      </c>
    </row>
    <row r="46" spans="1:80">
      <c r="A46">
        <v>5</v>
      </c>
      <c r="B46">
        <v>4</v>
      </c>
      <c r="C46">
        <f>IF(B46&lt;=9,0,
IF(B46=10,1,2))</f>
        <v>0</v>
      </c>
      <c r="D46">
        <f ca="1">RAND()</f>
        <v>0.53760191936793889</v>
      </c>
      <c r="E46">
        <f ca="1">RAND()</f>
        <v>0.43473222907425224</v>
      </c>
      <c r="F46">
        <f ca="1">RAND()</f>
        <v>0.5899061538820608</v>
      </c>
      <c r="G46">
        <f ca="1">RAND()</f>
        <v>0.25852066322214906</v>
      </c>
      <c r="H46">
        <f ca="1">RAND()</f>
        <v>0.63790392456005018</v>
      </c>
      <c r="I46">
        <f ca="1">RAND()</f>
        <v>0.30740443858691036</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43473</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8</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2400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125</v>
      </c>
      <c r="Z46">
        <v>1400</v>
      </c>
      <c r="AA46" t="str">
        <f ca="1">IF(ISBLANK(AB46),"",
VLOOKUP(AB46,OFFSET(INDIRECT("$A:$B"),0,MATCH(AB$1&amp;"_Verify",INDIRECT("$1:$1"),0)-1),2,0)
)</f>
        <v>fe</v>
      </c>
      <c r="AB46" t="s">
        <v>82</v>
      </c>
      <c r="AC46" t="s">
        <v>408</v>
      </c>
      <c r="AD46">
        <v>1</v>
      </c>
      <c r="AE46" t="s">
        <v>125</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자작나무 도끼</v>
      </c>
      <c r="AL46">
        <v>1</v>
      </c>
      <c r="AM46" t="str">
        <f ca="1">IF(ROW()=2,AN46,OFFSET(AM46,-1,0)&amp;IF(LEN(AN46)=0,"",","&amp;AN46))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v>
      </c>
      <c r="AN46" t="str">
        <f ca="1">IF(AL46&lt;&gt;1,"",
"{"""&amp;A$1&amp;""":"&amp;A46
&amp;","""&amp;B$1&amp;""":"&amp;B46
&amp;IF(LEN(AA46)=0,"",","""&amp;AA$1&amp;""":"""&amp;AA46&amp;"""")
&amp;IF(LEN(AC46)=0,"",","""&amp;AC$1&amp;""":"""&amp;AC46&amp;"""")
&amp;IF(LEN(AD46)=0,"",","""&amp;AD$1&amp;""":"&amp;AD46)
&amp;IF(LEN(AE46)=0,"",","""&amp;AE$1&amp;""":"""&amp;AE46&amp;"""")
&amp;IF(LEN(AF46)=0,"",","""&amp;AF$1&amp;""":"&amp;AF46)
&amp;IF(LEN(AG46)=0,"",","""&amp;AG$1&amp;""":"&amp;AG46)&amp;"}")</f>
        <v>{"dy":5,"sl":4,"tp":"fe","vl":"Equip0301","cn":1,"pt":"GO","pr":800}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5"/>
        <v>1.3550135501355014E-2</v>
      </c>
      <c r="BQ46">
        <f t="shared" ca="1" si="6"/>
        <v>9.4517958412098316E-3</v>
      </c>
      <c r="BR46">
        <f t="shared" ca="1" si="7"/>
        <v>1.0224948875255624E-2</v>
      </c>
      <c r="BS46">
        <f t="shared" ca="1" si="8"/>
        <v>0.40108401084010853</v>
      </c>
      <c r="BT46">
        <f t="shared" ca="1" si="11"/>
        <v>0.27977315689981103</v>
      </c>
      <c r="BU46">
        <f t="shared" ca="1" si="12"/>
        <v>0.3026584867075664</v>
      </c>
      <c r="BV46" t="str">
        <f ca="1">OFFSET([1]EquipTable!$A$1,ROW()-1,0)</f>
        <v>Equip3202</v>
      </c>
    </row>
    <row r="47" spans="1:80">
      <c r="A47">
        <v>5</v>
      </c>
      <c r="B47">
        <v>5</v>
      </c>
      <c r="C47">
        <f>IF(B47&lt;=9,0,
IF(B47=10,1,2))</f>
        <v>0</v>
      </c>
      <c r="D47">
        <f ca="1">RAND()</f>
        <v>0.38277514373496602</v>
      </c>
      <c r="E47">
        <f ca="1">RAND()</f>
        <v>0.15169283571081293</v>
      </c>
      <c r="F47">
        <f ca="1">RAND()</f>
        <v>0.81148837736573021</v>
      </c>
      <c r="G47">
        <f ca="1">RAND()</f>
        <v>0.9679654937453559</v>
      </c>
      <c r="H47">
        <f ca="1">RAND()</f>
        <v>0.34485574762030424</v>
      </c>
      <c r="I47">
        <f ca="1">RAND()</f>
        <v>0.8990063536591687</v>
      </c>
      <c r="M47" t="str">
        <f ca="1">IF(LEN(J47)&lt;&gt;0,J47,VLOOKUP(D47+$B47,$BJ:$BK,MATCH($BK$1,$BJ$1:$BK$1,0),1))</f>
        <v>지정 장비</v>
      </c>
      <c r="N47" t="str">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Equip1101</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1500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125</v>
      </c>
      <c r="Z47">
        <v>1300</v>
      </c>
      <c r="AA47" t="str">
        <f ca="1">IF(ISBLANK(AB47),"",
VLOOKUP(AB47,OFFSET(INDIRECT("$A:$B"),0,MATCH(AB$1&amp;"_Verify",INDIRECT("$1:$1"),0)-1),2,0)
)</f>
        <v>uph</v>
      </c>
      <c r="AB47" t="s">
        <v>91</v>
      </c>
      <c r="AC47">
        <v>78860</v>
      </c>
      <c r="AD47">
        <v>5</v>
      </c>
      <c r="AE47" t="s">
        <v>297</v>
      </c>
      <c r="AG47">
        <v>1500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v>
      </c>
      <c r="AN47" t="str">
        <f ca="1">IF(AL47&lt;&gt;1,"",
"{"""&amp;A$1&amp;""":"&amp;A47
&amp;","""&amp;B$1&amp;""":"&amp;B47
&amp;IF(LEN(AA47)=0,"",","""&amp;AA$1&amp;""":"""&amp;AA47&amp;"""")
&amp;IF(LEN(AC47)=0,"",","""&amp;AC$1&amp;""":"""&amp;AC47&amp;"""")
&amp;IF(LEN(AD47)=0,"",","""&amp;AD$1&amp;""":"&amp;AD47)
&amp;IF(LEN(AE47)=0,"",","""&amp;AE$1&amp;""":"""&amp;AE47&amp;"""")
&amp;IF(LEN(AF47)=0,"",","""&amp;AF$1&amp;""":"&amp;AF47)
&amp;IF(LEN(AG47)=0,"",","""&amp;AG$1&amp;""":"&amp;AG47)&amp;"}")</f>
        <v>{"dy":5,"sl":5,"tp":"uph","vl":"78860","cn":5,"pt":"GO","pr":1500}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5"/>
        <v>1.3550135501355014E-2</v>
      </c>
      <c r="BQ47">
        <f t="shared" ca="1" si="6"/>
        <v>9.4517958412098316E-3</v>
      </c>
      <c r="BR47">
        <f t="shared" ca="1" si="7"/>
        <v>1.0224948875255624E-2</v>
      </c>
      <c r="BS47">
        <f t="shared" ca="1" si="8"/>
        <v>0.41463414634146356</v>
      </c>
      <c r="BT47">
        <f t="shared" ca="1" si="11"/>
        <v>0.28922495274102084</v>
      </c>
      <c r="BU47">
        <f t="shared" ca="1" si="12"/>
        <v>0.312883435582822</v>
      </c>
      <c r="BV47" t="str">
        <f ca="1">OFFSET([1]EquipTable!$A$1,ROW()-1,0)</f>
        <v>Equip3301</v>
      </c>
    </row>
    <row r="48" spans="1:80">
      <c r="A48">
        <v>5</v>
      </c>
      <c r="B48">
        <v>6</v>
      </c>
      <c r="C48">
        <f>IF(B48&lt;=9,0,
IF(B48=10,1,2))</f>
        <v>0</v>
      </c>
      <c r="D48">
        <f ca="1">RAND()</f>
        <v>0.77718932137465346</v>
      </c>
      <c r="E48">
        <f ca="1">RAND()</f>
        <v>0.71316013791400323</v>
      </c>
      <c r="F48">
        <f ca="1">RAND()</f>
        <v>0.10901422969145114</v>
      </c>
      <c r="G48">
        <f ca="1">RAND()</f>
        <v>0.80851868054127707</v>
      </c>
      <c r="H48">
        <f ca="1">RAND()</f>
        <v>0.88692432687027178</v>
      </c>
      <c r="I48">
        <f ca="1">RAND()</f>
        <v>0.55921466553450794</v>
      </c>
      <c r="M48" t="str">
        <f ca="1">IF(LEN(J48)&lt;&gt;0,J48,VLOOKUP(D48+$B48,$BJ:$BK,MATCH($BK$1,$BJ$1:$BK$1,0),1))</f>
        <v>지정 장비</v>
      </c>
      <c r="N48" t="str">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Equip7001</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2000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ca="1">IF(OR(ISNUMBER(N48),N48="삭제",ISBLANK(N48)),"",
IF(LEFT(N48,5)="Equip",IF(MID(N48,7,1)="4","전설",""),
IF(LEFT(N48,5)="Actor",IF(MID(N48,7,1)="2","전설",""),
"그외없음")))</f>
        <v/>
      </c>
      <c r="U48" t="s">
        <v>82</v>
      </c>
      <c r="V48" t="s">
        <v>192</v>
      </c>
      <c r="W48">
        <v>1</v>
      </c>
      <c r="X48" t="s">
        <v>125</v>
      </c>
      <c r="Z48">
        <v>800</v>
      </c>
      <c r="AA48" t="str">
        <f ca="1">IF(ISBLANK(AB48),"",
VLOOKUP(AB48,OFFSET(INDIRECT("$A:$B"),0,MATCH(AB$1&amp;"_Verify",INDIRECT("$1:$1"),0)-1),2,0)
)</f>
        <v>uph</v>
      </c>
      <c r="AB48" t="s">
        <v>91</v>
      </c>
      <c r="AC48">
        <v>68754</v>
      </c>
      <c r="AD48">
        <v>13</v>
      </c>
      <c r="AE48" t="s">
        <v>409</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ca="1">IF(ROW()=2,AN48,OFFSET(AM48,-1,0)&amp;IF(LEN(AN48)=0,"",","&amp;AN48))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v>
      </c>
      <c r="AN48" t="str">
        <f ca="1">IF(AL48&lt;&gt;1,"",
"{"""&amp;A$1&amp;""":"&amp;A48
&amp;","""&amp;B$1&amp;""":"&amp;B48
&amp;IF(LEN(AA48)=0,"",","""&amp;AA$1&amp;""":"""&amp;AA48&amp;"""")
&amp;IF(LEN(AC48)=0,"",","""&amp;AC$1&amp;""":"""&amp;AC48&amp;"""")
&amp;IF(LEN(AD48)=0,"",","""&amp;AD$1&amp;""":"&amp;AD48)
&amp;IF(LEN(AE48)=0,"",","""&amp;AE$1&amp;""":"""&amp;AE48&amp;"""")
&amp;IF(LEN(AF48)=0,"",","""&amp;AF$1&amp;""":"&amp;AF48)
&amp;IF(LEN(AG48)=0,"",","""&amp;AG$1&amp;""":"&amp;AG48)&amp;"}")</f>
        <v>{"dy":5,"sl":6,"tp":"uph","vl":"68754","cn":13,"pt":"DI","pr":3}</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5"/>
        <v>1.3550135501355014E-2</v>
      </c>
      <c r="BQ48">
        <f t="shared" ca="1" si="6"/>
        <v>9.4517958412098316E-3</v>
      </c>
      <c r="BR48">
        <f t="shared" ca="1" si="7"/>
        <v>1.0224948875255624E-2</v>
      </c>
      <c r="BS48">
        <f t="shared" ca="1" si="8"/>
        <v>0.42818428184281859</v>
      </c>
      <c r="BT48">
        <f t="shared" ca="1" si="11"/>
        <v>0.29867674858223064</v>
      </c>
      <c r="BU48">
        <f t="shared" ca="1" si="12"/>
        <v>0.3231083844580776</v>
      </c>
      <c r="BV48" t="str">
        <f ca="1">OFFSET([1]EquipTable!$A$1,ROW()-1,0)</f>
        <v>Equip3302</v>
      </c>
    </row>
    <row r="49" spans="1:74">
      <c r="A49">
        <v>5</v>
      </c>
      <c r="B49">
        <v>7</v>
      </c>
      <c r="C49">
        <f>IF(B49&lt;=9,0,
IF(B49=10,1,2))</f>
        <v>0</v>
      </c>
      <c r="D49">
        <f ca="1">RAND()</f>
        <v>0.74025238154701478</v>
      </c>
      <c r="E49">
        <f ca="1">RAND()</f>
        <v>0.83078697042683669</v>
      </c>
      <c r="F49">
        <f ca="1">RAND()</f>
        <v>0.54217855425507122</v>
      </c>
      <c r="G49">
        <f ca="1">RAND()</f>
        <v>0.78663469454900425</v>
      </c>
      <c r="H49">
        <f ca="1">RAND()</f>
        <v>0.84532090812366845</v>
      </c>
      <c r="I49">
        <f ca="1">RAND()</f>
        <v>6.0632787685766742E-2</v>
      </c>
      <c r="M49" t="str">
        <f ca="1">IF(LEN(J49)&lt;&gt;0,J49,VLOOKUP(D49+$B49,$BJ:$BK,MATCH($BK$1,$BJ$1:$BK$1,0),1))</f>
        <v>지정 장비</v>
      </c>
      <c r="N49" t="str">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Equip8102</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7500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ca="1">IF(OR(ISNUMBER(N49),N49="삭제",ISBLANK(N49)),"",
IF(LEFT(N49,5)="Equip",IF(MID(N49,7,1)="4","전설",""),
IF(LEFT(N49,5)="Actor",IF(MID(N49,7,1)="2","전설",""),
"그외없음")))</f>
        <v/>
      </c>
      <c r="U49" t="s">
        <v>82</v>
      </c>
      <c r="V49" t="s">
        <v>250</v>
      </c>
      <c r="W49">
        <v>1</v>
      </c>
      <c r="X49" t="s">
        <v>125</v>
      </c>
      <c r="Z49">
        <v>700</v>
      </c>
      <c r="AA49" t="str">
        <f ca="1">IF(ISBLANK(AB49),"",
VLOOKUP(AB49,OFFSET(INDIRECT("$A:$B"),0,MATCH(AB$1&amp;"_Verify",INDIRECT("$1:$1"),0)-1),2,0)
)</f>
        <v>fe</v>
      </c>
      <c r="AB49" t="s">
        <v>82</v>
      </c>
      <c r="AC49" t="s">
        <v>387</v>
      </c>
      <c r="AD49">
        <v>1</v>
      </c>
      <c r="AE49" t="s">
        <v>125</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버블 블래스터</v>
      </c>
      <c r="AL49">
        <v>1</v>
      </c>
      <c r="AM49" t="str">
        <f ca="1">IF(ROW()=2,AN49,OFFSET(AM49,-1,0)&amp;IF(LEN(AN49)=0,"",","&amp;AN49))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{"dy":5,"sl":7,"tp":"fe","vl":"Equip6102","cn":1,"pt":"GO","pr":3800}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5"/>
        <v>1.3550135501355016E-3</v>
      </c>
      <c r="BQ49">
        <f t="shared" ca="1" si="6"/>
        <v>9.4517958412098323E-4</v>
      </c>
      <c r="BR49">
        <f t="shared" ca="1" si="7"/>
        <v>1.0224948875255625E-3</v>
      </c>
      <c r="BS49">
        <f t="shared" ca="1" si="8"/>
        <v>0.44173441734417362</v>
      </c>
      <c r="BT49">
        <f t="shared" ca="1" si="11"/>
        <v>0.30812854442344045</v>
      </c>
      <c r="BU49">
        <f t="shared" ca="1" si="12"/>
        <v>0.3333333333333332</v>
      </c>
      <c r="BV49" t="str">
        <f ca="1">OFFSET([1]EquipTable!$A$1,ROW()-1,0)</f>
        <v>Equip3401</v>
      </c>
    </row>
    <row r="50" spans="1:74">
      <c r="A50">
        <v>5</v>
      </c>
      <c r="B50">
        <v>8</v>
      </c>
      <c r="C50">
        <f>IF(B50&lt;=9,0,
IF(B50=10,1,2))</f>
        <v>0</v>
      </c>
      <c r="D50">
        <f ca="1">RAND()</f>
        <v>0.10138932675070089</v>
      </c>
      <c r="E50">
        <f ca="1">RAND()</f>
        <v>9.1270354711724955E-2</v>
      </c>
      <c r="F50">
        <f ca="1">RAND()</f>
        <v>0.52568691253817934</v>
      </c>
      <c r="G50">
        <f ca="1">RAND()</f>
        <v>0.27542222725116161</v>
      </c>
      <c r="H50">
        <f ca="1">RAND()</f>
        <v>0.22982182078314617</v>
      </c>
      <c r="I50">
        <f ca="1">RAND()</f>
        <v>0.46562582177068645</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ca="1">IF(ROW()=2,AN50,OFFSET(AM50,-1,0)&amp;IF(LEN(AN50)=0,"",","&amp;AN50))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v>
      </c>
      <c r="AN50" t="str">
        <f ca="1">IF(AL50&lt;&gt;1,"",
"{"""&amp;A$1&amp;""":"&amp;A50
&amp;","""&amp;B$1&amp;""":"&amp;B50
&amp;IF(LEN(AA50)=0,"",","""&amp;AA$1&amp;""":"""&amp;AA50&amp;"""")
&amp;IF(LEN(AC50)=0,"",","""&amp;AC$1&amp;""":"""&amp;AC50&amp;"""")
&amp;IF(LEN(AD50)=0,"",","""&amp;AD$1&amp;""":"&amp;AD50)
&amp;IF(LEN(AE50)=0,"",","""&amp;AE$1&amp;""":"""&amp;AE50&amp;"""")
&amp;IF(LEN(AF50)=0,"",","""&amp;AF$1&amp;""":"&amp;AF50)
&amp;IF(LEN(AG50)=0,"",","""&amp;AG$1&amp;""":"&amp;AG50)&amp;"}")</f>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5"/>
        <v>1.3550135501355016E-3</v>
      </c>
      <c r="BQ50">
        <f t="shared" ca="1" si="6"/>
        <v>9.4517958412098323E-4</v>
      </c>
      <c r="BR50">
        <f t="shared" ca="1" si="7"/>
        <v>1.0224948875255625E-3</v>
      </c>
      <c r="BS50">
        <f t="shared" ca="1" si="8"/>
        <v>0.44308943089430913</v>
      </c>
      <c r="BT50">
        <f t="shared" ca="1" si="11"/>
        <v>0.30907372400756145</v>
      </c>
      <c r="BU50">
        <f t="shared" ca="1" si="12"/>
        <v>0.33435582822085874</v>
      </c>
      <c r="BV50" t="str">
        <f ca="1">OFFSET([1]EquipTable!$A$1,ROW()-1,0)</f>
        <v>Equip3402</v>
      </c>
    </row>
    <row r="51" spans="1:74">
      <c r="A51">
        <v>5</v>
      </c>
      <c r="B51">
        <v>9</v>
      </c>
      <c r="C51">
        <f>IF(B51&lt;=9,0,
IF(B51=10,1,2))</f>
        <v>0</v>
      </c>
      <c r="D51">
        <f ca="1">RAND()</f>
        <v>0.89625320129806685</v>
      </c>
      <c r="E51">
        <f ca="1">RAND()</f>
        <v>0.33674742063932861</v>
      </c>
      <c r="F51">
        <f ca="1">RAND()</f>
        <v>0.57034629219555921</v>
      </c>
      <c r="G51">
        <f ca="1">RAND()</f>
        <v>0.32720869138310016</v>
      </c>
      <c r="H51">
        <f ca="1">RAND()</f>
        <v>0.8216224885858664</v>
      </c>
      <c r="I51">
        <f ca="1">RAND()</f>
        <v>4.3284357847545918E-2</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ca="1">IF(ROW()=2,AN51,OFFSET(AM51,-1,0)&amp;IF(LEN(AN51)=0,"",","&amp;AN51))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v>
      </c>
      <c r="AN51" t="str">
        <f ca="1">IF(AL51&lt;&gt;1,"",
"{"""&amp;A$1&amp;""":"&amp;A51
&amp;","""&amp;B$1&amp;""":"&amp;B51
&amp;IF(LEN(AA51)=0,"",","""&amp;AA$1&amp;""":"""&amp;AA51&amp;"""")
&amp;IF(LEN(AC51)=0,"",","""&amp;AC$1&amp;""":"""&amp;AC51&amp;"""")
&amp;IF(LEN(AD51)=0,"",","""&amp;AD$1&amp;""":"&amp;AD51)
&amp;IF(LEN(AE51)=0,"",","""&amp;AE$1&amp;""":"""&amp;AE51&amp;"""")
&amp;IF(LEN(AF51)=0,"",","""&amp;AF$1&amp;""":"&amp;AF51)
&amp;IF(LEN(AG51)=0,"",","""&amp;AG$1&amp;""":"&amp;AG51)&amp;"}")</f>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5"/>
        <v>0</v>
      </c>
      <c r="BQ51">
        <f t="shared" ca="1" si="6"/>
        <v>0</v>
      </c>
      <c r="BR51">
        <f t="shared" ca="1" si="7"/>
        <v>0</v>
      </c>
      <c r="BS51">
        <f t="shared" ca="1" si="8"/>
        <v>0.44444444444444464</v>
      </c>
      <c r="BT51">
        <f t="shared" ca="1" si="11"/>
        <v>0.31001890359168244</v>
      </c>
      <c r="BU51">
        <f t="shared" ca="1" si="12"/>
        <v>0.33537832310838428</v>
      </c>
      <c r="BV51" t="str">
        <f ca="1">OFFSET([1]EquipTable!$A$1,ROW()-1,0)</f>
        <v>Equip3403</v>
      </c>
    </row>
    <row r="52" spans="1:74">
      <c r="A52">
        <v>6</v>
      </c>
      <c r="B52">
        <v>0</v>
      </c>
      <c r="C52">
        <f>IF(B52&lt;=9,0,
IF(B52=10,1,2))</f>
        <v>0</v>
      </c>
      <c r="D52">
        <f ca="1">RAND()</f>
        <v>0.7561024941197223</v>
      </c>
      <c r="E52">
        <f ca="1">RAND()</f>
        <v>9.831942408271177E-2</v>
      </c>
      <c r="F52">
        <f ca="1">RAND()</f>
        <v>0.54579211473671629</v>
      </c>
      <c r="G52">
        <f ca="1">RAND()</f>
        <v>0.10887626956640517</v>
      </c>
      <c r="H52">
        <f ca="1">RAND()</f>
        <v>0.36257142680836563</v>
      </c>
      <c r="I52">
        <f ca="1">RAND()</f>
        <v>7.0964998421690795E-2</v>
      </c>
      <c r="M52" t="str">
        <f ca="1">IF(LEN(J52)&lt;&gt;0,J52,VLOOKUP(D52+$B52,$BJ:$BK,MATCH($BK$1,$BJ$1:$BK$1,0),1))</f>
        <v>지정 장비</v>
      </c>
      <c r="N52" t="str">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Equip0302</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10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ca="1">IF(OR(ISNUMBER(N52),N52="삭제",ISBLANK(N52)),"",
IF(LEFT(N52,5)="Equip",IF(MID(N52,7,1)="4","전설",""),
IF(LEFT(N52,5)="Actor",IF(MID(N52,7,1)="2","전설",""),
"그외없음")))</f>
        <v/>
      </c>
      <c r="U52" t="s">
        <v>83</v>
      </c>
      <c r="W52">
        <v>1</v>
      </c>
      <c r="X52" t="s">
        <v>129</v>
      </c>
      <c r="Z52">
        <v>29</v>
      </c>
      <c r="AA52" t="str">
        <f ca="1">IF(ISBLANK(AB52),"",
VLOOKUP(AB52,OFFSET(INDIRECT("$A:$B"),0,MATCH(AB$1&amp;"_Verify",INDIRECT("$1:$1"),0)-1),2,0)
)</f>
        <v>upn</v>
      </c>
      <c r="AB52" t="s">
        <v>92</v>
      </c>
      <c r="AC52">
        <v>24549</v>
      </c>
      <c r="AD52">
        <v>6</v>
      </c>
      <c r="AE52" t="s">
        <v>125</v>
      </c>
      <c r="AG52">
        <v>1800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v>
      </c>
      <c r="AN52" t="str">
        <f ca="1">IF(AL52&lt;&gt;1,"",
"{"""&amp;A$1&amp;""":"&amp;A52
&amp;","""&amp;B$1&amp;""":"&amp;B52
&amp;IF(LEN(AA52)=0,"",","""&amp;AA$1&amp;""":"""&amp;AA52&amp;"""")
&amp;IF(LEN(AC52)=0,"",","""&amp;AC$1&amp;""":"""&amp;AC52&amp;"""")
&amp;IF(LEN(AD52)=0,"",","""&amp;AD$1&amp;""":"&amp;AD52)
&amp;IF(LEN(AE52)=0,"",","""&amp;AE$1&amp;""":"""&amp;AE52&amp;"""")
&amp;IF(LEN(AF52)=0,"",","""&amp;AF$1&amp;""":"&amp;AF52)
&amp;IF(LEN(AG52)=0,"",","""&amp;AG$1&amp;""":"&amp;AG52)&amp;"}")</f>
        <v>{"dy":6,"sl":0,"tp":"upn","vl":"24549","cn":6,"pt":"GO","pr":1800}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5"/>
        <v>0</v>
      </c>
      <c r="BQ52">
        <f t="shared" ca="1" si="6"/>
        <v>0</v>
      </c>
      <c r="BR52">
        <f t="shared" ca="1" si="7"/>
        <v>0</v>
      </c>
      <c r="BS52">
        <f t="shared" ca="1" si="8"/>
        <v>0.44444444444444464</v>
      </c>
      <c r="BT52">
        <f t="shared" ca="1" si="11"/>
        <v>0.31001890359168244</v>
      </c>
      <c r="BU52">
        <f t="shared" ca="1" si="12"/>
        <v>0.33537832310838428</v>
      </c>
      <c r="BV52" t="str">
        <f ca="1">OFFSET([1]EquipTable!$A$1,ROW()-1,0)</f>
        <v>Equip3404</v>
      </c>
    </row>
    <row r="53" spans="1:74">
      <c r="A53">
        <v>6</v>
      </c>
      <c r="B53">
        <v>1</v>
      </c>
      <c r="C53">
        <f>IF(B53&lt;=9,0,
IF(B53=10,1,2))</f>
        <v>0</v>
      </c>
      <c r="D53">
        <f ca="1">RAND()</f>
        <v>0.94305473288694075</v>
      </c>
      <c r="E53">
        <f ca="1">RAND()</f>
        <v>0.91903544693551498</v>
      </c>
      <c r="F53">
        <f ca="1">RAND()</f>
        <v>0.36021261905444468</v>
      </c>
      <c r="G53">
        <f ca="1">RAND()</f>
        <v>0.99271327814061039</v>
      </c>
      <c r="H53">
        <f ca="1">RAND()</f>
        <v>0.60071314241028828</v>
      </c>
      <c r="I53">
        <f ca="1">RAND()</f>
        <v>0.67281904397333003</v>
      </c>
      <c r="M53" t="str">
        <f ca="1">IF(LEN(J53)&lt;&gt;0,J53,VLOOKUP(D53+$B53,$BJ:$BK,MATCH($BK$1,$BJ$1:$BK$1,0),1))</f>
        <v>지정 장비</v>
      </c>
      <c r="N53" t="str">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Equip8101</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8200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ca="1">IF(OR(ISNUMBER(N53),N53="삭제",ISBLANK(N53)),"",
IF(LEFT(N53,5)="Equip",IF(MID(N53,7,1)="4","전설",""),
IF(LEFT(N53,5)="Actor",IF(MID(N53,7,1)="2","전설",""),
"그외없음")))</f>
        <v/>
      </c>
      <c r="U53" t="s">
        <v>82</v>
      </c>
      <c r="V53" t="s">
        <v>194</v>
      </c>
      <c r="W53">
        <v>1</v>
      </c>
      <c r="X53" t="s">
        <v>125</v>
      </c>
      <c r="Z53">
        <v>7000</v>
      </c>
      <c r="AA53" t="str">
        <f ca="1">IF(ISBLANK(AB53),"",
VLOOKUP(AB53,OFFSET(INDIRECT("$A:$B"),0,MATCH(AB$1&amp;"_Verify",INDIRECT("$1:$1"),0)-1),2,0)
)</f>
        <v>fe</v>
      </c>
      <c r="AB53" t="s">
        <v>82</v>
      </c>
      <c r="AC53" t="s">
        <v>520</v>
      </c>
      <c r="AD53">
        <v>1</v>
      </c>
      <c r="AE53" t="s">
        <v>129</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
      </c>
      <c r="AJ53" t="str">
        <f>IF(ISBLANK($AB53),"",
IF(AND($B53&gt;=VLOOKUP($AB53,$AP:$AS,3,0),$B53&lt;=VLOOKUP($AB53,$AP:$AS,4,0)),"","슬롯타입이상"))</f>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이중 날개 활</v>
      </c>
      <c r="AL53">
        <v>1</v>
      </c>
      <c r="AM53" t="str">
        <f ca="1">IF(ROW()=2,AN53,OFFSET(AM53,-1,0)&amp;IF(LEN(AN53)=0,"",","&amp;AN53))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v>
      </c>
      <c r="AN53" t="str">
        <f ca="1">IF(AL53&lt;&gt;1,"",
"{"""&amp;A$1&amp;""":"&amp;A53
&amp;","""&amp;B$1&amp;""":"&amp;B53
&amp;IF(LEN(AA53)=0,"",","""&amp;AA$1&amp;""":"""&amp;AA53&amp;"""")
&amp;IF(LEN(AC53)=0,"",","""&amp;AC$1&amp;""":"""&amp;AC53&amp;"""")
&amp;IF(LEN(AD53)=0,"",","""&amp;AD$1&amp;""":"&amp;AD53)
&amp;IF(LEN(AE53)=0,"",","""&amp;AE$1&amp;""":"""&amp;AE53&amp;"""")
&amp;IF(LEN(AF53)=0,"",","""&amp;AF$1&amp;""":"&amp;AF53)
&amp;IF(LEN(AG53)=0,"",","""&amp;AG$1&amp;""":"&amp;AG53)&amp;"}")</f>
        <v>{"dy":6,"sl":1,"tp":"fe","vl":"Equip2201","cn":1,"pt":"DI","pr":4}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5"/>
        <v>0</v>
      </c>
      <c r="BQ53">
        <f t="shared" ca="1" si="6"/>
        <v>0</v>
      </c>
      <c r="BR53">
        <f t="shared" ca="1" si="7"/>
        <v>0</v>
      </c>
      <c r="BS53">
        <f t="shared" ca="1" si="8"/>
        <v>0.44444444444444464</v>
      </c>
      <c r="BT53">
        <f t="shared" ca="1" si="11"/>
        <v>0.31001890359168244</v>
      </c>
      <c r="BU53">
        <f t="shared" ca="1" si="12"/>
        <v>0.33537832310838428</v>
      </c>
      <c r="BV53" t="str">
        <f ca="1">OFFSET([1]EquipTable!$A$1,ROW()-1,0)</f>
        <v>Equip3405</v>
      </c>
    </row>
    <row r="54" spans="1:74">
      <c r="A54">
        <v>6</v>
      </c>
      <c r="B54">
        <v>2</v>
      </c>
      <c r="C54">
        <f>IF(B54&lt;=9,0,
IF(B54=10,1,2))</f>
        <v>0</v>
      </c>
      <c r="D54">
        <f ca="1">RAND()</f>
        <v>0.40336552682574178</v>
      </c>
      <c r="E54">
        <f ca="1">RAND()</f>
        <v>0.78771548514383305</v>
      </c>
      <c r="F54">
        <f ca="1">RAND()</f>
        <v>0.39012945616684913</v>
      </c>
      <c r="G54">
        <f ca="1">RAND()</f>
        <v>0.83866967792716807</v>
      </c>
      <c r="H54">
        <f ca="1">RAND()</f>
        <v>0.50177780145766904</v>
      </c>
      <c r="I54">
        <f ca="1">RAND()</f>
        <v>3.7013903899301148E-3</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78771</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12</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3600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125</v>
      </c>
      <c r="Z54">
        <v>900</v>
      </c>
      <c r="AA54" t="str">
        <f ca="1">IF(ISBLANK(AB54),"",
VLOOKUP(AB54,OFFSET(INDIRECT("$A:$B"),0,MATCH(AB$1&amp;"_Verify",INDIRECT("$1:$1"),0)-1),2,0)
)</f>
        <v>fe</v>
      </c>
      <c r="AB54" t="s">
        <v>82</v>
      </c>
      <c r="AC54" t="s">
        <v>521</v>
      </c>
      <c r="AD54">
        <v>1</v>
      </c>
      <c r="AE54" t="s">
        <v>410</v>
      </c>
      <c r="AG54">
        <v>2500</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사파이어 대거</v>
      </c>
      <c r="AL54">
        <v>1</v>
      </c>
      <c r="AM54" t="str">
        <f ca="1">IF(ROW()=2,AN54,OFFSET(AM54,-1,0)&amp;IF(LEN(AN54)=0,"",","&amp;AN54))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v>
      </c>
      <c r="AN54" t="str">
        <f ca="1">IF(AL54&lt;&gt;1,"",
"{"""&amp;A$1&amp;""":"&amp;A54
&amp;","""&amp;B$1&amp;""":"&amp;B54
&amp;IF(LEN(AA54)=0,"",","""&amp;AA$1&amp;""":"""&amp;AA54&amp;"""")
&amp;IF(LEN(AC54)=0,"",","""&amp;AC$1&amp;""":"""&amp;AC54&amp;"""")
&amp;IF(LEN(AD54)=0,"",","""&amp;AD$1&amp;""":"&amp;AD54)
&amp;IF(LEN(AE54)=0,"",","""&amp;AE$1&amp;""":"""&amp;AE54&amp;"""")
&amp;IF(LEN(AF54)=0,"",","""&amp;AF$1&amp;""":"&amp;AF54)
&amp;IF(LEN(AG54)=0,"",","""&amp;AG$1&amp;""":"&amp;AG54)&amp;"}")</f>
        <v>{"dy":6,"sl":2,"tp":"fe","vl":"Equip1201","cn":1,"pt":"GO","pr":2500}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5"/>
        <v>1.3550135501355014E-2</v>
      </c>
      <c r="BQ54">
        <f t="shared" ca="1" si="6"/>
        <v>9.4517958412098316E-3</v>
      </c>
      <c r="BR54">
        <f t="shared" ca="1" si="7"/>
        <v>1.0224948875255624E-2</v>
      </c>
      <c r="BS54">
        <f t="shared" ca="1" si="8"/>
        <v>0.44444444444444464</v>
      </c>
      <c r="BT54">
        <f t="shared" ca="1" si="11"/>
        <v>0.31001890359168244</v>
      </c>
      <c r="BU54">
        <f t="shared" ca="1" si="12"/>
        <v>0.33537832310838428</v>
      </c>
      <c r="BV54" t="str">
        <f ca="1">OFFSET([1]EquipTable!$A$1,ROW()-1,0)</f>
        <v>Equip4001</v>
      </c>
    </row>
    <row r="55" spans="1:74">
      <c r="A55">
        <v>6</v>
      </c>
      <c r="B55">
        <v>3</v>
      </c>
      <c r="C55">
        <f>IF(B55&lt;=9,0,
IF(B55=10,1,2))</f>
        <v>0</v>
      </c>
      <c r="D55">
        <f ca="1">RAND()</f>
        <v>0.90903322504424888</v>
      </c>
      <c r="E55">
        <f ca="1">RAND()</f>
        <v>0.63333859409372917</v>
      </c>
      <c r="F55">
        <f ca="1">RAND()</f>
        <v>0.88032821223719826</v>
      </c>
      <c r="G55">
        <f ca="1">RAND()</f>
        <v>0.21269813995475229</v>
      </c>
      <c r="H55">
        <f ca="1">RAND()</f>
        <v>0.20254134572491223</v>
      </c>
      <c r="I55">
        <f ca="1">RAND()</f>
        <v>0.96892393599594417</v>
      </c>
      <c r="M55" t="str">
        <f ca="1">IF(LEN(J55)&lt;&gt;0,J55,VLOOKUP(D55+$B55,$BJ:$BK,MATCH($BK$1,$BJ$1:$BK$1,0),1))</f>
        <v>안 지정 캐릭터 PP 일반등급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63333</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10</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3000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125</v>
      </c>
      <c r="Z55">
        <v>900</v>
      </c>
      <c r="AA55" t="str">
        <f ca="1">IF(ISBLANK(AB55),"",
VLOOKUP(AB55,OFFSET(INDIRECT("$A:$B"),0,MATCH(AB$1&amp;"_Verify",INDIRECT("$1:$1"),0)-1),2,0)
)</f>
        <v>upn</v>
      </c>
      <c r="AB55" t="s">
        <v>92</v>
      </c>
      <c r="AC55">
        <v>16437</v>
      </c>
      <c r="AD55">
        <v>14</v>
      </c>
      <c r="AE55" t="s">
        <v>518</v>
      </c>
      <c r="AG55">
        <v>2</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v>
      </c>
      <c r="AN55" t="str">
        <f ca="1">IF(AL55&lt;&gt;1,"",
"{"""&amp;A$1&amp;""":"&amp;A55
&amp;","""&amp;B$1&amp;""":"&amp;B55
&amp;IF(LEN(AA55)=0,"",","""&amp;AA$1&amp;""":"""&amp;AA55&amp;"""")
&amp;IF(LEN(AC55)=0,"",","""&amp;AC$1&amp;""":"""&amp;AC55&amp;"""")
&amp;IF(LEN(AD55)=0,"",","""&amp;AD$1&amp;""":"&amp;AD55)
&amp;IF(LEN(AE55)=0,"",","""&amp;AE$1&amp;""":"""&amp;AE55&amp;"""")
&amp;IF(LEN(AF55)=0,"",","""&amp;AF$1&amp;""":"&amp;AF55)
&amp;IF(LEN(AG55)=0,"",","""&amp;AG$1&amp;""":"&amp;AG55)&amp;"}")</f>
        <v>{"dy":6,"sl":3,"tp":"upn","vl":"16437","cn":14,"pt":"DI","pr":2}</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5"/>
        <v>1.3550135501355014E-2</v>
      </c>
      <c r="BQ55">
        <f t="shared" ca="1" si="6"/>
        <v>9.4517958412098316E-3</v>
      </c>
      <c r="BR55">
        <f t="shared" ca="1" si="7"/>
        <v>1.0224948875255624E-2</v>
      </c>
      <c r="BS55">
        <f t="shared" ca="1" si="8"/>
        <v>0.45799457994579967</v>
      </c>
      <c r="BT55">
        <f t="shared" ca="1" si="11"/>
        <v>0.31947069943289225</v>
      </c>
      <c r="BU55">
        <f t="shared" ca="1" si="12"/>
        <v>0.34560327198363988</v>
      </c>
      <c r="BV55" t="str">
        <f ca="1">OFFSET([1]EquipTable!$A$1,ROW()-1,0)</f>
        <v>Equip4002</v>
      </c>
    </row>
    <row r="56" spans="1:74">
      <c r="A56">
        <v>6</v>
      </c>
      <c r="B56">
        <v>4</v>
      </c>
      <c r="C56">
        <f>IF(B56&lt;=9,0,
IF(B56=10,1,2))</f>
        <v>0</v>
      </c>
      <c r="D56">
        <f ca="1">RAND()</f>
        <v>5.7750567801926334E-2</v>
      </c>
      <c r="E56">
        <f ca="1">RAND()</f>
        <v>0.44702905858564912</v>
      </c>
      <c r="F56">
        <f ca="1">RAND()</f>
        <v>0.28470261534703889</v>
      </c>
      <c r="G56">
        <f ca="1">RAND()</f>
        <v>0.35791037981905882</v>
      </c>
      <c r="H56">
        <f ca="1">RAND()</f>
        <v>0.12300147424208452</v>
      </c>
      <c r="I56">
        <f ca="1">RAND()</f>
        <v>8.2490917451347956E-2</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44702</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8</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2400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125</v>
      </c>
      <c r="Z56">
        <v>1400</v>
      </c>
      <c r="AA56" t="str">
        <f ca="1">IF(ISBLANK(AB56),"",
VLOOKUP(AB56,OFFSET(INDIRECT("$A:$B"),0,MATCH(AB$1&amp;"_Verify",INDIRECT("$1:$1"),0)-1),2,0)
)</f>
        <v>fe</v>
      </c>
      <c r="AB56" t="s">
        <v>82</v>
      </c>
      <c r="AC56" t="s">
        <v>438</v>
      </c>
      <c r="AD56">
        <v>1</v>
      </c>
      <c r="AE56" t="s">
        <v>125</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주홍 스킨</v>
      </c>
      <c r="AL56">
        <v>1</v>
      </c>
      <c r="AM56" t="str">
        <f ca="1">IF(ROW()=2,AN56,OFFSET(AM56,-1,0)&amp;IF(LEN(AN56)=0,"",","&amp;AN56))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v>
      </c>
      <c r="AN56" t="str">
        <f ca="1">IF(AL56&lt;&gt;1,"",
"{"""&amp;A$1&amp;""":"&amp;A56
&amp;","""&amp;B$1&amp;""":"&amp;B56
&amp;IF(LEN(AA56)=0,"",","""&amp;AA$1&amp;""":"""&amp;AA56&amp;"""")
&amp;IF(LEN(AC56)=0,"",","""&amp;AC$1&amp;""":"""&amp;AC56&amp;"""")
&amp;IF(LEN(AD56)=0,"",","""&amp;AD$1&amp;""":"&amp;AD56)
&amp;IF(LEN(AE56)=0,"",","""&amp;AE$1&amp;""":"""&amp;AE56&amp;"""")
&amp;IF(LEN(AF56)=0,"",","""&amp;AF$1&amp;""":"&amp;AF56)
&amp;IF(LEN(AG56)=0,"",","""&amp;AG$1&amp;""":"&amp;AG56)&amp;"}")</f>
        <v>{"dy":6,"sl":4,"tp":"fe","vl":"Equip5102","cn":1,"pt":"GO","pr":1300}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5"/>
        <v>1.3550135501355014E-2</v>
      </c>
      <c r="BQ56">
        <f t="shared" ca="1" si="6"/>
        <v>9.4517958412098316E-3</v>
      </c>
      <c r="BR56">
        <f t="shared" ca="1" si="7"/>
        <v>1.0224948875255624E-2</v>
      </c>
      <c r="BS56">
        <f t="shared" ca="1" si="8"/>
        <v>0.47154471544715471</v>
      </c>
      <c r="BT56">
        <f t="shared" ca="1" si="11"/>
        <v>0.32892249527410206</v>
      </c>
      <c r="BU56">
        <f t="shared" ca="1" si="12"/>
        <v>0.35582822085889548</v>
      </c>
      <c r="BV56" t="str">
        <f ca="1">OFFSET([1]EquipTable!$A$1,ROW()-1,0)</f>
        <v>Equip4101</v>
      </c>
    </row>
    <row r="57" spans="1:74">
      <c r="A57">
        <v>6</v>
      </c>
      <c r="B57">
        <v>5</v>
      </c>
      <c r="C57">
        <f>IF(B57&lt;=9,0,
IF(B57=10,1,2))</f>
        <v>0</v>
      </c>
      <c r="D57">
        <f ca="1">RAND()</f>
        <v>0.19820697076219329</v>
      </c>
      <c r="E57">
        <f ca="1">RAND()</f>
        <v>0.62606485558781633</v>
      </c>
      <c r="F57">
        <f ca="1">RAND()</f>
        <v>0.61686645592656697</v>
      </c>
      <c r="G57">
        <f ca="1">RAND()</f>
        <v>0.35673777289590636</v>
      </c>
      <c r="H57">
        <f ca="1">RAND()</f>
        <v>0.64187018638091253</v>
      </c>
      <c r="I57">
        <f ca="1">RAND()</f>
        <v>0.65429688616327231</v>
      </c>
      <c r="M57" t="str">
        <f ca="1">IF(LEN(J57)&lt;&gt;0,J57,VLOOKUP(D57+$B57,$BJ:$BK,MATCH($BK$1,$BJ$1:$BK$1,0),1))</f>
        <v>지정 장비</v>
      </c>
      <c r="N57" t="str">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Equip5202</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3200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91</v>
      </c>
      <c r="V57">
        <v>53507</v>
      </c>
      <c r="W57">
        <v>12</v>
      </c>
      <c r="X57" t="s">
        <v>125</v>
      </c>
      <c r="Z57">
        <v>1200</v>
      </c>
      <c r="AA57" t="str">
        <f ca="1">IF(ISBLANK(AB57),"",
VLOOKUP(AB57,OFFSET(INDIRECT("$A:$B"),0,MATCH(AB$1&amp;"_Verify",INDIRECT("$1:$1"),0)-1),2,0)
)</f>
        <v>fe</v>
      </c>
      <c r="AB57" t="s">
        <v>82</v>
      </c>
      <c r="AC57" t="s">
        <v>522</v>
      </c>
      <c r="AD57">
        <v>1</v>
      </c>
      <c r="AE57" t="s">
        <v>125</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태양과 달과 별</v>
      </c>
      <c r="AL57">
        <v>1</v>
      </c>
      <c r="AM57" t="str">
        <f ca="1">IF(ROW()=2,AN57,OFFSET(AM57,-1,0)&amp;IF(LEN(AN57)=0,"",","&amp;AN57))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v>
      </c>
      <c r="AN57" t="str">
        <f ca="1">IF(AL57&lt;&gt;1,"",
"{"""&amp;A$1&amp;""":"&amp;A57
&amp;","""&amp;B$1&amp;""":"&amp;B57
&amp;IF(LEN(AA57)=0,"",","""&amp;AA$1&amp;""":"""&amp;AA57&amp;"""")
&amp;IF(LEN(AC57)=0,"",","""&amp;AC$1&amp;""":"""&amp;AC57&amp;"""")
&amp;IF(LEN(AD57)=0,"",","""&amp;AD$1&amp;""":"&amp;AD57)
&amp;IF(LEN(AE57)=0,"",","""&amp;AE$1&amp;""":"""&amp;AE57&amp;"""")
&amp;IF(LEN(AF57)=0,"",","""&amp;AF$1&amp;""":"&amp;AF57)
&amp;IF(LEN(AG57)=0,"",","""&amp;AG$1&amp;""":"&amp;AG57)&amp;"}")</f>
        <v>{"dy":6,"sl":5,"tp":"fe","vl":"Equip3302","cn":1,"pt":"GO","pr":7200}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5"/>
        <v>1.3550135501355014E-2</v>
      </c>
      <c r="BQ57">
        <f t="shared" ca="1" si="6"/>
        <v>9.4517958412098316E-3</v>
      </c>
      <c r="BR57">
        <f t="shared" ca="1" si="7"/>
        <v>1.0224948875255624E-2</v>
      </c>
      <c r="BS57">
        <f t="shared" ca="1" si="8"/>
        <v>0.48509485094850974</v>
      </c>
      <c r="BT57">
        <f t="shared" ca="1" si="11"/>
        <v>0.33837429111531186</v>
      </c>
      <c r="BU57">
        <f t="shared" ca="1" si="12"/>
        <v>0.36605316973415108</v>
      </c>
      <c r="BV57" t="str">
        <f ca="1">OFFSET([1]EquipTable!$A$1,ROW()-1,0)</f>
        <v>Equip4102</v>
      </c>
    </row>
    <row r="58" spans="1:74">
      <c r="A58">
        <v>6</v>
      </c>
      <c r="B58">
        <v>6</v>
      </c>
      <c r="C58">
        <f>IF(B58&lt;=9,0,
IF(B58=10,1,2))</f>
        <v>0</v>
      </c>
      <c r="D58">
        <f ca="1">RAND()</f>
        <v>0.29837317551105402</v>
      </c>
      <c r="E58">
        <f ca="1">RAND()</f>
        <v>0.58128338763942045</v>
      </c>
      <c r="F58">
        <f ca="1">RAND()</f>
        <v>0.38500037482693594</v>
      </c>
      <c r="G58">
        <f ca="1">RAND()</f>
        <v>0.15459032575423537</v>
      </c>
      <c r="H58">
        <f ca="1">RAND()</f>
        <v>0.97352979033700704</v>
      </c>
      <c r="I58">
        <f ca="1">RAND()</f>
        <v>0.2946929775660021</v>
      </c>
      <c r="M58" t="str">
        <f ca="1">IF(LEN(J58)&lt;&gt;0,J58,VLOOKUP(D58+$B58,$BJ:$BK,MATCH($BK$1,$BJ$1:$BK$1,0),1))</f>
        <v>지정 장비</v>
      </c>
      <c r="N58" t="str">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Equip6201</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DI</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14</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ca="1">IF(OR(ISNUMBER(N58),N58="삭제",ISBLANK(N58)),"",
IF(LEFT(N58,5)="Equip",IF(MID(N58,7,1)="4","전설",""),
IF(LEFT(N58,5)="Actor",IF(MID(N58,7,1)="2","전설",""),
"그외없음")))</f>
        <v/>
      </c>
      <c r="U58" t="s">
        <v>82</v>
      </c>
      <c r="V58" t="s">
        <v>252</v>
      </c>
      <c r="W58">
        <v>1</v>
      </c>
      <c r="X58" t="s">
        <v>125</v>
      </c>
      <c r="Z58">
        <v>7200</v>
      </c>
      <c r="AA58" t="str">
        <f ca="1">IF(ISBLANK(AB58),"",
VLOOKUP(AB58,OFFSET(INDIRECT("$A:$B"),0,MATCH(AB$1&amp;"_Verify",INDIRECT("$1:$1"),0)-1),2,0)
)</f>
        <v>uph</v>
      </c>
      <c r="AB58" t="s">
        <v>91</v>
      </c>
      <c r="AC58">
        <v>78038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ca="1">IF(ROW()=2,AN58,OFFSET(AM58,-1,0)&amp;IF(LEN(AN58)=0,"",","&amp;AN58))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v>
      </c>
      <c r="AN58" t="str">
        <f ca="1">IF(AL58&lt;&gt;1,"",
"{"""&amp;A$1&amp;""":"&amp;A58
&amp;","""&amp;B$1&amp;""":"&amp;B58
&amp;IF(LEN(AA58)=0,"",","""&amp;AA$1&amp;""":"""&amp;AA58&amp;"""")
&amp;IF(LEN(AC58)=0,"",","""&amp;AC$1&amp;""":"""&amp;AC58&amp;"""")
&amp;IF(LEN(AD58)=0,"",","""&amp;AD$1&amp;""":"&amp;AD58)
&amp;IF(LEN(AE58)=0,"",","""&amp;AE$1&amp;""":"""&amp;AE58&amp;"""")
&amp;IF(LEN(AF58)=0,"",","""&amp;AF$1&amp;""":"&amp;AF58)
&amp;IF(LEN(AG58)=0,"",","""&amp;AG$1&amp;""":"&amp;AG58)&amp;"}")</f>
        <v>{"dy":6,"sl":6,"tp":"uph","vl":"78038","cn":7,"pt":"GO","pr":2100}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5"/>
        <v>1.3550135501355014E-2</v>
      </c>
      <c r="BQ58">
        <f t="shared" ca="1" si="6"/>
        <v>9.4517958412098316E-3</v>
      </c>
      <c r="BR58">
        <f t="shared" ca="1" si="7"/>
        <v>1.0224948875255624E-2</v>
      </c>
      <c r="BS58">
        <f t="shared" ca="1" si="8"/>
        <v>0.49864498644986477</v>
      </c>
      <c r="BT58">
        <f t="shared" ca="1" si="11"/>
        <v>0.34782608695652167</v>
      </c>
      <c r="BU58">
        <f t="shared" ca="1" si="12"/>
        <v>0.37627811860940669</v>
      </c>
      <c r="BV58" t="str">
        <f ca="1">OFFSET([1]EquipTable!$A$1,ROW()-1,0)</f>
        <v>Equip4201</v>
      </c>
    </row>
    <row r="59" spans="1:74">
      <c r="A59">
        <v>6</v>
      </c>
      <c r="B59">
        <v>7</v>
      </c>
      <c r="C59">
        <f>IF(B59&lt;=9,0,
IF(B59=10,1,2))</f>
        <v>0</v>
      </c>
      <c r="D59">
        <f ca="1">RAND()</f>
        <v>0.7108011809913084</v>
      </c>
      <c r="E59">
        <f ca="1">RAND()</f>
        <v>0.53713057403664088</v>
      </c>
      <c r="F59">
        <f ca="1">RAND()</f>
        <v>0.24840041346512265</v>
      </c>
      <c r="G59">
        <f ca="1">RAND()</f>
        <v>0.75286745859785531</v>
      </c>
      <c r="H59">
        <f ca="1">RAND()</f>
        <v>0.37800021085691649</v>
      </c>
      <c r="I59">
        <f ca="1">RAND()</f>
        <v>0.69709644457354025</v>
      </c>
      <c r="M59" t="str">
        <f ca="1">IF(LEN(J59)&lt;&gt;0,J59,VLOOKUP(D59+$B59,$BJ:$BK,MATCH($BK$1,$BJ$1:$BK$1,0),1))</f>
        <v>지정 장비</v>
      </c>
      <c r="N59" t="str">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Equip6102</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3700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ca="1">IF(OR(ISNUMBER(N59),N59="삭제",ISBLANK(N59)),"",
IF(LEFT(N59,5)="Equip",IF(MID(N59,7,1)="4","전설",""),
IF(LEFT(N59,5)="Actor",IF(MID(N59,7,1)="2","전설",""),
"그외없음")))</f>
        <v/>
      </c>
      <c r="U59" t="s">
        <v>82</v>
      </c>
      <c r="V59" t="s">
        <v>187</v>
      </c>
      <c r="W59">
        <v>1</v>
      </c>
      <c r="X59" t="s">
        <v>125</v>
      </c>
      <c r="Z59">
        <v>7700</v>
      </c>
      <c r="AA59" t="str">
        <f ca="1">IF(ISBLANK(AB59),"",
VLOOKUP(AB59,OFFSET(INDIRECT("$A:$B"),0,MATCH(AB$1&amp;"_Verify",INDIRECT("$1:$1"),0)-1),2,0)
)</f>
        <v>fe</v>
      </c>
      <c r="AB59" t="s">
        <v>82</v>
      </c>
      <c r="AC59" t="s">
        <v>455</v>
      </c>
      <c r="AD59">
        <v>1</v>
      </c>
      <c r="AE59" t="s">
        <v>125</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ca="1">IF(ROW()=2,AN59,OFFSET(AM59,-1,0)&amp;IF(LEN(AN59)=0,"",","&amp;AN59))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{"dy":6,"sl":7,"tp":"fe","vl":"Equip8101","cn":1,"pt":"GO","pr":7700}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5"/>
        <v>1.3550135501355014E-2</v>
      </c>
      <c r="BQ59">
        <f t="shared" ca="1" si="6"/>
        <v>9.4517958412098316E-3</v>
      </c>
      <c r="BR59">
        <f t="shared" ca="1" si="7"/>
        <v>1.0224948875255624E-2</v>
      </c>
      <c r="BS59">
        <f t="shared" ca="1" si="8"/>
        <v>0.51219512195121975</v>
      </c>
      <c r="BT59">
        <f t="shared" ca="1" si="11"/>
        <v>0.35727788279773148</v>
      </c>
      <c r="BU59">
        <f t="shared" ca="1" si="12"/>
        <v>0.38650306748466229</v>
      </c>
      <c r="BV59" t="str">
        <f ca="1">OFFSET([1]EquipTable!$A$1,ROW()-1,0)</f>
        <v>Equip4202</v>
      </c>
    </row>
    <row r="60" spans="1:74">
      <c r="A60">
        <v>6</v>
      </c>
      <c r="B60">
        <v>8</v>
      </c>
      <c r="C60">
        <f>IF(B60&lt;=9,0,
IF(B60=10,1,2))</f>
        <v>0</v>
      </c>
      <c r="D60">
        <f ca="1">RAND()</f>
        <v>0.92078434995417002</v>
      </c>
      <c r="E60">
        <f ca="1">RAND()</f>
        <v>0.14857314724736881</v>
      </c>
      <c r="F60">
        <f ca="1">RAND()</f>
        <v>0.36034557821042135</v>
      </c>
      <c r="G60">
        <f ca="1">RAND()</f>
        <v>0.50344123921073536</v>
      </c>
      <c r="H60">
        <f ca="1">RAND()</f>
        <v>0.46032594329501786</v>
      </c>
      <c r="I60">
        <f ca="1">RAND()</f>
        <v>0.25513706652662227</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IF(ROW()=2,AN60,OFFSET(AM60,-1,0)&amp;IF(LEN(AN60)=0,"",","&amp;AN60))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5"/>
        <v>1.3550135501355014E-2</v>
      </c>
      <c r="BQ60">
        <f t="shared" ca="1" si="6"/>
        <v>9.4517958412098316E-3</v>
      </c>
      <c r="BR60">
        <f t="shared" ca="1" si="7"/>
        <v>1.0224948875255624E-2</v>
      </c>
      <c r="BS60">
        <f t="shared" ca="1" si="8"/>
        <v>0.52574525745257472</v>
      </c>
      <c r="BT60">
        <f t="shared" ca="1" si="11"/>
        <v>0.36672967863894129</v>
      </c>
      <c r="BU60">
        <f t="shared" ca="1" si="12"/>
        <v>0.39672801635991789</v>
      </c>
      <c r="BV60" t="str">
        <f ca="1">OFFSET([1]EquipTable!$A$1,ROW()-1,0)</f>
        <v>Equip4301</v>
      </c>
    </row>
    <row r="61" spans="1:74">
      <c r="A61">
        <v>6</v>
      </c>
      <c r="B61">
        <v>9</v>
      </c>
      <c r="C61">
        <f>IF(B61&lt;=9,0,
IF(B61=10,1,2))</f>
        <v>0</v>
      </c>
      <c r="D61">
        <f ca="1">RAND()</f>
        <v>0.5339012716285747</v>
      </c>
      <c r="E61">
        <f ca="1">RAND()</f>
        <v>0.80531450097488821</v>
      </c>
      <c r="F61">
        <f ca="1">RAND()</f>
        <v>0.65272564960562374</v>
      </c>
      <c r="G61">
        <f ca="1">RAND()</f>
        <v>0.19451080866869663</v>
      </c>
      <c r="H61">
        <f ca="1">RAND()</f>
        <v>0.1162055091555122</v>
      </c>
      <c r="I61">
        <f ca="1">RAND()</f>
        <v>0.17160240290133288</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IF(ROW()=2,AN61,OFFSET(AM61,-1,0)&amp;IF(LEN(AN61)=0,"",","&amp;AN61))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5"/>
        <v>1.3550135501355014E-2</v>
      </c>
      <c r="BQ61">
        <f t="shared" ca="1" si="6"/>
        <v>9.4517958412098316E-3</v>
      </c>
      <c r="BR61">
        <f t="shared" ca="1" si="7"/>
        <v>1.0224948875255624E-2</v>
      </c>
      <c r="BS61">
        <f t="shared" ca="1" si="8"/>
        <v>0.5392953929539297</v>
      </c>
      <c r="BT61">
        <f t="shared" ca="1" si="11"/>
        <v>0.3761814744801511</v>
      </c>
      <c r="BU61">
        <f t="shared" ca="1" si="12"/>
        <v>0.40695296523517349</v>
      </c>
      <c r="BV61" t="str">
        <f ca="1">OFFSET([1]EquipTable!$A$1,ROW()-1,0)</f>
        <v>Equip4302</v>
      </c>
    </row>
    <row r="62" spans="1:74">
      <c r="A62">
        <v>7</v>
      </c>
      <c r="B62">
        <v>0</v>
      </c>
      <c r="C62">
        <f>IF(B62&lt;=9,0,
IF(B62=10,1,2))</f>
        <v>0</v>
      </c>
      <c r="D62">
        <f ca="1">RAND()</f>
        <v>0.24477817692622816</v>
      </c>
      <c r="E62">
        <f ca="1">RAND()</f>
        <v>0.60087036035961572</v>
      </c>
      <c r="F62">
        <f ca="1">RAND()</f>
        <v>0.19900020077740066</v>
      </c>
      <c r="G62">
        <f ca="1">RAND()</f>
        <v>0.16789299414603653</v>
      </c>
      <c r="H62">
        <f ca="1">RAND()</f>
        <v>3.9300184545100536E-2</v>
      </c>
      <c r="I62">
        <f ca="1">RAND()</f>
        <v>0.52780919221168732</v>
      </c>
      <c r="M62" t="str">
        <f ca="1">IF(LEN(J62)&lt;&gt;0,J62,VLOOKUP(D62+$B62,$BJ:$BK,MATCH($BK$1,$BJ$1:$BK$1,0),1))</f>
        <v>지정 장비</v>
      </c>
      <c r="N62" t="str">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Equip5102</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1300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ca="1">IF(OR(ISNUMBER(N62),N62="삭제",ISBLANK(N62)),"",
IF(LEFT(N62,5)="Equip",IF(MID(N62,7,1)="4","전설",""),
IF(LEFT(N62,5)="Actor",IF(MID(N62,7,1)="2","전설",""),
"그외없음")))</f>
        <v/>
      </c>
      <c r="U62" t="s">
        <v>82</v>
      </c>
      <c r="V62" t="s">
        <v>199</v>
      </c>
      <c r="W62">
        <v>1</v>
      </c>
      <c r="X62" t="s">
        <v>129</v>
      </c>
      <c r="Z62">
        <v>5</v>
      </c>
      <c r="AA62" t="str">
        <f ca="1">IF(ISBLANK(AB62),"",
VLOOKUP(AB62,OFFSET(INDIRECT("$A:$B"),0,MATCH(AB$1&amp;"_Verify",INDIRECT("$1:$1"),0)-1),2,0)
)</f>
        <v>fe</v>
      </c>
      <c r="AB62" t="s">
        <v>82</v>
      </c>
      <c r="AC62" t="s">
        <v>479</v>
      </c>
      <c r="AD62">
        <v>1</v>
      </c>
      <c r="AE62" t="s">
        <v>129</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작은 별 완드</v>
      </c>
      <c r="AL62">
        <v>1</v>
      </c>
      <c r="AM62" t="str">
        <f ca="1">IF(ROW()=2,AN62,OFFSET(AM62,-1,0)&amp;IF(LEN(AN62)=0,"",","&amp;AN62))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{"dy":7,"sl":0,"tp":"fe","vl":"Equip3202","cn":1,"pt":"DI","pr":5}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5"/>
        <v>1.3550135501355016E-3</v>
      </c>
      <c r="BQ62">
        <f t="shared" ca="1" si="6"/>
        <v>9.4517958412098323E-4</v>
      </c>
      <c r="BR62">
        <f t="shared" ca="1" si="7"/>
        <v>1.0224948875255625E-3</v>
      </c>
      <c r="BS62">
        <f t="shared" ca="1" si="8"/>
        <v>0.55284552845528467</v>
      </c>
      <c r="BT62">
        <f t="shared" ca="1" si="11"/>
        <v>0.38563327032136091</v>
      </c>
      <c r="BU62">
        <f t="shared" ca="1" si="12"/>
        <v>0.41717791411042909</v>
      </c>
      <c r="BV62" t="str">
        <f ca="1">OFFSET([1]EquipTable!$A$1,ROW()-1,0)</f>
        <v>Equip4401</v>
      </c>
    </row>
    <row r="63" spans="1:74">
      <c r="A63">
        <v>7</v>
      </c>
      <c r="B63">
        <v>1</v>
      </c>
      <c r="C63">
        <f>IF(B63&lt;=9,0,
IF(B63=10,1,2))</f>
        <v>0</v>
      </c>
      <c r="D63">
        <f ca="1">RAND()</f>
        <v>0.74118666234293096</v>
      </c>
      <c r="E63">
        <f ca="1">RAND()</f>
        <v>0.99460466012939763</v>
      </c>
      <c r="F63">
        <f ca="1">RAND()</f>
        <v>0.40702842027819008</v>
      </c>
      <c r="G63">
        <f ca="1">RAND()</f>
        <v>0.45144858627824536</v>
      </c>
      <c r="H63">
        <f ca="1">RAND()</f>
        <v>0.99830754444626491</v>
      </c>
      <c r="I63">
        <f ca="1">RAND()</f>
        <v>0.29180047548948851</v>
      </c>
      <c r="M63" t="str">
        <f ca="1">IF(LEN(J63)&lt;&gt;0,J63,VLOOKUP(D63+$B63,$BJ:$BK,MATCH($BK$1,$BJ$1:$BK$1,0),1))</f>
        <v>지정 장비</v>
      </c>
      <c r="N63" t="str">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Equip8302</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92</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ca="1">IF(OR(ISNUMBER(N63),N63="삭제",ISBLANK(N63)),"",
IF(LEFT(N63,5)="Equip",IF(MID(N63,7,1)="4","전설",""),
IF(LEFT(N63,5)="Actor",IF(MID(N63,7,1)="2","전설",""),
"그외없음")))</f>
        <v/>
      </c>
      <c r="U63" t="s">
        <v>82</v>
      </c>
      <c r="V63" t="s">
        <v>111</v>
      </c>
      <c r="W63">
        <v>1</v>
      </c>
      <c r="X63" t="s">
        <v>125</v>
      </c>
      <c r="Z63">
        <v>800</v>
      </c>
      <c r="AA63" t="str">
        <f ca="1">IF(ISBLANK(AB63),"",
VLOOKUP(AB63,OFFSET(INDIRECT("$A:$B"),0,MATCH(AB$1&amp;"_Verify",INDIRECT("$1:$1"),0)-1),2,0)
)</f>
        <v>upn</v>
      </c>
      <c r="AB63" t="s">
        <v>92</v>
      </c>
      <c r="AC63">
        <v>41576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ca="1">IF(ROW()=2,AN63,OFFSET(AM63,-1,0)&amp;IF(LEN(AN63)=0,"",","&amp;AN63))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v>
      </c>
      <c r="AN63" t="str">
        <f ca="1">IF(AL63&lt;&gt;1,"",
"{"""&amp;A$1&amp;""":"&amp;A63
&amp;","""&amp;B$1&amp;""":"&amp;B63
&amp;IF(LEN(AA63)=0,"",","""&amp;AA$1&amp;""":"""&amp;AA63&amp;"""")
&amp;IF(LEN(AC63)=0,"",","""&amp;AC$1&amp;""":"""&amp;AC63&amp;"""")
&amp;IF(LEN(AD63)=0,"",","""&amp;AD$1&amp;""":"&amp;AD63)
&amp;IF(LEN(AE63)=0,"",","""&amp;AE$1&amp;""":"""&amp;AE63&amp;"""")
&amp;IF(LEN(AF63)=0,"",","""&amp;AF$1&amp;""":"&amp;AF63)
&amp;IF(LEN(AG63)=0,"",","""&amp;AG$1&amp;""":"&amp;AG63)&amp;"}")</f>
        <v>{"dy":7,"sl":1,"tp":"upn","vl":"41576","cn":6,"pt":"GO","pr":1800}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5"/>
        <v>1.3550135501355016E-3</v>
      </c>
      <c r="BQ63">
        <f t="shared" ca="1" si="6"/>
        <v>9.4517958412098323E-4</v>
      </c>
      <c r="BR63">
        <f t="shared" ca="1" si="7"/>
        <v>1.0224948875255625E-3</v>
      </c>
      <c r="BS63">
        <f t="shared" ca="1" si="8"/>
        <v>0.55420054200542013</v>
      </c>
      <c r="BT63">
        <f t="shared" ca="1" si="11"/>
        <v>0.3865784499054819</v>
      </c>
      <c r="BU63">
        <f t="shared" ca="1" si="12"/>
        <v>0.41820040899795463</v>
      </c>
      <c r="BV63" t="str">
        <f ca="1">OFFSET([1]EquipTable!$A$1,ROW()-1,0)</f>
        <v>Equip4402</v>
      </c>
    </row>
    <row r="64" spans="1:74">
      <c r="A64">
        <v>7</v>
      </c>
      <c r="B64">
        <v>2</v>
      </c>
      <c r="C64">
        <f>IF(B64&lt;=9,0,
IF(B64=10,1,2))</f>
        <v>0</v>
      </c>
      <c r="D64">
        <f ca="1">RAND()</f>
        <v>0.52285478540472408</v>
      </c>
      <c r="E64">
        <f ca="1">RAND()</f>
        <v>0.24206093733063638</v>
      </c>
      <c r="F64">
        <f ca="1">RAND()</f>
        <v>0.87655146691362162</v>
      </c>
      <c r="G64">
        <f ca="1">RAND()</f>
        <v>0.18889863373371873</v>
      </c>
      <c r="H64">
        <f ca="1">RAND()</f>
        <v>0.69632797533913804</v>
      </c>
      <c r="I64">
        <f ca="1">RAND()</f>
        <v>0.84473590656330844</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24206</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5</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1500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125</v>
      </c>
      <c r="Z64">
        <v>1000</v>
      </c>
      <c r="AA64" t="str">
        <f ca="1">IF(ISBLANK(AB64),"",
VLOOKUP(AB64,OFFSET(INDIRECT("$A:$B"),0,MATCH(AB$1&amp;"_Verify",INDIRECT("$1:$1"),0)-1),2,0)
)</f>
        <v>upn</v>
      </c>
      <c r="AB64" t="s">
        <v>92</v>
      </c>
      <c r="AC64">
        <v>84367</v>
      </c>
      <c r="AD64">
        <v>13</v>
      </c>
      <c r="AE64" t="s">
        <v>68</v>
      </c>
      <c r="AG64">
        <v>3900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v>
      </c>
      <c r="AN64" t="str">
        <f ca="1">IF(AL64&lt;&gt;1,"",
"{"""&amp;A$1&amp;""":"&amp;A64
&amp;","""&amp;B$1&amp;""":"&amp;B64
&amp;IF(LEN(AA64)=0,"",","""&amp;AA$1&amp;""":"""&amp;AA64&amp;"""")
&amp;IF(LEN(AC64)=0,"",","""&amp;AC$1&amp;""":"""&amp;AC64&amp;"""")
&amp;IF(LEN(AD64)=0,"",","""&amp;AD$1&amp;""":"&amp;AD64)
&amp;IF(LEN(AE64)=0,"",","""&amp;AE$1&amp;""":"""&amp;AE64&amp;"""")
&amp;IF(LEN(AF64)=0,"",","""&amp;AF$1&amp;""":"&amp;AF64)
&amp;IF(LEN(AG64)=0,"",","""&amp;AG$1&amp;""":"&amp;AG64)&amp;"}")</f>
        <v>{"dy":7,"sl":2,"tp":"upn","vl":"84367","cn":13,"pt":"GO","pr":3900}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5"/>
        <v>0</v>
      </c>
      <c r="BQ64">
        <f t="shared" ca="1" si="6"/>
        <v>0</v>
      </c>
      <c r="BR64">
        <f t="shared" ca="1" si="7"/>
        <v>0</v>
      </c>
      <c r="BS64">
        <f t="shared" ca="1" si="8"/>
        <v>0.55555555555555558</v>
      </c>
      <c r="BT64">
        <f t="shared" ca="1" si="11"/>
        <v>0.38752362948960289</v>
      </c>
      <c r="BU64">
        <f t="shared" ca="1" si="12"/>
        <v>0.41922290388548017</v>
      </c>
      <c r="BV64" t="str">
        <f ca="1">OFFSET([1]EquipTable!$A$1,ROW()-1,0)</f>
        <v>Equip4403</v>
      </c>
    </row>
    <row r="65" spans="1:74">
      <c r="A65">
        <v>7</v>
      </c>
      <c r="B65">
        <v>3</v>
      </c>
      <c r="C65">
        <f>IF(B65&lt;=9,0,
IF(B65=10,1,2))</f>
        <v>0</v>
      </c>
      <c r="D65">
        <f ca="1">RAND()</f>
        <v>0.54363492165583205</v>
      </c>
      <c r="E65">
        <f ca="1">RAND()</f>
        <v>0.30274685624799746</v>
      </c>
      <c r="F65">
        <f ca="1">RAND()</f>
        <v>0.52252893121729282</v>
      </c>
      <c r="G65">
        <f ca="1">RAND()</f>
        <v>0.21647084442888409</v>
      </c>
      <c r="H65">
        <f ca="1">RAND()</f>
        <v>0.28243957346548021</v>
      </c>
      <c r="I65">
        <f ca="1">RAND()</f>
        <v>0.42126567383127944</v>
      </c>
      <c r="M65" t="str">
        <f ca="1">IF(LEN(J65)&lt;&gt;0,J65,VLOOKUP(D65+$B65,$BJ:$BK,MATCH($BK$1,$BJ$1:$BK$1,0),1))</f>
        <v>안 지정 캐릭터 PP 일반등급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30274</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6</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1800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125</v>
      </c>
      <c r="Z65">
        <v>1000</v>
      </c>
      <c r="AA65" t="str">
        <f ca="1">IF(ISBLANK(AB65),"",
VLOOKUP(AB65,OFFSET(INDIRECT("$A:$B"),0,MATCH(AB$1&amp;"_Verify",INDIRECT("$1:$1"),0)-1),2,0)
)</f>
        <v>fe</v>
      </c>
      <c r="AB65" t="s">
        <v>82</v>
      </c>
      <c r="AC65" t="s">
        <v>413</v>
      </c>
      <c r="AD65">
        <v>1</v>
      </c>
      <c r="AE65" t="s">
        <v>125</v>
      </c>
      <c r="AG65">
        <v>800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유목민의 가보</v>
      </c>
      <c r="AL65">
        <v>1</v>
      </c>
      <c r="AM65" t="str">
        <f ca="1">IF(ROW()=2,AN65,OFFSET(AM65,-1,0)&amp;IF(LEN(AN65)=0,"",","&amp;AN65))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v>
      </c>
      <c r="AN65" t="str">
        <f ca="1">IF(AL65&lt;&gt;1,"",
"{"""&amp;A$1&amp;""":"&amp;A65
&amp;","""&amp;B$1&amp;""":"&amp;B65
&amp;IF(LEN(AA65)=0,"",","""&amp;AA$1&amp;""":"""&amp;AA65&amp;"""")
&amp;IF(LEN(AC65)=0,"",","""&amp;AC$1&amp;""":"""&amp;AC65&amp;"""")
&amp;IF(LEN(AD65)=0,"",","""&amp;AD$1&amp;""":"&amp;AD65)
&amp;IF(LEN(AE65)=0,"",","""&amp;AE$1&amp;""":"""&amp;AE65&amp;"""")
&amp;IF(LEN(AF65)=0,"",","""&amp;AF$1&amp;""":"&amp;AF65)
&amp;IF(LEN(AG65)=0,"",","""&amp;AG$1&amp;""":"&amp;AG65)&amp;"}")</f>
        <v>{"dy":7,"sl":3,"tp":"fe","vl":"Equip2001","cn":1,"pt":"GO","pr":800}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5"/>
        <v>0</v>
      </c>
      <c r="BQ65">
        <f t="shared" ca="1" si="6"/>
        <v>0</v>
      </c>
      <c r="BR65">
        <f t="shared" ca="1" si="7"/>
        <v>0</v>
      </c>
      <c r="BS65">
        <f t="shared" ca="1" si="8"/>
        <v>0.55555555555555558</v>
      </c>
      <c r="BT65">
        <f t="shared" ca="1" si="11"/>
        <v>0.38752362948960289</v>
      </c>
      <c r="BU65">
        <f t="shared" ca="1" si="12"/>
        <v>0.41922290388548017</v>
      </c>
      <c r="BV65" t="str">
        <f ca="1">OFFSET([1]EquipTable!$A$1,ROW()-1,0)</f>
        <v>Equip4404</v>
      </c>
    </row>
    <row r="66" spans="1:74">
      <c r="A66">
        <v>7</v>
      </c>
      <c r="B66">
        <v>4</v>
      </c>
      <c r="C66">
        <f>IF(B66&lt;=9,0,
IF(B66=10,1,2))</f>
        <v>0</v>
      </c>
      <c r="D66">
        <f ca="1">RAND()</f>
        <v>0.39946471334957256</v>
      </c>
      <c r="E66">
        <f ca="1">RAND()</f>
        <v>0.71148673151499198</v>
      </c>
      <c r="F66">
        <f ca="1">RAND()</f>
        <v>8.3071805621226402E-2</v>
      </c>
      <c r="G66">
        <f ca="1">RAND()</f>
        <v>0.51077834899411856</v>
      </c>
      <c r="H66">
        <f ca="1">RAND()</f>
        <v>0.63868763027899433</v>
      </c>
      <c r="I66">
        <f ca="1">RAND()</f>
        <v>0.72119859053879098</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71148</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11</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3300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125</v>
      </c>
      <c r="Z66">
        <v>1400</v>
      </c>
      <c r="AA66" t="str">
        <f ca="1">IF(ISBLANK(AB66),"",
VLOOKUP(AB66,OFFSET(INDIRECT("$A:$B"),0,MATCH(AB$1&amp;"_Verify",INDIRECT("$1:$1"),0)-1),2,0)
)</f>
        <v>fe</v>
      </c>
      <c r="AB66" t="s">
        <v>82</v>
      </c>
      <c r="AC66" t="s">
        <v>519</v>
      </c>
      <c r="AD66">
        <v>1</v>
      </c>
      <c r="AE66" t="s">
        <v>125</v>
      </c>
      <c r="AG66">
        <v>2900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미스틱 해머</v>
      </c>
      <c r="AL66">
        <v>1</v>
      </c>
      <c r="AM66" t="str">
        <f ca="1">IF(ROW()=2,AN66,OFFSET(AM66,-1,0)&amp;IF(LEN(AN66)=0,"",","&amp;AN66))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v>
      </c>
      <c r="AN66" t="str">
        <f ca="1">IF(AL66&lt;&gt;1,"",
"{"""&amp;A$1&amp;""":"&amp;A66
&amp;","""&amp;B$1&amp;""":"&amp;B66
&amp;IF(LEN(AA66)=0,"",","""&amp;AA$1&amp;""":"""&amp;AA66&amp;"""")
&amp;IF(LEN(AC66)=0,"",","""&amp;AC$1&amp;""":"""&amp;AC66&amp;"""")
&amp;IF(LEN(AD66)=0,"",","""&amp;AD$1&amp;""":"&amp;AD66)
&amp;IF(LEN(AE66)=0,"",","""&amp;AE$1&amp;""":"""&amp;AE66&amp;"""")
&amp;IF(LEN(AF66)=0,"",","""&amp;AF$1&amp;""":"&amp;AF66)
&amp;IF(LEN(AG66)=0,"",","""&amp;AG$1&amp;""":"&amp;AG66)&amp;"}")</f>
        <v>{"dy":7,"sl":4,"tp":"fe","vl":"Equip4202","cn":1,"pt":"GO","pr":2900}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5"/>
        <v>0</v>
      </c>
      <c r="BQ66">
        <f t="shared" ca="1" si="6"/>
        <v>0</v>
      </c>
      <c r="BR66">
        <f t="shared" ca="1" si="7"/>
        <v>0</v>
      </c>
      <c r="BS66">
        <f t="shared" ca="1" si="8"/>
        <v>0.55555555555555558</v>
      </c>
      <c r="BT66">
        <f t="shared" ca="1" si="11"/>
        <v>0.38752362948960289</v>
      </c>
      <c r="BU66">
        <f t="shared" ca="1" si="12"/>
        <v>0.41922290388548017</v>
      </c>
      <c r="BV66" t="str">
        <f ca="1">OFFSET([1]EquipTable!$A$1,ROW()-1,0)</f>
        <v>Equip4405</v>
      </c>
    </row>
    <row r="67" spans="1:74">
      <c r="A67">
        <v>7</v>
      </c>
      <c r="B67">
        <v>5</v>
      </c>
      <c r="C67">
        <f>IF(B67&lt;=9,0,
IF(B67=10,1,2))</f>
        <v>0</v>
      </c>
      <c r="D67">
        <f ca="1">RAND()</f>
        <v>0.76832142957785665</v>
      </c>
      <c r="E67">
        <f ca="1">RAND()</f>
        <v>9.1998074164145738E-4</v>
      </c>
      <c r="F67">
        <f ca="1">RAND()</f>
        <v>8.2624030240559199E-2</v>
      </c>
      <c r="G67">
        <f ca="1">RAND()</f>
        <v>0.52240738354999494</v>
      </c>
      <c r="H67">
        <f ca="1">RAND()</f>
        <v>0.78998594172997627</v>
      </c>
      <c r="I67">
        <f ca="1">RAND()</f>
        <v>6.0608319327918103E-2</v>
      </c>
      <c r="M67" t="str">
        <f ca="1">IF(LEN(J67)&lt;&gt;0,J67,VLOOKUP(D67+$B67,$BJ:$BK,MATCH($BK$1,$BJ$1:$BK$1,0),1))</f>
        <v>안 지정 캐릭터 PP 일반등급</v>
      </c>
      <c r="N67">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91</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3</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900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
      </c>
      <c r="U67" t="s">
        <v>82</v>
      </c>
      <c r="V67" t="s">
        <v>251</v>
      </c>
      <c r="W67">
        <v>1</v>
      </c>
      <c r="X67" t="s">
        <v>125</v>
      </c>
      <c r="Z67">
        <v>600</v>
      </c>
      <c r="AA67" t="str">
        <f ca="1">IF(ISBLANK(AB67),"",
VLOOKUP(AB67,OFFSET(INDIRECT("$A:$B"),0,MATCH(AB$1&amp;"_Verify",INDIRECT("$1:$1"),0)-1),2,0)
)</f>
        <v>fe</v>
      </c>
      <c r="AB67" t="s">
        <v>82</v>
      </c>
      <c r="AC67" t="s">
        <v>414</v>
      </c>
      <c r="AD67">
        <v>1</v>
      </c>
      <c r="AE67" t="s">
        <v>125</v>
      </c>
      <c r="AG67">
        <v>700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얼룩진 도끼</v>
      </c>
      <c r="AL67">
        <v>1</v>
      </c>
      <c r="AM67" t="str">
        <f ca="1">IF(ROW()=2,AN67,OFFSET(AM67,-1,0)&amp;IF(LEN(AN67)=0,"",","&amp;AN67))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{"dy":7,"sl":5,"tp":"fe","vl":"Equip0002","cn":1,"pt":"GO","pr":700}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16">BM67/SUM(BM:BM)</f>
        <v>0</v>
      </c>
      <c r="BQ67">
        <f t="shared" ref="BQ67:BQ128" ca="1" si="17">BN67/SUM(BN:BN)</f>
        <v>0</v>
      </c>
      <c r="BR67">
        <f t="shared" ref="BR67:BR128" ca="1" si="18">BO67/SUM(BO:BO)</f>
        <v>0</v>
      </c>
      <c r="BS67">
        <f t="shared" ref="BS67:BS128" ca="1" si="19">BS66+BP66</f>
        <v>0.55555555555555558</v>
      </c>
      <c r="BT67">
        <f t="shared" ca="1" si="11"/>
        <v>0.38752362948960289</v>
      </c>
      <c r="BU67">
        <f t="shared" ca="1" si="12"/>
        <v>0.41922290388548017</v>
      </c>
      <c r="BV67" t="str">
        <f ca="1">OFFSET([1]EquipTable!$A$1,ROW()-1,0)</f>
        <v>후보</v>
      </c>
    </row>
    <row r="68" spans="1:74">
      <c r="A68">
        <v>7</v>
      </c>
      <c r="B68">
        <v>6</v>
      </c>
      <c r="C68">
        <f>IF(B68&lt;=9,0,
IF(B68=10,1,2))</f>
        <v>0</v>
      </c>
      <c r="D68">
        <f ca="1">RAND()</f>
        <v>0.83006068778975262</v>
      </c>
      <c r="E68">
        <f ca="1">RAND()</f>
        <v>0.51958091238694148</v>
      </c>
      <c r="F68">
        <f ca="1">RAND()</f>
        <v>0.86523392571128688</v>
      </c>
      <c r="G68">
        <f ca="1">RAND()</f>
        <v>0.75742134012235207</v>
      </c>
      <c r="H68">
        <f ca="1">RAND()</f>
        <v>0.20762201732604579</v>
      </c>
      <c r="I68">
        <f ca="1">RAND()</f>
        <v>0.19649210091036418</v>
      </c>
      <c r="M68" t="str">
        <f ca="1">IF(LEN(J68)&lt;&gt;0,J68,VLOOKUP(D68+$B68,$BJ:$BK,MATCH($BK$1,$BJ$1:$BK$1,0),1))</f>
        <v>지정 장비</v>
      </c>
      <c r="N68" t="str">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Equip6002</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1800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ca="1">IF(OR(ISNUMBER(N68),N68="삭제",ISBLANK(N68)),"",
IF(LEFT(N68,5)="Equip",IF(MID(N68,7,1)="4","전설",""),
IF(LEFT(N68,5)="Actor",IF(MID(N68,7,1)="2","전설",""),
"그외없음")))</f>
        <v/>
      </c>
      <c r="U68" t="s">
        <v>82</v>
      </c>
      <c r="V68" t="s">
        <v>252</v>
      </c>
      <c r="W68">
        <v>1</v>
      </c>
      <c r="X68" t="s">
        <v>125</v>
      </c>
      <c r="Z68">
        <v>7600</v>
      </c>
      <c r="AA68" t="str">
        <f ca="1">IF(ISBLANK(AB68),"",
VLOOKUP(AB68,OFFSET(INDIRECT("$A:$B"),0,MATCH(AB$1&amp;"_Verify",INDIRECT("$1:$1"),0)-1),2,0)
)</f>
        <v>fe</v>
      </c>
      <c r="AB68" t="s">
        <v>82</v>
      </c>
      <c r="AC68" t="s">
        <v>434</v>
      </c>
      <c r="AD68">
        <v>1</v>
      </c>
      <c r="AE68" t="s">
        <v>129</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ca="1">IF(ROW()=2,AN68,OFFSET(AM68,-1,0)&amp;IF(LEN(AN68)=0,"",","&amp;AN68))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v>
      </c>
      <c r="AN68" t="str">
        <f ca="1">IF(AL68&lt;&gt;1,"",
"{"""&amp;A$1&amp;""":"&amp;A68
&amp;","""&amp;B$1&amp;""":"&amp;B68
&amp;IF(LEN(AA68)=0,"",","""&amp;AA$1&amp;""":"""&amp;AA68&amp;"""")
&amp;IF(LEN(AC68)=0,"",","""&amp;AC$1&amp;""":"""&amp;AC68&amp;"""")
&amp;IF(LEN(AD68)=0,"",","""&amp;AD$1&amp;""":"&amp;AD68)
&amp;IF(LEN(AE68)=0,"",","""&amp;AE$1&amp;""":"""&amp;AE68&amp;"""")
&amp;IF(LEN(AF68)=0,"",","""&amp;AF$1&amp;""":"&amp;AF68)
&amp;IF(LEN(AG68)=0,"",","""&amp;AG$1&amp;""":"&amp;AG68)&amp;"}")</f>
        <v>{"dy":7,"sl":6,"tp":"fe","vl":"Equip6202","cn":1,"pt":"DI","pr":15}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16"/>
        <v>1.3550135501355014E-2</v>
      </c>
      <c r="BQ68">
        <f t="shared" ca="1" si="17"/>
        <v>9.4517958412098316E-3</v>
      </c>
      <c r="BR68">
        <f t="shared" ca="1" si="18"/>
        <v>1.0224948875255624E-2</v>
      </c>
      <c r="BS68">
        <f t="shared" ca="1" si="19"/>
        <v>0.55555555555555558</v>
      </c>
      <c r="BT68">
        <f t="shared" ref="BT68:BT128" ca="1" si="20">BT67+BQ67</f>
        <v>0.38752362948960289</v>
      </c>
      <c r="BU68">
        <f t="shared" ref="BU68:BU128" ca="1" si="21">BU67+BR67</f>
        <v>0.41922290388548017</v>
      </c>
      <c r="BV68" t="str">
        <f ca="1">OFFSET([1]EquipTable!$A$1,ROW()-1,0)</f>
        <v>Equip5001</v>
      </c>
    </row>
    <row r="69" spans="1:74">
      <c r="A69">
        <v>7</v>
      </c>
      <c r="B69">
        <v>7</v>
      </c>
      <c r="C69">
        <f>IF(B69&lt;=9,0,
IF(B69=10,1,2))</f>
        <v>0</v>
      </c>
      <c r="D69">
        <f ca="1">RAND()</f>
        <v>0.45322102891409344</v>
      </c>
      <c r="E69">
        <f ca="1">RAND()</f>
        <v>0.36664946905964102</v>
      </c>
      <c r="F69">
        <f ca="1">RAND()</f>
        <v>0.77097233031984636</v>
      </c>
      <c r="G69">
        <f ca="1">RAND()</f>
        <v>0.6054000847836275</v>
      </c>
      <c r="H69">
        <f ca="1">RAND()</f>
        <v>0.14506573998075289</v>
      </c>
      <c r="I69">
        <f ca="1">RAND()</f>
        <v>0.39301434625772302</v>
      </c>
      <c r="M69" t="str">
        <f ca="1">IF(LEN(J69)&lt;&gt;0,J69,VLOOKUP(D69+$B69,$BJ:$BK,MATCH($BK$1,$BJ$1:$BK$1,0),1))</f>
        <v>지정 장비</v>
      </c>
      <c r="N69" t="str">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Equip4102</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1200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ca="1">IF(OR(ISNUMBER(N69),N69="삭제",ISBLANK(N69)),"",
IF(LEFT(N69,5)="Equip",IF(MID(N69,7,1)="4","전설",""),
IF(LEFT(N69,5)="Actor",IF(MID(N69,7,1)="2","전설",""),
"그외없음")))</f>
        <v/>
      </c>
      <c r="U69" t="s">
        <v>82</v>
      </c>
      <c r="V69" t="s">
        <v>179</v>
      </c>
      <c r="W69">
        <v>1</v>
      </c>
      <c r="X69" t="s">
        <v>125</v>
      </c>
      <c r="Z69">
        <v>700</v>
      </c>
      <c r="AA69" t="str">
        <f ca="1">IF(ISBLANK(AB69),"",
VLOOKUP(AB69,OFFSET(INDIRECT("$A:$B"),0,MATCH(AB$1&amp;"_Verify",INDIRECT("$1:$1"),0)-1),2,0)
)</f>
        <v>uph</v>
      </c>
      <c r="AB69" t="s">
        <v>91</v>
      </c>
      <c r="AC69">
        <v>30128</v>
      </c>
      <c r="AD69">
        <v>10</v>
      </c>
      <c r="AE69" t="s">
        <v>125</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ca="1">IF(ROW()=2,AN69,OFFSET(AM69,-1,0)&amp;IF(LEN(AN69)=0,"",","&amp;AN69))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v>
      </c>
      <c r="AN69" t="str">
        <f ca="1">IF(AL69&lt;&gt;1,"",
"{"""&amp;A$1&amp;""":"&amp;A69
&amp;","""&amp;B$1&amp;""":"&amp;B69
&amp;IF(LEN(AA69)=0,"",","""&amp;AA$1&amp;""":"""&amp;AA69&amp;"""")
&amp;IF(LEN(AC69)=0,"",","""&amp;AC$1&amp;""":"""&amp;AC69&amp;"""")
&amp;IF(LEN(AD69)=0,"",","""&amp;AD$1&amp;""":"&amp;AD69)
&amp;IF(LEN(AE69)=0,"",","""&amp;AE$1&amp;""":"""&amp;AE69&amp;"""")
&amp;IF(LEN(AF69)=0,"",","""&amp;AF$1&amp;""":"&amp;AF69)
&amp;IF(LEN(AG69)=0,"",","""&amp;AG$1&amp;""":"&amp;AG69)&amp;"}")</f>
        <v>{"dy":7,"sl":7,"tp":"uph","vl":"30128","cn":10,"pt":"GO","pr":3000}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16"/>
        <v>1.3550135501355014E-2</v>
      </c>
      <c r="BQ69">
        <f t="shared" ca="1" si="17"/>
        <v>9.4517958412098316E-3</v>
      </c>
      <c r="BR69">
        <f t="shared" ca="1" si="18"/>
        <v>1.0224948875255624E-2</v>
      </c>
      <c r="BS69">
        <f t="shared" ca="1" si="19"/>
        <v>0.56910569105691056</v>
      </c>
      <c r="BT69">
        <f t="shared" ca="1" si="20"/>
        <v>0.3969754253308127</v>
      </c>
      <c r="BU69">
        <f t="shared" ca="1" si="21"/>
        <v>0.42944785276073577</v>
      </c>
      <c r="BV69" t="str">
        <f ca="1">OFFSET([1]EquipTable!$A$1,ROW()-1,0)</f>
        <v>Equip5002</v>
      </c>
    </row>
    <row r="70" spans="1:74">
      <c r="A70">
        <v>7</v>
      </c>
      <c r="B70">
        <v>8</v>
      </c>
      <c r="C70">
        <f>IF(B70&lt;=9,0,
IF(B70=10,1,2))</f>
        <v>0</v>
      </c>
      <c r="D70">
        <f ca="1">RAND()</f>
        <v>0.39095029967825401</v>
      </c>
      <c r="E70">
        <f ca="1">RAND()</f>
        <v>0.79978609225464459</v>
      </c>
      <c r="F70">
        <f ca="1">RAND()</f>
        <v>0.29180312573230716</v>
      </c>
      <c r="G70">
        <f ca="1">RAND()</f>
        <v>6.1113312559270883E-2</v>
      </c>
      <c r="H70">
        <f ca="1">RAND()</f>
        <v>0.38071126545795408</v>
      </c>
      <c r="I70">
        <f ca="1">RAND()</f>
        <v>0.85696618398955604</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fl2</v>
      </c>
      <c r="AB70" t="s">
        <v>88</v>
      </c>
      <c r="AC70" t="s">
        <v>523</v>
      </c>
      <c r="AD70">
        <v>1</v>
      </c>
      <c r="AE70" t="s">
        <v>129</v>
      </c>
      <c r="AF70">
        <v>70</v>
      </c>
      <c r="AG70">
        <v>49</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도스로프</v>
      </c>
      <c r="AL70">
        <v>1</v>
      </c>
      <c r="AM70" t="str">
        <f ca="1">IF(ROW()=2,AN70,OFFSET(AM70,-1,0)&amp;IF(LEN(AN70)=0,"",","&amp;AN70))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v>
      </c>
      <c r="AN70" t="str">
        <f ca="1">IF(AL70&lt;&gt;1,"",
"{"""&amp;A$1&amp;""":"&amp;A70
&amp;","""&amp;B$1&amp;""":"&amp;B70
&amp;IF(LEN(AA70)=0,"",","""&amp;AA$1&amp;""":"""&amp;AA70&amp;"""")
&amp;IF(LEN(AC70)=0,"",","""&amp;AC$1&amp;""":"""&amp;AC70&amp;"""")
&amp;IF(LEN(AD70)=0,"",","""&amp;AD$1&amp;""":"&amp;AD70)
&amp;IF(LEN(AE70)=0,"",","""&amp;AE$1&amp;""":"""&amp;AE70&amp;"""")
&amp;IF(LEN(AF70)=0,"",","""&amp;AF$1&amp;""":"&amp;AF70)
&amp;IF(LEN(AG70)=0,"",","""&amp;AG$1&amp;""":"&amp;AG70)&amp;"}")</f>
        <v>{"dy":7,"sl":8,"tp":"fl2","vl":"Actor0030","cn":1,"pt":"DI","pp":70,"pr":49}</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16"/>
        <v>1.3550135501355014E-2</v>
      </c>
      <c r="BQ70">
        <f t="shared" ca="1" si="17"/>
        <v>9.4517958412098316E-3</v>
      </c>
      <c r="BR70">
        <f t="shared" ca="1" si="18"/>
        <v>1.0224948875255624E-2</v>
      </c>
      <c r="BS70">
        <f t="shared" ca="1" si="19"/>
        <v>0.58265582655826553</v>
      </c>
      <c r="BT70">
        <f t="shared" ca="1" si="20"/>
        <v>0.40642722117202251</v>
      </c>
      <c r="BU70">
        <f t="shared" ca="1" si="21"/>
        <v>0.43967280163599137</v>
      </c>
      <c r="BV70" t="str">
        <f ca="1">OFFSET([1]EquipTable!$A$1,ROW()-1,0)</f>
        <v>Equip5101</v>
      </c>
    </row>
    <row r="71" spans="1:74">
      <c r="A71">
        <v>7</v>
      </c>
      <c r="B71">
        <v>9</v>
      </c>
      <c r="C71">
        <f>IF(B71&lt;=9,0,
IF(B71=10,1,2))</f>
        <v>0</v>
      </c>
      <c r="D71">
        <f ca="1">RAND()</f>
        <v>7.3377386245994103E-3</v>
      </c>
      <c r="E71">
        <f ca="1">RAND()</f>
        <v>0.3171422477961815</v>
      </c>
      <c r="F71">
        <f ca="1">RAND()</f>
        <v>0.29652223485299967</v>
      </c>
      <c r="G71">
        <f ca="1">RAND()</f>
        <v>0.13148050825231061</v>
      </c>
      <c r="H71">
        <f ca="1">RAND()</f>
        <v>0.60038167053225688</v>
      </c>
      <c r="I71">
        <f ca="1">RAND()</f>
        <v>0.46793319673911471</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fl3</v>
      </c>
      <c r="AB71" t="s">
        <v>89</v>
      </c>
      <c r="AC71" t="s">
        <v>523</v>
      </c>
      <c r="AD71">
        <v>1</v>
      </c>
      <c r="AE71" t="s">
        <v>129</v>
      </c>
      <c r="AF71">
        <v>70</v>
      </c>
      <c r="AG71">
        <v>49</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도스로프</v>
      </c>
      <c r="AL71">
        <v>1</v>
      </c>
      <c r="AM71" t="str">
        <f ca="1">IF(ROW()=2,AN71,OFFSET(AM71,-1,0)&amp;IF(LEN(AN71)=0,"",","&amp;AN71))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v>
      </c>
      <c r="AN71" t="str">
        <f ca="1">IF(AL71&lt;&gt;1,"",
"{"""&amp;A$1&amp;""":"&amp;A71
&amp;","""&amp;B$1&amp;""":"&amp;B71
&amp;IF(LEN(AA71)=0,"",","""&amp;AA$1&amp;""":"""&amp;AA71&amp;"""")
&amp;IF(LEN(AC71)=0,"",","""&amp;AC$1&amp;""":"""&amp;AC71&amp;"""")
&amp;IF(LEN(AD71)=0,"",","""&amp;AD$1&amp;""":"&amp;AD71)
&amp;IF(LEN(AE71)=0,"",","""&amp;AE$1&amp;""":"""&amp;AE71&amp;"""")
&amp;IF(LEN(AF71)=0,"",","""&amp;AF$1&amp;""":"&amp;AF71)
&amp;IF(LEN(AG71)=0,"",","""&amp;AG$1&amp;""":"&amp;AG71)&amp;"}")</f>
        <v>{"dy":7,"sl":9,"tp":"fl3","vl":"Actor0030","cn":1,"pt":"DI","pp":70,"pr":49}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16"/>
        <v>1.3550135501355014E-2</v>
      </c>
      <c r="BQ71">
        <f t="shared" ca="1" si="17"/>
        <v>9.4517958412098316E-3</v>
      </c>
      <c r="BR71">
        <f t="shared" ca="1" si="18"/>
        <v>1.0224948875255624E-2</v>
      </c>
      <c r="BS71">
        <f t="shared" ca="1" si="19"/>
        <v>0.59620596205962051</v>
      </c>
      <c r="BT71">
        <f t="shared" ca="1" si="20"/>
        <v>0.41587901701323232</v>
      </c>
      <c r="BU71">
        <f t="shared" ca="1" si="21"/>
        <v>0.44989775051124697</v>
      </c>
      <c r="BV71" t="str">
        <f ca="1">OFFSET([1]EquipTable!$A$1,ROW()-1,0)</f>
        <v>Equip5102</v>
      </c>
    </row>
    <row r="72" spans="1:74">
      <c r="A72">
        <v>8</v>
      </c>
      <c r="B72">
        <v>0</v>
      </c>
      <c r="C72">
        <f>IF(B72&lt;=9,0,
IF(B72=10,1,2))</f>
        <v>0</v>
      </c>
      <c r="D72">
        <f ca="1">RAND()</f>
        <v>2.2284884481574507E-2</v>
      </c>
      <c r="E72">
        <f ca="1">RAND()</f>
        <v>0.703632524986465</v>
      </c>
      <c r="F72">
        <f ca="1">RAND()</f>
        <v>0.29155623844463874</v>
      </c>
      <c r="G72">
        <f ca="1">RAND()</f>
        <v>0.68209132800521588</v>
      </c>
      <c r="H72">
        <f ca="1">RAND()</f>
        <v>0.89224350412639741</v>
      </c>
      <c r="I72">
        <f ca="1">RAND()</f>
        <v>0.13855085601946249</v>
      </c>
      <c r="M72" t="str">
        <f ca="1">IF(LEN(J72)&lt;&gt;0,J72,VLOOKUP(D72+$B72,$BJ:$BK,MATCH($BK$1,$BJ$1:$BK$1,0),1))</f>
        <v>지정 장비</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Equip6101</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3200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82</v>
      </c>
      <c r="V72" t="s">
        <v>259</v>
      </c>
      <c r="W72">
        <v>1</v>
      </c>
      <c r="X72" t="s">
        <v>129</v>
      </c>
      <c r="Z72">
        <v>11</v>
      </c>
      <c r="AA72" t="str">
        <f ca="1">IF(ISBLANK(AB72),"",
VLOOKUP(AB72,OFFSET(INDIRECT("$A:$B"),0,MATCH(AB$1&amp;"_Verify",INDIRECT("$1:$1"),0)-1),2,0)
)</f>
        <v>upn</v>
      </c>
      <c r="AB72" t="s">
        <v>92</v>
      </c>
      <c r="AC72">
        <v>48090</v>
      </c>
      <c r="AD72">
        <v>7</v>
      </c>
      <c r="AE72" t="s">
        <v>410</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ca="1">IF(ROW()=2,AN72,OFFSET(AM72,-1,0)&amp;IF(LEN(AN72)=0,"",","&amp;AN72))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v>
      </c>
      <c r="AN72" t="str">
        <f ca="1">IF(AL72&lt;&gt;1,"",
"{"""&amp;A$1&amp;""":"&amp;A72
&amp;","""&amp;B$1&amp;""":"&amp;B72
&amp;IF(LEN(AA72)=0,"",","""&amp;AA$1&amp;""":"""&amp;AA72&amp;"""")
&amp;IF(LEN(AC72)=0,"",","""&amp;AC$1&amp;""":"""&amp;AC72&amp;"""")
&amp;IF(LEN(AD72)=0,"",","""&amp;AD$1&amp;""":"&amp;AD72)
&amp;IF(LEN(AE72)=0,"",","""&amp;AE$1&amp;""":"""&amp;AE72&amp;"""")
&amp;IF(LEN(AF72)=0,"",","""&amp;AF$1&amp;""":"&amp;AF72)
&amp;IF(LEN(AG72)=0,"",","""&amp;AG$1&amp;""":"&amp;AG72)&amp;"}")</f>
        <v>{"dy":8,"sl":0,"tp":"upn","vl":"48090","cn":7,"pt":"GO","pr":2100}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16"/>
        <v>1.3550135501355014E-2</v>
      </c>
      <c r="BQ72">
        <f t="shared" ca="1" si="17"/>
        <v>9.4517958412098316E-3</v>
      </c>
      <c r="BR72">
        <f t="shared" ca="1" si="18"/>
        <v>1.0224948875255624E-2</v>
      </c>
      <c r="BS72">
        <f t="shared" ca="1" si="19"/>
        <v>0.60975609756097549</v>
      </c>
      <c r="BT72">
        <f t="shared" ca="1" si="20"/>
        <v>0.42533081285444213</v>
      </c>
      <c r="BU72">
        <f t="shared" ca="1" si="21"/>
        <v>0.46012269938650258</v>
      </c>
      <c r="BV72" t="str">
        <f ca="1">OFFSET([1]EquipTable!$A$1,ROW()-1,0)</f>
        <v>Equip5201</v>
      </c>
    </row>
    <row r="73" spans="1:74">
      <c r="A73">
        <v>8</v>
      </c>
      <c r="B73">
        <v>1</v>
      </c>
      <c r="C73">
        <f>IF(B73&lt;=9,0,
IF(B73=10,1,2))</f>
        <v>0</v>
      </c>
      <c r="D73">
        <f ca="1">RAND()</f>
        <v>0.95806147711718759</v>
      </c>
      <c r="E73">
        <f ca="1">RAND()</f>
        <v>0.74354563575907129</v>
      </c>
      <c r="F73">
        <f ca="1">RAND()</f>
        <v>0.38607823274675013</v>
      </c>
      <c r="G73">
        <f ca="1">RAND()</f>
        <v>0.59704805285068396</v>
      </c>
      <c r="H73">
        <f ca="1">RAND()</f>
        <v>0.30848915347775774</v>
      </c>
      <c r="I73">
        <f ca="1">RAND()</f>
        <v>4.443704026023787E-3</v>
      </c>
      <c r="M73" t="str">
        <f ca="1">IF(LEN(J73)&lt;&gt;0,J73,VLOOKUP(D73+$B73,$BJ:$BK,MATCH($BK$1,$BJ$1:$BK$1,0),1))</f>
        <v>지정 장비</v>
      </c>
      <c r="N73" t="str">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Equip6202</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8900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ca="1">IF(OR(ISNUMBER(N73),N73="삭제",ISBLANK(N73)),"",
IF(LEFT(N73,5)="Equip",IF(MID(N73,7,1)="4","전설",""),
IF(LEFT(N73,5)="Actor",IF(MID(N73,7,1)="2","전설",""),
"그외없음")))</f>
        <v/>
      </c>
      <c r="U73" t="s">
        <v>82</v>
      </c>
      <c r="V73" t="s">
        <v>241</v>
      </c>
      <c r="W73">
        <v>1</v>
      </c>
      <c r="X73" t="s">
        <v>125</v>
      </c>
      <c r="Z73">
        <v>7000</v>
      </c>
      <c r="AA73" t="str">
        <f ca="1">IF(ISBLANK(AB73),"",
VLOOKUP(AB73,OFFSET(INDIRECT("$A:$B"),0,MATCH(AB$1&amp;"_Verify",INDIRECT("$1:$1"),0)-1),2,0)
)</f>
        <v>fe</v>
      </c>
      <c r="AB73" t="s">
        <v>82</v>
      </c>
      <c r="AC73" t="s">
        <v>412</v>
      </c>
      <c r="AD73">
        <v>1</v>
      </c>
      <c r="AE73" t="s">
        <v>125</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ca="1">IF(ROW()=2,AN73,OFFSET(AM73,-1,0)&amp;IF(LEN(AN73)=0,"",","&amp;AN73))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{"dy":8,"sl":1,"tp":"fe","vl":"Equip4301","cn":1,"pt":"GO","pr":7000}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16"/>
        <v>1.3550135501355014E-2</v>
      </c>
      <c r="BQ73">
        <f t="shared" ca="1" si="17"/>
        <v>9.4517958412098316E-3</v>
      </c>
      <c r="BR73">
        <f t="shared" ca="1" si="18"/>
        <v>1.0224948875255624E-2</v>
      </c>
      <c r="BS73">
        <f t="shared" ca="1" si="19"/>
        <v>0.62330623306233046</v>
      </c>
      <c r="BT73">
        <f t="shared" ca="1" si="20"/>
        <v>0.43478260869565194</v>
      </c>
      <c r="BU73">
        <f t="shared" ca="1" si="21"/>
        <v>0.47034764826175818</v>
      </c>
      <c r="BV73" t="str">
        <f ca="1">OFFSET([1]EquipTable!$A$1,ROW()-1,0)</f>
        <v>Equip5202</v>
      </c>
    </row>
    <row r="74" spans="1:74">
      <c r="A74">
        <v>8</v>
      </c>
      <c r="B74">
        <v>2</v>
      </c>
      <c r="C74">
        <f>IF(B74&lt;=9,0,
IF(B74=10,1,2))</f>
        <v>0</v>
      </c>
      <c r="D74">
        <f ca="1">RAND()</f>
        <v>0.43669731636560594</v>
      </c>
      <c r="E74">
        <f ca="1">RAND()</f>
        <v>1.9229792090666997E-2</v>
      </c>
      <c r="F74">
        <f ca="1">RAND()</f>
        <v>0.35947295497426424</v>
      </c>
      <c r="G74">
        <f ca="1">RAND()</f>
        <v>0.23248362305940473</v>
      </c>
      <c r="H74">
        <f ca="1">RAND()</f>
        <v>0.59242144336145275</v>
      </c>
      <c r="I74">
        <f ca="1">RAND()</f>
        <v>0.95780254615894844</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1922</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3</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900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125</v>
      </c>
      <c r="Z74">
        <v>900</v>
      </c>
      <c r="AA74" t="str">
        <f ca="1">IF(ISBLANK(AB74),"",
VLOOKUP(AB74,OFFSET(INDIRECT("$A:$B"),0,MATCH(AB$1&amp;"_Verify",INDIRECT("$1:$1"),0)-1),2,0)
)</f>
        <v>fe</v>
      </c>
      <c r="AB74" t="s">
        <v>82</v>
      </c>
      <c r="AC74" t="s">
        <v>398</v>
      </c>
      <c r="AD74">
        <v>1</v>
      </c>
      <c r="AE74" t="s">
        <v>125</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블레이드 보우</v>
      </c>
      <c r="AL74">
        <v>1</v>
      </c>
      <c r="AM74" t="str">
        <f ca="1">IF(ROW()=2,AN74,OFFSET(AM74,-1,0)&amp;IF(LEN(AN74)=0,"",","&amp;AN74))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v>
      </c>
      <c r="AN74" t="str">
        <f ca="1">IF(AL74&lt;&gt;1,"",
"{"""&amp;A$1&amp;""":"&amp;A74
&amp;","""&amp;B$1&amp;""":"&amp;B74
&amp;IF(LEN(AA74)=0,"",","""&amp;AA$1&amp;""":"""&amp;AA74&amp;"""")
&amp;IF(LEN(AC74)=0,"",","""&amp;AC$1&amp;""":"""&amp;AC74&amp;"""")
&amp;IF(LEN(AD74)=0,"",","""&amp;AD$1&amp;""":"&amp;AD74)
&amp;IF(LEN(AE74)=0,"",","""&amp;AE$1&amp;""":"""&amp;AE74&amp;"""")
&amp;IF(LEN(AF74)=0,"",","""&amp;AF$1&amp;""":"&amp;AF74)
&amp;IF(LEN(AG74)=0,"",","""&amp;AG$1&amp;""":"&amp;AG74)&amp;"}")</f>
        <v>{"dy":8,"sl":2,"tp":"fe","vl":"Equip2002","cn":1,"pt":"GO","pr":600}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16"/>
        <v>1.3550135501355014E-2</v>
      </c>
      <c r="BQ74">
        <f t="shared" ca="1" si="17"/>
        <v>9.4517958412098316E-3</v>
      </c>
      <c r="BR74">
        <f t="shared" ca="1" si="18"/>
        <v>1.0224948875255624E-2</v>
      </c>
      <c r="BS74">
        <f t="shared" ca="1" si="19"/>
        <v>0.63685636856368544</v>
      </c>
      <c r="BT74">
        <f t="shared" ca="1" si="20"/>
        <v>0.44423440453686175</v>
      </c>
      <c r="BU74">
        <f t="shared" ca="1" si="21"/>
        <v>0.48057259713701378</v>
      </c>
      <c r="BV74" t="str">
        <f ca="1">OFFSET([1]EquipTable!$A$1,ROW()-1,0)</f>
        <v>Equip5301</v>
      </c>
    </row>
    <row r="75" spans="1:74">
      <c r="A75">
        <v>8</v>
      </c>
      <c r="B75">
        <v>3</v>
      </c>
      <c r="C75">
        <f>IF(B75&lt;=9,0,
IF(B75=10,1,2))</f>
        <v>0</v>
      </c>
      <c r="D75">
        <f ca="1">RAND()</f>
        <v>0.97422832392740322</v>
      </c>
      <c r="E75">
        <f ca="1">RAND()</f>
        <v>0.52063685896728185</v>
      </c>
      <c r="F75">
        <f ca="1">RAND()</f>
        <v>0.4562222187856777</v>
      </c>
      <c r="G75">
        <f ca="1">RAND()</f>
        <v>0.88493748815843398</v>
      </c>
      <c r="H75">
        <f ca="1">RAND()</f>
        <v>0.42050560423425354</v>
      </c>
      <c r="I75">
        <f ca="1">RAND()</f>
        <v>0.13381271938816419</v>
      </c>
      <c r="M75" t="str">
        <f ca="1">IF(LEN(J75)&lt;&gt;0,J75,VLOOKUP(D75+$B75,$BJ:$BK,MATCH($BK$1,$BJ$1:$BK$1,0),1))</f>
        <v>안 지정 캐릭터 PP 일반등급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52063</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9</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2700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125</v>
      </c>
      <c r="Z75">
        <v>1100</v>
      </c>
      <c r="AA75" t="str">
        <f ca="1">IF(ISBLANK(AB75),"",
VLOOKUP(AB75,OFFSET(INDIRECT("$A:$B"),0,MATCH(AB$1&amp;"_Verify",INDIRECT("$1:$1"),0)-1),2,0)
)</f>
        <v>fe</v>
      </c>
      <c r="AB75" t="s">
        <v>82</v>
      </c>
      <c r="AC75" t="s">
        <v>524</v>
      </c>
      <c r="AD75">
        <v>1</v>
      </c>
      <c r="AE75" t="s">
        <v>129</v>
      </c>
      <c r="AF75">
        <v>139</v>
      </c>
      <c r="AG75">
        <v>69</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전설</v>
      </c>
      <c r="AJ75" t="str">
        <f>IF(ISBLANK($AB75),"",
IF(AND($B75&gt;=VLOOKUP($AB75,$AP:$AS,3,0),$B75&lt;=VLOOKUP($AB75,$AP:$AS,4,0)),"","슬롯타입이상"))</f>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왕실의 품격</v>
      </c>
      <c r="AL75">
        <v>1</v>
      </c>
      <c r="AM75" t="str">
        <f ca="1">IF(ROW()=2,AN75,OFFSET(AM75,-1,0)&amp;IF(LEN(AN75)=0,"",","&amp;AN75))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v>
      </c>
      <c r="AN75" t="str">
        <f ca="1">IF(AL75&lt;&gt;1,"",
"{"""&amp;A$1&amp;""":"&amp;A75
&amp;","""&amp;B$1&amp;""":"&amp;B75
&amp;IF(LEN(AA75)=0,"",","""&amp;AA$1&amp;""":"""&amp;AA75&amp;"""")
&amp;IF(LEN(AC75)=0,"",","""&amp;AC$1&amp;""":"""&amp;AC75&amp;"""")
&amp;IF(LEN(AD75)=0,"",","""&amp;AD$1&amp;""":"&amp;AD75)
&amp;IF(LEN(AE75)=0,"",","""&amp;AE$1&amp;""":"""&amp;AE75&amp;"""")
&amp;IF(LEN(AF75)=0,"",","""&amp;AF$1&amp;""":"&amp;AF75)
&amp;IF(LEN(AG75)=0,"",","""&amp;AG$1&amp;""":"&amp;AG75)&amp;"}")</f>
        <v>{"dy":8,"sl":3,"tp":"fe","vl":"Equip1401","cn":1,"pt":"DI","pp":139,"pr":69}</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16"/>
        <v>1.3550135501355014E-2</v>
      </c>
      <c r="BQ75">
        <f t="shared" ca="1" si="17"/>
        <v>9.4517958412098316E-3</v>
      </c>
      <c r="BR75">
        <f t="shared" ca="1" si="18"/>
        <v>1.0224948875255624E-2</v>
      </c>
      <c r="BS75">
        <f t="shared" ca="1" si="19"/>
        <v>0.65040650406504041</v>
      </c>
      <c r="BT75">
        <f t="shared" ca="1" si="20"/>
        <v>0.45368620037807156</v>
      </c>
      <c r="BU75">
        <f t="shared" ca="1" si="21"/>
        <v>0.49079754601226938</v>
      </c>
      <c r="BV75" t="str">
        <f ca="1">OFFSET([1]EquipTable!$A$1,ROW()-1,0)</f>
        <v>Equip5302</v>
      </c>
    </row>
    <row r="76" spans="1:74">
      <c r="A76">
        <v>8</v>
      </c>
      <c r="B76">
        <v>4</v>
      </c>
      <c r="C76">
        <f>IF(B76&lt;=9,0,
IF(B76=10,1,2))</f>
        <v>0</v>
      </c>
      <c r="D76">
        <f ca="1">RAND()</f>
        <v>4.1785357181108873E-3</v>
      </c>
      <c r="E76">
        <f ca="1">RAND()</f>
        <v>0.95276695195605787</v>
      </c>
      <c r="F76">
        <f ca="1">RAND()</f>
        <v>0.3749982395173781</v>
      </c>
      <c r="G76">
        <f ca="1">RAND()</f>
        <v>0.1692517007430886</v>
      </c>
      <c r="H76">
        <f ca="1">RAND()</f>
        <v>0.48913109319486625</v>
      </c>
      <c r="I76">
        <f ca="1">RAND()</f>
        <v>0.97806591987514524</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95276</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14</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4200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125</v>
      </c>
      <c r="Z76">
        <v>1100</v>
      </c>
      <c r="AA76" t="str">
        <f ca="1">IF(ISBLANK(AB76),"",
VLOOKUP(AB76,OFFSET(INDIRECT("$A:$B"),0,MATCH(AB$1&amp;"_Verify",INDIRECT("$1:$1"),0)-1),2,0)
)</f>
        <v>uph</v>
      </c>
      <c r="AB76" t="s">
        <v>91</v>
      </c>
      <c r="AC76">
        <v>56233</v>
      </c>
      <c r="AD76">
        <v>11</v>
      </c>
      <c r="AE76" t="s">
        <v>409</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v>
      </c>
      <c r="AN76" t="str">
        <f ca="1">IF(AL76&lt;&gt;1,"",
"{"""&amp;A$1&amp;""":"&amp;A76
&amp;","""&amp;B$1&amp;""":"&amp;B76
&amp;IF(LEN(AA76)=0,"",","""&amp;AA$1&amp;""":"""&amp;AA76&amp;"""")
&amp;IF(LEN(AC76)=0,"",","""&amp;AC$1&amp;""":"""&amp;AC76&amp;"""")
&amp;IF(LEN(AD76)=0,"",","""&amp;AD$1&amp;""":"&amp;AD76)
&amp;IF(LEN(AE76)=0,"",","""&amp;AE$1&amp;""":"""&amp;AE76&amp;"""")
&amp;IF(LEN(AF76)=0,"",","""&amp;AF$1&amp;""":"&amp;AF76)
&amp;IF(LEN(AG76)=0,"",","""&amp;AG$1&amp;""":"&amp;AG76)&amp;"}")</f>
        <v>{"dy":8,"sl":4,"tp":"uph","vl":"56233","cn":11,"pt":"DI","pr":3}</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16"/>
        <v>1.3550135501355016E-3</v>
      </c>
      <c r="BQ76">
        <f t="shared" ca="1" si="17"/>
        <v>9.4517958412098323E-4</v>
      </c>
      <c r="BR76">
        <f t="shared" ca="1" si="18"/>
        <v>1.0224948875255625E-3</v>
      </c>
      <c r="BS76">
        <f t="shared" ca="1" si="19"/>
        <v>0.66395663956639539</v>
      </c>
      <c r="BT76">
        <f t="shared" ca="1" si="20"/>
        <v>0.46313799621928137</v>
      </c>
      <c r="BU76">
        <f t="shared" ca="1" si="21"/>
        <v>0.50102249488752504</v>
      </c>
      <c r="BV76" t="str">
        <f ca="1">OFFSET([1]EquipTable!$A$1,ROW()-1,0)</f>
        <v>Equip5401</v>
      </c>
    </row>
    <row r="77" spans="1:74">
      <c r="A77">
        <v>8</v>
      </c>
      <c r="B77">
        <v>5</v>
      </c>
      <c r="C77">
        <f>IF(B77&lt;=9,0,
IF(B77=10,1,2))</f>
        <v>0</v>
      </c>
      <c r="D77">
        <f ca="1">RAND()</f>
        <v>0.94503980273938681</v>
      </c>
      <c r="E77">
        <f ca="1">RAND()</f>
        <v>1.3565637206493952E-2</v>
      </c>
      <c r="F77">
        <f ca="1">RAND()</f>
        <v>5.2569079095106552E-2</v>
      </c>
      <c r="G77">
        <f ca="1">RAND()</f>
        <v>0.14973112958365342</v>
      </c>
      <c r="H77">
        <f ca="1">RAND()</f>
        <v>0.21670426033108836</v>
      </c>
      <c r="I77">
        <f ca="1">RAND()</f>
        <v>2.0988352074305938E-3</v>
      </c>
      <c r="M77" t="str">
        <f ca="1">IF(LEN(J77)&lt;&gt;0,J77,VLOOKUP(D77+$B77,$BJ:$BK,MATCH($BK$1,$BJ$1:$BK$1,0),1))</f>
        <v>안 지정 캐릭터 PP 일반등급</v>
      </c>
      <c r="N77">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1356</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3</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900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185</v>
      </c>
      <c r="W77">
        <v>1</v>
      </c>
      <c r="X77" t="s">
        <v>129</v>
      </c>
      <c r="Z77">
        <v>96</v>
      </c>
      <c r="AA77" t="str">
        <f ca="1">IF(ISBLANK(AB77),"",
VLOOKUP(AB77,OFFSET(INDIRECT("$A:$B"),0,MATCH(AB$1&amp;"_Verify",INDIRECT("$1:$1"),0)-1),2,0)
)</f>
        <v>fe</v>
      </c>
      <c r="AB77" t="s">
        <v>82</v>
      </c>
      <c r="AC77" t="s">
        <v>417</v>
      </c>
      <c r="AD77">
        <v>1</v>
      </c>
      <c r="AE77" t="s">
        <v>125</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뿔과 뼈</v>
      </c>
      <c r="AL77">
        <v>1</v>
      </c>
      <c r="AM77" t="str">
        <f ca="1">IF(ROW()=2,AN77,OFFSET(AM77,-1,0)&amp;IF(LEN(AN77)=0,"",","&amp;AN77))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v>
      </c>
      <c r="AN77" t="str">
        <f ca="1">IF(AL77&lt;&gt;1,"",
"{"""&amp;A$1&amp;""":"&amp;A77
&amp;","""&amp;B$1&amp;""":"&amp;B77
&amp;IF(LEN(AA77)=0,"",","""&amp;AA$1&amp;""":"""&amp;AA77&amp;"""")
&amp;IF(LEN(AC77)=0,"",","""&amp;AC$1&amp;""":"""&amp;AC77&amp;"""")
&amp;IF(LEN(AD77)=0,"",","""&amp;AD$1&amp;""":"&amp;AD77)
&amp;IF(LEN(AE77)=0,"",","""&amp;AE$1&amp;""":"""&amp;AE77&amp;"""")
&amp;IF(LEN(AF77)=0,"",","""&amp;AF$1&amp;""":"&amp;AF77)
&amp;IF(LEN(AG77)=0,"",","""&amp;AG$1&amp;""":"&amp;AG77)&amp;"}")</f>
        <v>{"dy":8,"sl":5,"tp":"fe","vl":"Equip2301","cn":1,"pt":"GO","pr":7300}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16"/>
        <v>1.3550135501355016E-3</v>
      </c>
      <c r="BQ77">
        <f t="shared" ca="1" si="17"/>
        <v>9.4517958412098323E-4</v>
      </c>
      <c r="BR77">
        <f t="shared" ca="1" si="18"/>
        <v>1.0224948875255625E-3</v>
      </c>
      <c r="BS77">
        <f t="shared" ca="1" si="19"/>
        <v>0.66531165311653084</v>
      </c>
      <c r="BT77">
        <f t="shared" ca="1" si="20"/>
        <v>0.46408317580340236</v>
      </c>
      <c r="BU77">
        <f t="shared" ca="1" si="21"/>
        <v>0.50204498977505063</v>
      </c>
      <c r="BV77" t="str">
        <f ca="1">OFFSET([1]EquipTable!$A$1,ROW()-1,0)</f>
        <v>Equip5402</v>
      </c>
    </row>
    <row r="78" spans="1:74">
      <c r="A78">
        <v>8</v>
      </c>
      <c r="B78">
        <v>6</v>
      </c>
      <c r="C78">
        <f>IF(B78&lt;=9,0,
IF(B78=10,1,2))</f>
        <v>0</v>
      </c>
      <c r="D78">
        <f ca="1">RAND()</f>
        <v>0.1750877118268479</v>
      </c>
      <c r="E78">
        <f ca="1">RAND()</f>
        <v>0.84361666216372599</v>
      </c>
      <c r="F78">
        <f ca="1">RAND()</f>
        <v>0.57442076085629401</v>
      </c>
      <c r="G78">
        <f ca="1">RAND()</f>
        <v>0.54675659686943745</v>
      </c>
      <c r="H78">
        <f ca="1">RAND()</f>
        <v>0.70695777587182962</v>
      </c>
      <c r="I78">
        <f ca="1">RAND()</f>
        <v>5.021163173481169E-2</v>
      </c>
      <c r="M78" t="str">
        <f ca="1">IF(LEN(J78)&lt;&gt;0,J78,VLOOKUP(D78+$B78,$BJ:$BK,MATCH($BK$1,$BJ$1:$BK$1,0),1))</f>
        <v>지정 장비</v>
      </c>
      <c r="N78" t="str">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Equip7202</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8900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ca="1">IF(OR(ISNUMBER(N78),N78="삭제",ISBLANK(N78)),"",
IF(LEFT(N78,5)="Equip",IF(MID(N78,7,1)="4","전설",""),
IF(LEFT(N78,5)="Actor",IF(MID(N78,7,1)="2","전설",""),
"그외없음")))</f>
        <v/>
      </c>
      <c r="U78" t="s">
        <v>82</v>
      </c>
      <c r="V78" t="s">
        <v>192</v>
      </c>
      <c r="W78">
        <v>1</v>
      </c>
      <c r="X78" t="s">
        <v>125</v>
      </c>
      <c r="Z78">
        <v>600</v>
      </c>
      <c r="AA78" t="str">
        <f ca="1">IF(ISBLANK(AB78),"",
VLOOKUP(AB78,OFFSET(INDIRECT("$A:$B"),0,MATCH(AB$1&amp;"_Verify",INDIRECT("$1:$1"),0)-1),2,0)
)</f>
        <v>uph</v>
      </c>
      <c r="AB78" t="s">
        <v>91</v>
      </c>
      <c r="AC78">
        <v>19503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ca="1">IF(ROW()=2,AN78,OFFSET(AM78,-1,0)&amp;IF(LEN(AN78)=0,"",","&amp;AN78))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v>
      </c>
      <c r="AN78" t="str">
        <f ca="1">IF(AL78&lt;&gt;1,"",
"{"""&amp;A$1&amp;""":"&amp;A78
&amp;","""&amp;B$1&amp;""":"&amp;B78
&amp;IF(LEN(AA78)=0,"",","""&amp;AA$1&amp;""":"""&amp;AA78&amp;"""")
&amp;IF(LEN(AC78)=0,"",","""&amp;AC$1&amp;""":"""&amp;AC78&amp;"""")
&amp;IF(LEN(AD78)=0,"",","""&amp;AD$1&amp;""":"&amp;AD78)
&amp;IF(LEN(AE78)=0,"",","""&amp;AE$1&amp;""":"""&amp;AE78&amp;"""")
&amp;IF(LEN(AF78)=0,"",","""&amp;AF$1&amp;""":"&amp;AF78)
&amp;IF(LEN(AG78)=0,"",","""&amp;AG$1&amp;""":"&amp;AG78)&amp;"}")</f>
        <v>{"dy":8,"sl":6,"tp":"uph","vl":"19503","cn":9,"pt":"GO","pr":2700}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16"/>
        <v>0</v>
      </c>
      <c r="BQ78">
        <f t="shared" ca="1" si="17"/>
        <v>0</v>
      </c>
      <c r="BR78">
        <f t="shared" ca="1" si="18"/>
        <v>0</v>
      </c>
      <c r="BS78">
        <f t="shared" ca="1" si="19"/>
        <v>0.6666666666666663</v>
      </c>
      <c r="BT78">
        <f t="shared" ca="1" si="20"/>
        <v>0.46502835538752335</v>
      </c>
      <c r="BU78">
        <f t="shared" ca="1" si="21"/>
        <v>0.50306748466257623</v>
      </c>
      <c r="BV78" t="str">
        <f ca="1">OFFSET([1]EquipTable!$A$1,ROW()-1,0)</f>
        <v>Equip5403</v>
      </c>
    </row>
    <row r="79" spans="1:74">
      <c r="A79">
        <v>8</v>
      </c>
      <c r="B79">
        <v>7</v>
      </c>
      <c r="C79">
        <f>IF(B79&lt;=9,0,
IF(B79=10,1,2))</f>
        <v>0</v>
      </c>
      <c r="D79">
        <f ca="1">RAND()</f>
        <v>0.5492312710601357</v>
      </c>
      <c r="E79">
        <f ca="1">RAND()</f>
        <v>0.26223309878784939</v>
      </c>
      <c r="F79">
        <f ca="1">RAND()</f>
        <v>0.49395565147518794</v>
      </c>
      <c r="G79">
        <f ca="1">RAND()</f>
        <v>0.33796981211141008</v>
      </c>
      <c r="H79">
        <f ca="1">RAND()</f>
        <v>0.81127341259340524</v>
      </c>
      <c r="I79">
        <f ca="1">RAND()</f>
        <v>0.79630900052205789</v>
      </c>
      <c r="M79" t="str">
        <f ca="1">IF(LEN(J79)&lt;&gt;0,J79,VLOOKUP(D79+$B79,$BJ:$BK,MATCH($BK$1,$BJ$1:$BK$1,0),1))</f>
        <v>지정 장비</v>
      </c>
      <c r="N79" t="str">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Equip3002</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900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ca="1">IF(OR(ISNUMBER(N79),N79="삭제",ISBLANK(N79)),"",
IF(LEFT(N79,5)="Equip",IF(MID(N79,7,1)="4","전설",""),
IF(LEFT(N79,5)="Actor",IF(MID(N79,7,1)="2","전설",""),
"그외없음")))</f>
        <v/>
      </c>
      <c r="U79" t="s">
        <v>82</v>
      </c>
      <c r="V79" t="s">
        <v>252</v>
      </c>
      <c r="W79">
        <v>1</v>
      </c>
      <c r="X79" t="s">
        <v>125</v>
      </c>
      <c r="Z79">
        <v>7300</v>
      </c>
      <c r="AA79" t="str">
        <f ca="1">IF(ISBLANK(AB79),"",
VLOOKUP(AB79,OFFSET(INDIRECT("$A:$B"),0,MATCH(AB$1&amp;"_Verify",INDIRECT("$1:$1"),0)-1),2,0)
)</f>
        <v>fe</v>
      </c>
      <c r="AB79" t="s">
        <v>82</v>
      </c>
      <c r="AC79" t="s">
        <v>416</v>
      </c>
      <c r="AD79">
        <v>1</v>
      </c>
      <c r="AE79" t="s">
        <v>125</v>
      </c>
      <c r="AG79">
        <v>29300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M29 그레이트소드</v>
      </c>
      <c r="AL79">
        <v>1</v>
      </c>
      <c r="AM79" t="str">
        <f ca="1">IF(ROW()=2,AN79,OFFSET(AM79,-1,0)&amp;IF(LEN(AN79)=0,"",","&amp;AN79))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v>
      </c>
      <c r="AN79" t="str">
        <f ca="1">IF(AL79&lt;&gt;1,"",
"{"""&amp;A$1&amp;""":"&amp;A79
&amp;","""&amp;B$1&amp;""":"&amp;B79
&amp;IF(LEN(AA79)=0,"",","""&amp;AA$1&amp;""":"""&amp;AA79&amp;"""")
&amp;IF(LEN(AC79)=0,"",","""&amp;AC$1&amp;""":"""&amp;AC79&amp;"""")
&amp;IF(LEN(AD79)=0,"",","""&amp;AD$1&amp;""":"&amp;AD79)
&amp;IF(LEN(AE79)=0,"",","""&amp;AE$1&amp;""":"""&amp;AE79&amp;"""")
&amp;IF(LEN(AF79)=0,"",","""&amp;AF$1&amp;""":"&amp;AF79)
&amp;IF(LEN(AG79)=0,"",","""&amp;AG$1&amp;""":"&amp;AG79)&amp;"}")</f>
        <v>{"dy":8,"sl":7,"tp":"fe","vl":"Equip8201","cn":1,"pt":"GO","pr":29300}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16"/>
        <v>0</v>
      </c>
      <c r="BQ79">
        <f t="shared" ca="1" si="17"/>
        <v>0</v>
      </c>
      <c r="BR79">
        <f t="shared" ca="1" si="18"/>
        <v>0</v>
      </c>
      <c r="BS79">
        <f t="shared" ca="1" si="19"/>
        <v>0.6666666666666663</v>
      </c>
      <c r="BT79">
        <f t="shared" ca="1" si="20"/>
        <v>0.46502835538752335</v>
      </c>
      <c r="BU79">
        <f t="shared" ca="1" si="21"/>
        <v>0.50306748466257623</v>
      </c>
      <c r="BV79" t="str">
        <f ca="1">OFFSET([1]EquipTable!$A$1,ROW()-1,0)</f>
        <v>Equip5404</v>
      </c>
    </row>
    <row r="80" spans="1:74">
      <c r="A80">
        <v>8</v>
      </c>
      <c r="B80">
        <v>8</v>
      </c>
      <c r="C80">
        <f>IF(B80&lt;=9,0,
IF(B80=10,1,2))</f>
        <v>0</v>
      </c>
      <c r="D80">
        <f ca="1">RAND()</f>
        <v>0.31093867506541872</v>
      </c>
      <c r="E80">
        <f ca="1">RAND()</f>
        <v>0.42552379902346626</v>
      </c>
      <c r="F80">
        <f ca="1">RAND()</f>
        <v>0.54505500395111184</v>
      </c>
      <c r="G80">
        <f ca="1">RAND()</f>
        <v>0.50491396754344853</v>
      </c>
      <c r="H80">
        <f ca="1">RAND()</f>
        <v>0.87154253231563616</v>
      </c>
      <c r="I80">
        <f ca="1">RAND()</f>
        <v>0.58021661239232636</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IF(ROW()=2,AN80,OFFSET(AM80,-1,0)&amp;IF(LEN(AN80)=0,"",","&amp;AN80))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16"/>
        <v>0</v>
      </c>
      <c r="BQ80">
        <f t="shared" ca="1" si="17"/>
        <v>0</v>
      </c>
      <c r="BR80">
        <f t="shared" ca="1" si="18"/>
        <v>0</v>
      </c>
      <c r="BS80">
        <f t="shared" ca="1" si="19"/>
        <v>0.6666666666666663</v>
      </c>
      <c r="BT80">
        <f t="shared" ca="1" si="20"/>
        <v>0.46502835538752335</v>
      </c>
      <c r="BU80">
        <f t="shared" ca="1" si="21"/>
        <v>0.50306748466257623</v>
      </c>
      <c r="BV80" t="str">
        <f ca="1">OFFSET([1]EquipTable!$A$1,ROW()-1,0)</f>
        <v>Equip5405</v>
      </c>
    </row>
    <row r="81" spans="1:74">
      <c r="A81">
        <v>8</v>
      </c>
      <c r="B81">
        <v>9</v>
      </c>
      <c r="C81">
        <f>IF(B81&lt;=9,0,
IF(B81=10,1,2))</f>
        <v>0</v>
      </c>
      <c r="D81">
        <f ca="1">RAND()</f>
        <v>0.31017604886714878</v>
      </c>
      <c r="E81">
        <f ca="1">RAND()</f>
        <v>0.92623874805544859</v>
      </c>
      <c r="F81">
        <f ca="1">RAND()</f>
        <v>0.24778323135198643</v>
      </c>
      <c r="G81">
        <f ca="1">RAND()</f>
        <v>0.99918890760082213</v>
      </c>
      <c r="H81">
        <f ca="1">RAND()</f>
        <v>0.35721930578272609</v>
      </c>
      <c r="I81">
        <f ca="1">RAND()</f>
        <v>0.29159067880998168</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IF(ROW()=2,AN81,OFFSET(AM81,-1,0)&amp;IF(LEN(AN81)=0,"",","&amp;AN81))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16"/>
        <v>0</v>
      </c>
      <c r="BQ81">
        <f t="shared" ca="1" si="17"/>
        <v>0</v>
      </c>
      <c r="BR81">
        <f t="shared" ca="1" si="18"/>
        <v>0</v>
      </c>
      <c r="BS81">
        <f t="shared" ca="1" si="19"/>
        <v>0.6666666666666663</v>
      </c>
      <c r="BT81">
        <f t="shared" ca="1" si="20"/>
        <v>0.46502835538752335</v>
      </c>
      <c r="BU81">
        <f t="shared" ca="1" si="21"/>
        <v>0.50306748466257623</v>
      </c>
      <c r="BV81" t="str">
        <f ca="1">OFFSET([1]EquipTable!$A$1,ROW()-1,0)</f>
        <v>후보</v>
      </c>
    </row>
    <row r="82" spans="1:74">
      <c r="A82">
        <v>9</v>
      </c>
      <c r="B82">
        <v>0</v>
      </c>
      <c r="C82">
        <f>IF(B82&lt;=9,0,
IF(B82=10,1,2))</f>
        <v>0</v>
      </c>
      <c r="D82">
        <f ca="1">RAND()</f>
        <v>0.63472281002852282</v>
      </c>
      <c r="E82">
        <f ca="1">RAND()</f>
        <v>0.52732908257495659</v>
      </c>
      <c r="F82">
        <f ca="1">RAND()</f>
        <v>0.22851022653740216</v>
      </c>
      <c r="G82">
        <f ca="1">RAND()</f>
        <v>0.23386510595402743</v>
      </c>
      <c r="H82">
        <f ca="1">RAND()</f>
        <v>0.35243554169164226</v>
      </c>
      <c r="I82">
        <f ca="1">RAND()</f>
        <v>0.83254727780311344</v>
      </c>
      <c r="M82" t="str">
        <f ca="1">IF(LEN(J82)&lt;&gt;0,J82,VLOOKUP(D82+$B82,$BJ:$BK,MATCH($BK$1,$BJ$1:$BK$1,0),1))</f>
        <v>지정 장비</v>
      </c>
      <c r="N82" t="str">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Equip4301</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12</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ca="1">IF(OR(ISNUMBER(N82),N82="삭제",ISBLANK(N82)),"",
IF(LEFT(N82,5)="Equip",IF(MID(N82,7,1)="4","전설",""),
IF(LEFT(N82,5)="Actor",IF(MID(N82,7,1)="2","전설",""),
"그외없음")))</f>
        <v/>
      </c>
      <c r="U82" t="s">
        <v>82</v>
      </c>
      <c r="V82" t="s">
        <v>259</v>
      </c>
      <c r="W82">
        <v>1</v>
      </c>
      <c r="X82" t="s">
        <v>129</v>
      </c>
      <c r="Z82">
        <v>11</v>
      </c>
      <c r="AA82" t="str">
        <f ca="1">IF(ISBLANK(AB82),"",
VLOOKUP(AB82,OFFSET(INDIRECT("$A:$B"),0,MATCH(AB$1&amp;"_Verify",INDIRECT("$1:$1"),0)-1),2,0)
)</f>
        <v>fe</v>
      </c>
      <c r="AB82" t="s">
        <v>82</v>
      </c>
      <c r="AC82" t="s">
        <v>516</v>
      </c>
      <c r="AD82">
        <v>1</v>
      </c>
      <c r="AE82" t="s">
        <v>125</v>
      </c>
      <c r="AG82">
        <v>1900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까마귀 리볼버</v>
      </c>
      <c r="AL82">
        <v>1</v>
      </c>
      <c r="AM82" t="str">
        <f ca="1">IF(ROW()=2,AN82,OFFSET(AM82,-1,0)&amp;IF(LEN(AN82)=0,"",","&amp;AN82))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v>
      </c>
      <c r="AN82" t="str">
        <f ca="1">IF(AL82&lt;&gt;1,"",
"{"""&amp;A$1&amp;""":"&amp;A82
&amp;","""&amp;B$1&amp;""":"&amp;B82
&amp;IF(LEN(AA82)=0,"",","""&amp;AA$1&amp;""":"""&amp;AA82&amp;"""")
&amp;IF(LEN(AC82)=0,"",","""&amp;AC$1&amp;""":"""&amp;AC82&amp;"""")
&amp;IF(LEN(AD82)=0,"",","""&amp;AD$1&amp;""":"&amp;AD82)
&amp;IF(LEN(AE82)=0,"",","""&amp;AE$1&amp;""":"""&amp;AE82&amp;"""")
&amp;IF(LEN(AF82)=0,"",","""&amp;AF$1&amp;""":"&amp;AF82)
&amp;IF(LEN(AG82)=0,"",","""&amp;AG$1&amp;""":"&amp;AG82)&amp;"}")</f>
        <v>{"dy":9,"sl":0,"tp":"fe","vl":"Equip6001","cn":1,"pt":"GO","pr":1900}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16"/>
        <v>0</v>
      </c>
      <c r="BQ82">
        <f t="shared" ca="1" si="17"/>
        <v>0</v>
      </c>
      <c r="BR82">
        <f t="shared" ca="1" si="18"/>
        <v>0</v>
      </c>
      <c r="BS82">
        <f t="shared" ca="1" si="19"/>
        <v>0.6666666666666663</v>
      </c>
      <c r="BT82">
        <f t="shared" ca="1" si="20"/>
        <v>0.46502835538752335</v>
      </c>
      <c r="BU82">
        <f t="shared" ca="1" si="21"/>
        <v>0.50306748466257623</v>
      </c>
      <c r="BV82" t="str">
        <f ca="1">OFFSET([1]EquipTable!$A$1,ROW()-1,0)</f>
        <v>후보</v>
      </c>
    </row>
    <row r="83" spans="1:74">
      <c r="A83">
        <v>9</v>
      </c>
      <c r="B83">
        <v>1</v>
      </c>
      <c r="C83">
        <f>IF(B83&lt;=9,0,
IF(B83=10,1,2))</f>
        <v>0</v>
      </c>
      <c r="D83">
        <f ca="1">RAND()</f>
        <v>0.73635781526225019</v>
      </c>
      <c r="E83">
        <f ca="1">RAND()</f>
        <v>0.94951775182658904</v>
      </c>
      <c r="F83">
        <f ca="1">RAND()</f>
        <v>0.2138696817900464</v>
      </c>
      <c r="G83">
        <f ca="1">RAND()</f>
        <v>0.57189498910233261</v>
      </c>
      <c r="H83">
        <f ca="1">RAND()</f>
        <v>0.25757583229699033</v>
      </c>
      <c r="I83">
        <f ca="1">RAND()</f>
        <v>0.48399704208679106</v>
      </c>
      <c r="M83" t="str">
        <f ca="1">IF(LEN(J83)&lt;&gt;0,J83,VLOOKUP(D83+$B83,$BJ:$BK,MATCH($BK$1,$BJ$1:$BK$1,0),1))</f>
        <v>지정 장비</v>
      </c>
      <c r="N83" t="str">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Equip8201</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29400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ca="1">IF(OR(ISNUMBER(N83),N83="삭제",ISBLANK(N83)),"",
IF(LEFT(N83,5)="Equip",IF(MID(N83,7,1)="4","전설",""),
IF(LEFT(N83,5)="Actor",IF(MID(N83,7,1)="2","전설",""),
"그외없음")))</f>
        <v/>
      </c>
      <c r="U83" t="s">
        <v>82</v>
      </c>
      <c r="V83" t="s">
        <v>112</v>
      </c>
      <c r="W83">
        <v>1</v>
      </c>
      <c r="X83" t="s">
        <v>125</v>
      </c>
      <c r="Z83">
        <v>3400</v>
      </c>
      <c r="AA83" t="str">
        <f ca="1">IF(ISBLANK(AB83),"",
VLOOKUP(AB83,OFFSET(INDIRECT("$A:$B"),0,MATCH(AB$1&amp;"_Verify",INDIRECT("$1:$1"),0)-1),2,0)
)</f>
        <v>upn</v>
      </c>
      <c r="AB83" t="s">
        <v>92</v>
      </c>
      <c r="AC83">
        <v>36063</v>
      </c>
      <c r="AD83">
        <v>11</v>
      </c>
      <c r="AE83" t="s">
        <v>125</v>
      </c>
      <c r="AG83">
        <v>3300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ca="1">IF(ROW()=2,AN83,OFFSET(AM83,-1,0)&amp;IF(LEN(AN83)=0,"",","&amp;AN83))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v>
      </c>
      <c r="AN83" t="str">
        <f ca="1">IF(AL83&lt;&gt;1,"",
"{"""&amp;A$1&amp;""":"&amp;A83
&amp;","""&amp;B$1&amp;""":"&amp;B83
&amp;IF(LEN(AA83)=0,"",","""&amp;AA$1&amp;""":"""&amp;AA83&amp;"""")
&amp;IF(LEN(AC83)=0,"",","""&amp;AC$1&amp;""":"""&amp;AC83&amp;"""")
&amp;IF(LEN(AD83)=0,"",","""&amp;AD$1&amp;""":"&amp;AD83)
&amp;IF(LEN(AE83)=0,"",","""&amp;AE$1&amp;""":"""&amp;AE83&amp;"""")
&amp;IF(LEN(AF83)=0,"",","""&amp;AF$1&amp;""":"&amp;AF83)
&amp;IF(LEN(AG83)=0,"",","""&amp;AG$1&amp;""":"&amp;AG83)&amp;"}")</f>
        <v>{"dy":9,"sl":1,"tp":"upn","vl":"36063","cn":11,"pt":"GO","pr":3300}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16"/>
        <v>0</v>
      </c>
      <c r="BQ83">
        <f t="shared" ca="1" si="17"/>
        <v>0</v>
      </c>
      <c r="BR83">
        <f t="shared" ca="1" si="18"/>
        <v>0</v>
      </c>
      <c r="BS83">
        <f t="shared" ca="1" si="19"/>
        <v>0.6666666666666663</v>
      </c>
      <c r="BT83">
        <f t="shared" ca="1" si="20"/>
        <v>0.46502835538752335</v>
      </c>
      <c r="BU83">
        <f t="shared" ca="1" si="21"/>
        <v>0.50306748466257623</v>
      </c>
      <c r="BV83" t="str">
        <f ca="1">OFFSET([1]EquipTable!$A$1,ROW()-1,0)</f>
        <v>후보</v>
      </c>
    </row>
    <row r="84" spans="1:74">
      <c r="A84">
        <v>9</v>
      </c>
      <c r="B84">
        <v>2</v>
      </c>
      <c r="C84">
        <f>IF(B84&lt;=9,0,
IF(B84=10,1,2))</f>
        <v>0</v>
      </c>
      <c r="D84">
        <f ca="1">RAND()</f>
        <v>0.88441482068902155</v>
      </c>
      <c r="E84">
        <f ca="1">RAND()</f>
        <v>0.94557368694755806</v>
      </c>
      <c r="F84">
        <f ca="1">RAND()</f>
        <v>0.66733482397642119</v>
      </c>
      <c r="G84">
        <f ca="1">RAND()</f>
        <v>0.42290219639168158</v>
      </c>
      <c r="H84">
        <f ca="1">RAND()</f>
        <v>0.30887673771968116</v>
      </c>
      <c r="I84">
        <f ca="1">RAND()</f>
        <v>0.55956035559644124</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94557</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14</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4200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125</v>
      </c>
      <c r="Z84">
        <v>1400</v>
      </c>
      <c r="AA84" t="str">
        <f ca="1">IF(ISBLANK(AB84),"",
VLOOKUP(AB84,OFFSET(INDIRECT("$A:$B"),0,MATCH(AB$1&amp;"_Verify",INDIRECT("$1:$1"),0)-1),2,0)
)</f>
        <v>fe</v>
      </c>
      <c r="AB84" t="s">
        <v>82</v>
      </c>
      <c r="AC84" t="s">
        <v>525</v>
      </c>
      <c r="AD84">
        <v>1</v>
      </c>
      <c r="AE84" t="s">
        <v>125</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T75식 레이피어</v>
      </c>
      <c r="AL84">
        <v>1</v>
      </c>
      <c r="AM84" t="str">
        <f ca="1">IF(ROW()=2,AN84,OFFSET(AM84,-1,0)&amp;IF(LEN(AN84)=0,"",","&amp;AN84))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v>
      </c>
      <c r="AN84" t="str">
        <f ca="1">IF(AL84&lt;&gt;1,"",
"{"""&amp;A$1&amp;""":"&amp;A84
&amp;","""&amp;B$1&amp;""":"&amp;B84
&amp;IF(LEN(AA84)=0,"",","""&amp;AA$1&amp;""":"""&amp;AA84&amp;"""")
&amp;IF(LEN(AC84)=0,"",","""&amp;AC$1&amp;""":"""&amp;AC84&amp;"""")
&amp;IF(LEN(AD84)=0,"",","""&amp;AD$1&amp;""":"&amp;AD84)
&amp;IF(LEN(AE84)=0,"",","""&amp;AE$1&amp;""":"""&amp;AE84&amp;"""")
&amp;IF(LEN(AF84)=0,"",","""&amp;AF$1&amp;""":"&amp;AF84)
&amp;IF(LEN(AG84)=0,"",","""&amp;AG$1&amp;""":"&amp;AG84)&amp;"}")</f>
        <v>{"dy":9,"sl":2,"tp":"fe","vl":"Equip5202","cn":1,"pt":"GO","pr":3400}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16"/>
        <v>0</v>
      </c>
      <c r="BQ84">
        <f t="shared" ca="1" si="17"/>
        <v>0</v>
      </c>
      <c r="BR84">
        <f t="shared" ca="1" si="18"/>
        <v>0</v>
      </c>
      <c r="BS84">
        <f t="shared" ca="1" si="19"/>
        <v>0.6666666666666663</v>
      </c>
      <c r="BT84">
        <f t="shared" ca="1" si="20"/>
        <v>0.46502835538752335</v>
      </c>
      <c r="BU84">
        <f t="shared" ca="1" si="21"/>
        <v>0.50306748466257623</v>
      </c>
      <c r="BV84" t="str">
        <f ca="1">OFFSET([1]EquipTable!$A$1,ROW()-1,0)</f>
        <v>후보</v>
      </c>
    </row>
    <row r="85" spans="1:74">
      <c r="A85">
        <v>9</v>
      </c>
      <c r="B85">
        <v>3</v>
      </c>
      <c r="C85">
        <f>IF(B85&lt;=9,0,
IF(B85=10,1,2))</f>
        <v>0</v>
      </c>
      <c r="D85">
        <f ca="1">RAND()</f>
        <v>0.55586550178961425</v>
      </c>
      <c r="E85">
        <f ca="1">RAND()</f>
        <v>0.60263202915877057</v>
      </c>
      <c r="F85">
        <f ca="1">RAND()</f>
        <v>0.98228381938521248</v>
      </c>
      <c r="G85">
        <f ca="1">RAND()</f>
        <v>0.1582693013782267</v>
      </c>
      <c r="H85">
        <f ca="1">RAND()</f>
        <v>0.91817729439438456</v>
      </c>
      <c r="I85">
        <f ca="1">RAND()</f>
        <v>0.89486685530015297</v>
      </c>
      <c r="M85" t="str">
        <f ca="1">IF(LEN(J85)&lt;&gt;0,J85,VLOOKUP(D85+$B85,$BJ:$BK,MATCH($BK$1,$BJ$1:$BK$1,0),1))</f>
        <v>안 지정 캐릭터 PP 일반등급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60263</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10</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3000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125</v>
      </c>
      <c r="Z85">
        <v>1000</v>
      </c>
      <c r="AA85" t="str">
        <f ca="1">IF(ISBLANK(AB85),"",
VLOOKUP(AB85,OFFSET(INDIRECT("$A:$B"),0,MATCH(AB$1&amp;"_Verify",INDIRECT("$1:$1"),0)-1),2,0)
)</f>
        <v>fe</v>
      </c>
      <c r="AB85" t="s">
        <v>82</v>
      </c>
      <c r="AC85" t="s">
        <v>408</v>
      </c>
      <c r="AD85">
        <v>1</v>
      </c>
      <c r="AE85" t="s">
        <v>125</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자작나무 도끼</v>
      </c>
      <c r="AL85">
        <v>1</v>
      </c>
      <c r="AM85" t="str">
        <f ca="1">IF(ROW()=2,AN85,OFFSET(AM85,-1,0)&amp;IF(LEN(AN85)=0,"",","&amp;AN85))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v>
      </c>
      <c r="AN85" t="str">
        <f ca="1">IF(AL85&lt;&gt;1,"",
"{"""&amp;A$1&amp;""":"&amp;A85
&amp;","""&amp;B$1&amp;""":"&amp;B85
&amp;IF(LEN(AA85)=0,"",","""&amp;AA$1&amp;""":"""&amp;AA85&amp;"""")
&amp;IF(LEN(AC85)=0,"",","""&amp;AC$1&amp;""":"""&amp;AC85&amp;"""")
&amp;IF(LEN(AD85)=0,"",","""&amp;AD$1&amp;""":"&amp;AD85)
&amp;IF(LEN(AE85)=0,"",","""&amp;AE$1&amp;""":"""&amp;AE85&amp;"""")
&amp;IF(LEN(AF85)=0,"",","""&amp;AF$1&amp;""":"&amp;AF85)
&amp;IF(LEN(AG85)=0,"",","""&amp;AG$1&amp;""":"&amp;AG85)&amp;"}")</f>
        <v>{"dy":9,"sl":3,"tp":"fe","vl":"Equip0301","cn":1,"pt":"GO","pr":7900}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16"/>
        <v>0</v>
      </c>
      <c r="BQ85">
        <f t="shared" ca="1" si="17"/>
        <v>0</v>
      </c>
      <c r="BR85">
        <f t="shared" ca="1" si="18"/>
        <v>0</v>
      </c>
      <c r="BS85">
        <f t="shared" ca="1" si="19"/>
        <v>0.6666666666666663</v>
      </c>
      <c r="BT85">
        <f t="shared" ca="1" si="20"/>
        <v>0.46502835538752335</v>
      </c>
      <c r="BU85">
        <f t="shared" ca="1" si="21"/>
        <v>0.50306748466257623</v>
      </c>
      <c r="BV85" t="str">
        <f ca="1">OFFSET([1]EquipTable!$A$1,ROW()-1,0)</f>
        <v>후보</v>
      </c>
    </row>
    <row r="86" spans="1:74">
      <c r="A86">
        <v>9</v>
      </c>
      <c r="B86">
        <v>4</v>
      </c>
      <c r="C86">
        <f>IF(B86&lt;=9,0,
IF(B86=10,1,2))</f>
        <v>0</v>
      </c>
      <c r="D86">
        <f ca="1">RAND()</f>
        <v>0.99564709292893561</v>
      </c>
      <c r="E86">
        <f ca="1">RAND()</f>
        <v>0.25636776677529494</v>
      </c>
      <c r="F86">
        <f ca="1">RAND()</f>
        <v>0.12910859108875616</v>
      </c>
      <c r="G86">
        <f ca="1">RAND()</f>
        <v>0.31068090144519411</v>
      </c>
      <c r="H86">
        <f ca="1">RAND()</f>
        <v>0.56883576777183198</v>
      </c>
      <c r="I86">
        <f ca="1">RAND()</f>
        <v>0.77239128411894931</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25636</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6</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1800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125</v>
      </c>
      <c r="Z86">
        <v>1300</v>
      </c>
      <c r="AA86" t="str">
        <f ca="1">IF(ISBLANK(AB86),"",
VLOOKUP(AB86,OFFSET(INDIRECT("$A:$B"),0,MATCH(AB$1&amp;"_Verify",INDIRECT("$1:$1"),0)-1),2,0)
)</f>
        <v>fe</v>
      </c>
      <c r="AB86" t="s">
        <v>82</v>
      </c>
      <c r="AC86" t="s">
        <v>526</v>
      </c>
      <c r="AD86">
        <v>1</v>
      </c>
      <c r="AE86" t="s">
        <v>129</v>
      </c>
      <c r="AG86">
        <v>11</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흑진주 칼날</v>
      </c>
      <c r="AL86">
        <v>1</v>
      </c>
      <c r="AM86" t="str">
        <f ca="1">IF(ROW()=2,AN86,OFFSET(AM86,-1,0)&amp;IF(LEN(AN86)=0,"",","&amp;AN86))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v>
      </c>
      <c r="AN86" t="str">
        <f ca="1">IF(AL86&lt;&gt;1,"",
"{"""&amp;A$1&amp;""":"&amp;A86
&amp;","""&amp;B$1&amp;""":"&amp;B86
&amp;IF(LEN(AA86)=0,"",","""&amp;AA$1&amp;""":"""&amp;AA86&amp;"""")
&amp;IF(LEN(AC86)=0,"",","""&amp;AC$1&amp;""":"""&amp;AC86&amp;"""")
&amp;IF(LEN(AD86)=0,"",","""&amp;AD$1&amp;""":"&amp;AD86)
&amp;IF(LEN(AE86)=0,"",","""&amp;AE$1&amp;""":"""&amp;AE86&amp;"""")
&amp;IF(LEN(AF86)=0,"",","""&amp;AF$1&amp;""":"&amp;AF86)
&amp;IF(LEN(AG86)=0,"",","""&amp;AG$1&amp;""":"&amp;AG86)&amp;"}")</f>
        <v>{"dy":9,"sl":4,"tp":"fe","vl":"Equip1302","cn":1,"pt":"DI","pr":11}</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16"/>
        <v>0</v>
      </c>
      <c r="BQ86">
        <f t="shared" ca="1" si="17"/>
        <v>0</v>
      </c>
      <c r="BR86">
        <f t="shared" ca="1" si="18"/>
        <v>0</v>
      </c>
      <c r="BS86">
        <f t="shared" ca="1" si="19"/>
        <v>0.6666666666666663</v>
      </c>
      <c r="BT86">
        <f t="shared" ca="1" si="20"/>
        <v>0.46502835538752335</v>
      </c>
      <c r="BU86">
        <f t="shared" ca="1" si="21"/>
        <v>0.50306748466257623</v>
      </c>
      <c r="BV86" t="str">
        <f ca="1">OFFSET([1]EquipTable!$A$1,ROW()-1,0)</f>
        <v>후보</v>
      </c>
    </row>
    <row r="87" spans="1:74">
      <c r="A87">
        <v>9</v>
      </c>
      <c r="B87">
        <v>5</v>
      </c>
      <c r="C87">
        <f>IF(B87&lt;=9,0,
IF(B87=10,1,2))</f>
        <v>0</v>
      </c>
      <c r="D87">
        <f ca="1">RAND()</f>
        <v>0.85902832882777613</v>
      </c>
      <c r="E87">
        <f ca="1">RAND()</f>
        <v>0.4890532201282336</v>
      </c>
      <c r="F87">
        <f ca="1">RAND()</f>
        <v>0.62141306396114004</v>
      </c>
      <c r="G87">
        <f ca="1">RAND()</f>
        <v>0.16498957662714309</v>
      </c>
      <c r="H87">
        <f ca="1">RAND()</f>
        <v>0.62076263388899844</v>
      </c>
      <c r="I87">
        <f ca="1">RAND()</f>
        <v>0.83926772090704549</v>
      </c>
      <c r="M87" t="str">
        <f ca="1">IF(LEN(J87)&lt;&gt;0,J87,VLOOKUP(D87+$B87,$BJ:$BK,MATCH($BK$1,$BJ$1:$BK$1,0),1))</f>
        <v>안 지정 캐릭터 PP 일반등급</v>
      </c>
      <c r="N87">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48905</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8</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2400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82</v>
      </c>
      <c r="V87" t="s">
        <v>201</v>
      </c>
      <c r="W87">
        <v>1</v>
      </c>
      <c r="X87" t="s">
        <v>125</v>
      </c>
      <c r="Z87">
        <v>1900</v>
      </c>
      <c r="AA87" t="str">
        <f ca="1">IF(ISBLANK(AB87),"",
VLOOKUP(AB87,OFFSET(INDIRECT("$A:$B"),0,MATCH(AB$1&amp;"_Verify",INDIRECT("$1:$1"),0)-1),2,0)
)</f>
        <v>upn</v>
      </c>
      <c r="AB87" t="s">
        <v>92</v>
      </c>
      <c r="AC87">
        <v>64661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ca="1">IF(ROW()=2,AN87,OFFSET(AM87,-1,0)&amp;IF(LEN(AN87)=0,"",","&amp;AN87))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v>
      </c>
      <c r="AN87" t="str">
        <f ca="1">IF(AL87&lt;&gt;1,"",
"{"""&amp;A$1&amp;""":"&amp;A87
&amp;","""&amp;B$1&amp;""":"&amp;B87
&amp;IF(LEN(AA87)=0,"",","""&amp;AA$1&amp;""":"""&amp;AA87&amp;"""")
&amp;IF(LEN(AC87)=0,"",","""&amp;AC$1&amp;""":"""&amp;AC87&amp;"""")
&amp;IF(LEN(AD87)=0,"",","""&amp;AD$1&amp;""":"&amp;AD87)
&amp;IF(LEN(AE87)=0,"",","""&amp;AE$1&amp;""":"""&amp;AE87&amp;"""")
&amp;IF(LEN(AF87)=0,"",","""&amp;AF$1&amp;""":"&amp;AF87)
&amp;IF(LEN(AG87)=0,"",","""&amp;AG$1&amp;""":"&amp;AG87)&amp;"}")</f>
        <v>{"dy":9,"sl":5,"tp":"upn","vl":"64661","cn":6,"pt":"GO","pr":1800}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16"/>
        <v>0</v>
      </c>
      <c r="BQ87">
        <f t="shared" ca="1" si="17"/>
        <v>0</v>
      </c>
      <c r="BR87">
        <f t="shared" ca="1" si="18"/>
        <v>0</v>
      </c>
      <c r="BS87">
        <f t="shared" ca="1" si="19"/>
        <v>0.6666666666666663</v>
      </c>
      <c r="BT87">
        <f t="shared" ca="1" si="20"/>
        <v>0.46502835538752335</v>
      </c>
      <c r="BU87">
        <f t="shared" ca="1" si="21"/>
        <v>0.50306748466257623</v>
      </c>
      <c r="BV87" t="str">
        <f ca="1">OFFSET([1]EquipTable!$A$1,ROW()-1,0)</f>
        <v>후보</v>
      </c>
    </row>
    <row r="88" spans="1:74">
      <c r="A88">
        <v>9</v>
      </c>
      <c r="B88">
        <v>6</v>
      </c>
      <c r="C88">
        <f>IF(B88&lt;=9,0,
IF(B88=10,1,2))</f>
        <v>0</v>
      </c>
      <c r="D88">
        <f ca="1">RAND()</f>
        <v>0.58359111020777454</v>
      </c>
      <c r="E88">
        <f ca="1">RAND()</f>
        <v>0.2558165185174045</v>
      </c>
      <c r="F88">
        <f ca="1">RAND()</f>
        <v>0.1219560562127785</v>
      </c>
      <c r="G88">
        <f ca="1">RAND()</f>
        <v>0.25612760351370378</v>
      </c>
      <c r="H88">
        <f ca="1">RAND()</f>
        <v>0.46990143989536082</v>
      </c>
      <c r="I88">
        <f ca="1">RAND()</f>
        <v>9.0974416256975887E-3</v>
      </c>
      <c r="M88" t="str">
        <f ca="1">IF(LEN(J88)&lt;&gt;0,J88,VLOOKUP(D88+$B88,$BJ:$BK,MATCH($BK$1,$BJ$1:$BK$1,0),1))</f>
        <v>지정 장비</v>
      </c>
      <c r="N88" t="str">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Equip3101</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1000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ca="1">IF(OR(ISNUMBER(N88),N88="삭제",ISBLANK(N88)),"",
IF(LEFT(N88,5)="Equip",IF(MID(N88,7,1)="4","전설",""),
IF(LEFT(N88,5)="Actor",IF(MID(N88,7,1)="2","전설",""),
"그외없음")))</f>
        <v/>
      </c>
      <c r="U88" t="s">
        <v>82</v>
      </c>
      <c r="V88" t="s">
        <v>239</v>
      </c>
      <c r="W88">
        <v>1</v>
      </c>
      <c r="X88" t="s">
        <v>125</v>
      </c>
      <c r="Z88">
        <v>29300</v>
      </c>
      <c r="AA88" t="str">
        <f ca="1">IF(ISBLANK(AB88),"",
VLOOKUP(AB88,OFFSET(INDIRECT("$A:$B"),0,MATCH(AB$1&amp;"_Verify",INDIRECT("$1:$1"),0)-1),2,0)
)</f>
        <v>fe</v>
      </c>
      <c r="AB88" t="s">
        <v>82</v>
      </c>
      <c r="AC88" t="s">
        <v>239</v>
      </c>
      <c r="AD88">
        <v>1</v>
      </c>
      <c r="AE88" t="s">
        <v>125</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16"/>
        <v>1.3550135501355014E-2</v>
      </c>
      <c r="BQ88">
        <f t="shared" ca="1" si="17"/>
        <v>2.8355387523629493E-2</v>
      </c>
      <c r="BR88">
        <f t="shared" ca="1" si="18"/>
        <v>1.0224948875255624E-2</v>
      </c>
      <c r="BS88">
        <f t="shared" ca="1" si="19"/>
        <v>0.6666666666666663</v>
      </c>
      <c r="BT88">
        <f t="shared" ca="1" si="20"/>
        <v>0.46502835538752335</v>
      </c>
      <c r="BU88">
        <f t="shared" ca="1" si="21"/>
        <v>0.50306748466257623</v>
      </c>
      <c r="BV88" t="str">
        <f ca="1">OFFSET([1]EquipTable!$A$1,ROW()-1,0)</f>
        <v>Equip6001</v>
      </c>
    </row>
    <row r="89" spans="1:74">
      <c r="A89">
        <v>9</v>
      </c>
      <c r="B89">
        <v>7</v>
      </c>
      <c r="C89">
        <f>IF(B89&lt;=9,0,
IF(B89=10,1,2))</f>
        <v>0</v>
      </c>
      <c r="D89">
        <f ca="1">RAND()</f>
        <v>0.7410253993503676</v>
      </c>
      <c r="E89">
        <f ca="1">RAND()</f>
        <v>1.8226501471643619E-2</v>
      </c>
      <c r="F89">
        <f ca="1">RAND()</f>
        <v>0.37272580095652019</v>
      </c>
      <c r="G89">
        <f ca="1">RAND()</f>
        <v>0.23292534968474499</v>
      </c>
      <c r="H89">
        <f ca="1">RAND()</f>
        <v>5.8765880983227992E-2</v>
      </c>
      <c r="I89">
        <f ca="1">RAND()</f>
        <v>0.57107920589170702</v>
      </c>
      <c r="M89" t="str">
        <f ca="1">IF(LEN(J89)&lt;&gt;0,J89,VLOOKUP(D89+$B89,$BJ:$BK,MATCH($BK$1,$BJ$1:$BK$1,0),1))</f>
        <v>지정 장비</v>
      </c>
      <c r="N89" t="str">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Equip0002</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800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ca="1">IF(OR(ISNUMBER(N89),N89="삭제",ISBLANK(N89)),"",
IF(LEFT(N89,5)="Equip",IF(MID(N89,7,1)="4","전설",""),
IF(LEFT(N89,5)="Actor",IF(MID(N89,7,1)="2","전설",""),
"그외없음")))</f>
        <v/>
      </c>
      <c r="U89" t="s">
        <v>82</v>
      </c>
      <c r="V89" t="s">
        <v>259</v>
      </c>
      <c r="W89">
        <v>1</v>
      </c>
      <c r="X89" t="s">
        <v>125</v>
      </c>
      <c r="Z89">
        <v>7900</v>
      </c>
      <c r="AA89" t="str">
        <f ca="1">IF(ISBLANK(AB89),"",
VLOOKUP(AB89,OFFSET(INDIRECT("$A:$B"),0,MATCH(AB$1&amp;"_Verify",INDIRECT("$1:$1"),0)-1),2,0)
)</f>
        <v>uph</v>
      </c>
      <c r="AB89" t="s">
        <v>91</v>
      </c>
      <c r="AC89">
        <v>80489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ca="1">IF(ROW()=2,AN89,OFFSET(AM89,-1,0)&amp;IF(LEN(AN89)=0,"",","&amp;AN89))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v>
      </c>
      <c r="AN89" t="str">
        <f ca="1">IF(AL89&lt;&gt;1,"",
"{"""&amp;A$1&amp;""":"&amp;A89
&amp;","""&amp;B$1&amp;""":"&amp;B89
&amp;IF(LEN(AA89)=0,"",","""&amp;AA$1&amp;""":"""&amp;AA89&amp;"""")
&amp;IF(LEN(AC89)=0,"",","""&amp;AC$1&amp;""":"""&amp;AC89&amp;"""")
&amp;IF(LEN(AD89)=0,"",","""&amp;AD$1&amp;""":"&amp;AD89)
&amp;IF(LEN(AE89)=0,"",","""&amp;AE$1&amp;""":"""&amp;AE89&amp;"""")
&amp;IF(LEN(AF89)=0,"",","""&amp;AF$1&amp;""":"&amp;AF89)
&amp;IF(LEN(AG89)=0,"",","""&amp;AG$1&amp;""":"&amp;AG89)&amp;"}")</f>
        <v>{"dy":9,"sl":7,"tp":"uph","vl":"80489","cn":14,"pt":"GO","pr":4200}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16"/>
        <v>1.3550135501355014E-2</v>
      </c>
      <c r="BQ89">
        <f t="shared" ca="1" si="17"/>
        <v>2.8355387523629493E-2</v>
      </c>
      <c r="BR89">
        <f t="shared" ca="1" si="18"/>
        <v>1.0224948875255624E-2</v>
      </c>
      <c r="BS89">
        <f t="shared" ca="1" si="19"/>
        <v>0.68021680216802127</v>
      </c>
      <c r="BT89">
        <f t="shared" ca="1" si="20"/>
        <v>0.49338374291115283</v>
      </c>
      <c r="BU89">
        <f t="shared" ca="1" si="21"/>
        <v>0.51329243353783183</v>
      </c>
      <c r="BV89" t="str">
        <f ca="1">OFFSET([1]EquipTable!$A$1,ROW()-1,0)</f>
        <v>Equip6002</v>
      </c>
    </row>
    <row r="90" spans="1:74">
      <c r="A90">
        <v>9</v>
      </c>
      <c r="B90">
        <v>8</v>
      </c>
      <c r="C90">
        <f>IF(B90&lt;=9,0,
IF(B90=10,1,2))</f>
        <v>0</v>
      </c>
      <c r="D90">
        <f ca="1">RAND()</f>
        <v>9.850307899050792E-2</v>
      </c>
      <c r="E90">
        <f ca="1">RAND()</f>
        <v>3.4707055430850065E-2</v>
      </c>
      <c r="F90">
        <f ca="1">RAND()</f>
        <v>8.0496596444755264E-2</v>
      </c>
      <c r="G90">
        <f ca="1">RAND()</f>
        <v>0.4296757266439547</v>
      </c>
      <c r="H90">
        <f ca="1">RAND()</f>
        <v>0.19011019930649287</v>
      </c>
      <c r="I90">
        <f ca="1">RAND()</f>
        <v>0.28346936121995714</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fl2</v>
      </c>
      <c r="AB90" t="s">
        <v>88</v>
      </c>
      <c r="AC90" t="s">
        <v>527</v>
      </c>
      <c r="AD90">
        <v>1</v>
      </c>
      <c r="AE90" t="s">
        <v>129</v>
      </c>
      <c r="AF90">
        <v>70</v>
      </c>
      <c r="AG90">
        <v>39</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플랜도</v>
      </c>
      <c r="AL90">
        <v>1</v>
      </c>
      <c r="AM90" t="str">
        <f ca="1">IF(ROW()=2,AN90,OFFSET(AM90,-1,0)&amp;IF(LEN(AN90)=0,"",","&amp;AN90))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v>
      </c>
      <c r="AN90" t="str">
        <f ca="1">IF(AL90&lt;&gt;1,"",
"{"""&amp;A$1&amp;""":"&amp;A90
&amp;","""&amp;B$1&amp;""":"&amp;B90
&amp;IF(LEN(AA90)=0,"",","""&amp;AA$1&amp;""":"""&amp;AA90&amp;"""")
&amp;IF(LEN(AC90)=0,"",","""&amp;AC$1&amp;""":"""&amp;AC90&amp;"""")
&amp;IF(LEN(AD90)=0,"",","""&amp;AD$1&amp;""":"&amp;AD90)
&amp;IF(LEN(AE90)=0,"",","""&amp;AE$1&amp;""":"""&amp;AE90&amp;"""")
&amp;IF(LEN(AF90)=0,"",","""&amp;AF$1&amp;""":"&amp;AF90)
&amp;IF(LEN(AG90)=0,"",","""&amp;AG$1&amp;""":"&amp;AG90)&amp;"}")</f>
        <v>{"dy":9,"sl":8,"tp":"fl2","vl":"Actor1039","cn":1,"pt":"DI","pp":70,"pr":39}</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16"/>
        <v>1.3550135501355014E-2</v>
      </c>
      <c r="BQ90">
        <f t="shared" ca="1" si="17"/>
        <v>2.8355387523629493E-2</v>
      </c>
      <c r="BR90">
        <f t="shared" ca="1" si="18"/>
        <v>1.0224948875255624E-2</v>
      </c>
      <c r="BS90">
        <f t="shared" ca="1" si="19"/>
        <v>0.69376693766937625</v>
      </c>
      <c r="BT90">
        <f t="shared" ca="1" si="20"/>
        <v>0.52173913043478237</v>
      </c>
      <c r="BU90">
        <f t="shared" ca="1" si="21"/>
        <v>0.52351738241308743</v>
      </c>
      <c r="BV90" t="str">
        <f ca="1">OFFSET([1]EquipTable!$A$1,ROW()-1,0)</f>
        <v>Equip6101</v>
      </c>
    </row>
    <row r="91" spans="1:74">
      <c r="A91">
        <v>9</v>
      </c>
      <c r="B91">
        <v>9</v>
      </c>
      <c r="C91">
        <f>IF(B91&lt;=9,0,
IF(B91=10,1,2))</f>
        <v>0</v>
      </c>
      <c r="D91">
        <f ca="1">RAND()</f>
        <v>0.22161343638475295</v>
      </c>
      <c r="E91">
        <f ca="1">RAND()</f>
        <v>8.8767200061358409E-2</v>
      </c>
      <c r="F91">
        <f ca="1">RAND()</f>
        <v>0.94584286710589172</v>
      </c>
      <c r="G91">
        <f ca="1">RAND()</f>
        <v>0.94299278048299429</v>
      </c>
      <c r="H91">
        <f ca="1">RAND()</f>
        <v>0.76405677039902409</v>
      </c>
      <c r="I91">
        <f ca="1">RAND()</f>
        <v>0.63997012380369001</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fl3</v>
      </c>
      <c r="AB91" t="s">
        <v>89</v>
      </c>
      <c r="AC91" t="s">
        <v>527</v>
      </c>
      <c r="AD91">
        <v>1</v>
      </c>
      <c r="AE91" t="s">
        <v>129</v>
      </c>
      <c r="AF91">
        <v>70</v>
      </c>
      <c r="AG91">
        <v>39</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플랜도</v>
      </c>
      <c r="AL91">
        <v>1</v>
      </c>
      <c r="AM91" t="str">
        <f ca="1">IF(ROW()=2,AN91,OFFSET(AM91,-1,0)&amp;IF(LEN(AN91)=0,"",","&amp;AN91))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v>
      </c>
      <c r="AN91" t="str">
        <f ca="1">IF(AL91&lt;&gt;1,"",
"{"""&amp;A$1&amp;""":"&amp;A91
&amp;","""&amp;B$1&amp;""":"&amp;B91
&amp;IF(LEN(AA91)=0,"",","""&amp;AA$1&amp;""":"""&amp;AA91&amp;"""")
&amp;IF(LEN(AC91)=0,"",","""&amp;AC$1&amp;""":"""&amp;AC91&amp;"""")
&amp;IF(LEN(AD91)=0,"",","""&amp;AD$1&amp;""":"&amp;AD91)
&amp;IF(LEN(AE91)=0,"",","""&amp;AE$1&amp;""":"""&amp;AE91&amp;"""")
&amp;IF(LEN(AF91)=0,"",","""&amp;AF$1&amp;""":"&amp;AF91)
&amp;IF(LEN(AG91)=0,"",","""&amp;AG$1&amp;""":"&amp;AG91)&amp;"}")</f>
        <v>{"dy":9,"sl":9,"tp":"fl3","vl":"Actor1039","cn":1,"pt":"DI","pp":70,"pr":39}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16"/>
        <v>1.3550135501355014E-2</v>
      </c>
      <c r="BQ91">
        <f t="shared" ca="1" si="17"/>
        <v>2.8355387523629493E-2</v>
      </c>
      <c r="BR91">
        <f t="shared" ca="1" si="18"/>
        <v>1.0224948875255624E-2</v>
      </c>
      <c r="BS91">
        <f t="shared" ca="1" si="19"/>
        <v>0.70731707317073123</v>
      </c>
      <c r="BT91">
        <f t="shared" ca="1" si="20"/>
        <v>0.55009451795841191</v>
      </c>
      <c r="BU91">
        <f t="shared" ca="1" si="21"/>
        <v>0.53374233128834303</v>
      </c>
      <c r="BV91" t="str">
        <f ca="1">OFFSET([1]EquipTable!$A$1,ROW()-1,0)</f>
        <v>Equip6102</v>
      </c>
    </row>
    <row r="92" spans="1:74">
      <c r="A92">
        <v>10</v>
      </c>
      <c r="B92">
        <v>0</v>
      </c>
      <c r="C92">
        <f>IF(B92&lt;=9,0,
IF(B92=10,1,2))</f>
        <v>0</v>
      </c>
      <c r="D92">
        <f ca="1">RAND()</f>
        <v>0.74349009456544246</v>
      </c>
      <c r="E92">
        <f ca="1">RAND()</f>
        <v>0.52117652646927137</v>
      </c>
      <c r="F92">
        <f ca="1">RAND()</f>
        <v>0.16789016890772157</v>
      </c>
      <c r="G92">
        <f ca="1">RAND()</f>
        <v>0.70151046729159605</v>
      </c>
      <c r="H92">
        <f ca="1">RAND()</f>
        <v>0.72692053497018994</v>
      </c>
      <c r="I92">
        <f ca="1">RAND()</f>
        <v>0.54293286342201197</v>
      </c>
      <c r="M92" t="str">
        <f ca="1">IF(LEN(J92)&lt;&gt;0,J92,VLOOKUP(D92+$B92,$BJ:$BK,MATCH($BK$1,$BJ$1:$BK$1,0),1))</f>
        <v>지정 장비</v>
      </c>
      <c r="N92" t="str">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Equip4202</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3000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ca="1">IF(OR(ISNUMBER(N92),N92="삭제",ISBLANK(N92)),"",
IF(LEFT(N92,5)="Equip",IF(MID(N92,7,1)="4","전설",""),
IF(LEFT(N92,5)="Actor",IF(MID(N92,7,1)="2","전설",""),
"그외없음")))</f>
        <v/>
      </c>
      <c r="U92" t="s">
        <v>82</v>
      </c>
      <c r="V92" t="s">
        <v>193</v>
      </c>
      <c r="W92">
        <v>1</v>
      </c>
      <c r="X92" t="s">
        <v>125</v>
      </c>
      <c r="Z92">
        <v>900</v>
      </c>
      <c r="AA92" t="str">
        <f ca="1">IF(ISBLANK(AB92),"",
VLOOKUP(AB92,OFFSET(INDIRECT("$A:$B"),0,MATCH(AB$1&amp;"_Verify",INDIRECT("$1:$1"),0)-1),2,0)
)</f>
        <v>fe</v>
      </c>
      <c r="AB92" t="s">
        <v>82</v>
      </c>
      <c r="AC92" t="s">
        <v>420</v>
      </c>
      <c r="AD92">
        <v>1</v>
      </c>
      <c r="AE92" t="s">
        <v>125</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유목민의 가보</v>
      </c>
      <c r="AL92">
        <v>1</v>
      </c>
      <c r="AM92" t="str">
        <f ca="1">IF(ROW()=2,AN92,OFFSET(AM92,-1,0)&amp;IF(LEN(AN92)=0,"",","&amp;AN92))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{"dy":10,"sl":0,"tp":"fe","vl":"Equip2001","cn":1,"pt":"GO","pr":900}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16"/>
        <v>1.3550135501355014E-2</v>
      </c>
      <c r="BQ92">
        <f t="shared" ca="1" si="17"/>
        <v>2.8355387523629493E-2</v>
      </c>
      <c r="BR92">
        <f t="shared" ca="1" si="18"/>
        <v>1.0224948875255624E-2</v>
      </c>
      <c r="BS92">
        <f t="shared" ca="1" si="19"/>
        <v>0.7208672086720862</v>
      </c>
      <c r="BT92">
        <f t="shared" ca="1" si="20"/>
        <v>0.57844990548204145</v>
      </c>
      <c r="BU92">
        <f t="shared" ca="1" si="21"/>
        <v>0.54396728016359863</v>
      </c>
      <c r="BV92" t="str">
        <f ca="1">OFFSET([1]EquipTable!$A$1,ROW()-1,0)</f>
        <v>Equip6201</v>
      </c>
    </row>
    <row r="93" spans="1:74">
      <c r="A93">
        <v>10</v>
      </c>
      <c r="B93">
        <v>1</v>
      </c>
      <c r="C93">
        <f>IF(B93&lt;=9,0,
IF(B93=10,1,2))</f>
        <v>0</v>
      </c>
      <c r="D93">
        <f ca="1">RAND()</f>
        <v>0.44788388634903442</v>
      </c>
      <c r="E93">
        <f ca="1">RAND()</f>
        <v>0.82721241420454261</v>
      </c>
      <c r="F93">
        <f ca="1">RAND()</f>
        <v>0.37650992209318057</v>
      </c>
      <c r="G93">
        <f ca="1">RAND()</f>
        <v>0.56985222067174279</v>
      </c>
      <c r="H93">
        <f ca="1">RAND()</f>
        <v>8.7857122110191921E-2</v>
      </c>
      <c r="I93">
        <f ca="1">RAND()</f>
        <v>0.21661494672654946</v>
      </c>
      <c r="M93" t="str">
        <f ca="1">IF(LEN(J93)&lt;&gt;0,J93,VLOOKUP(D93+$B93,$BJ:$BK,MATCH($BK$1,$BJ$1:$BK$1,0),1))</f>
        <v>지정 장비</v>
      </c>
      <c r="N93" t="str">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Equip7102</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3200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ca="1">IF(OR(ISNUMBER(N93),N93="삭제",ISBLANK(N93)),"",
IF(LEFT(N93,5)="Equip",IF(MID(N93,7,1)="4","전설",""),
IF(LEFT(N93,5)="Actor",IF(MID(N93,7,1)="2","전설",""),
"그외없음")))</f>
        <v/>
      </c>
      <c r="U93" t="s">
        <v>82</v>
      </c>
      <c r="V93" t="s">
        <v>276</v>
      </c>
      <c r="W93">
        <v>1</v>
      </c>
      <c r="X93" t="s">
        <v>125</v>
      </c>
      <c r="Z93">
        <v>1200</v>
      </c>
      <c r="AA93" t="str">
        <f ca="1">IF(ISBLANK(AB93),"",
VLOOKUP(AB93,OFFSET(INDIRECT("$A:$B"),0,MATCH(AB$1&amp;"_Verify",INDIRECT("$1:$1"),0)-1),2,0)
)</f>
        <v>fe</v>
      </c>
      <c r="AB93" t="s">
        <v>82</v>
      </c>
      <c r="AC93" t="s">
        <v>421</v>
      </c>
      <c r="AD93">
        <v>1</v>
      </c>
      <c r="AE93" t="s">
        <v>125</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강철 마울</v>
      </c>
      <c r="AL93">
        <v>1</v>
      </c>
      <c r="AM93" t="str">
        <f ca="1">IF(ROW()=2,AN93,OFFSET(AM93,-1,0)&amp;IF(LEN(AN93)=0,"",","&amp;AN93))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{"dy":10,"sl":1,"tp":"fe","vl":"Equip4102","cn":1,"pt":"GO","pr":1200}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16"/>
        <v>1.3550135501355014E-2</v>
      </c>
      <c r="BQ93">
        <f t="shared" ca="1" si="17"/>
        <v>2.8355387523629493E-2</v>
      </c>
      <c r="BR93">
        <f t="shared" ca="1" si="18"/>
        <v>1.0224948875255624E-2</v>
      </c>
      <c r="BS93">
        <f t="shared" ca="1" si="19"/>
        <v>0.73441734417344118</v>
      </c>
      <c r="BT93">
        <f t="shared" ca="1" si="20"/>
        <v>0.60680529300567099</v>
      </c>
      <c r="BU93">
        <f t="shared" ca="1" si="21"/>
        <v>0.55419222903885423</v>
      </c>
      <c r="BV93" t="str">
        <f ca="1">OFFSET([1]EquipTable!$A$1,ROW()-1,0)</f>
        <v>Equip6202</v>
      </c>
    </row>
    <row r="94" spans="1:74">
      <c r="A94">
        <v>10</v>
      </c>
      <c r="B94">
        <v>2</v>
      </c>
      <c r="C94">
        <f>IF(B94&lt;=9,0,
IF(B94=10,1,2))</f>
        <v>0</v>
      </c>
      <c r="D94">
        <f ca="1">RAND()</f>
        <v>0.40745972703136524</v>
      </c>
      <c r="E94">
        <f ca="1">RAND()</f>
        <v>0.78542703757754773</v>
      </c>
      <c r="F94">
        <f ca="1">RAND()</f>
        <v>0.13581390196815113</v>
      </c>
      <c r="G94">
        <f ca="1">RAND()</f>
        <v>0.79408154518943797</v>
      </c>
      <c r="H94">
        <f ca="1">RAND()</f>
        <v>0.94799332855198626</v>
      </c>
      <c r="I94">
        <f ca="1">RAND()</f>
        <v>0.62195492421618981</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78542</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12</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3600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125</v>
      </c>
      <c r="Z94">
        <v>1100</v>
      </c>
      <c r="AA94" t="str">
        <f ca="1">IF(ISBLANK(AB94),"",
VLOOKUP(AB94,OFFSET(INDIRECT("$A:$B"),0,MATCH(AB$1&amp;"_Verify",INDIRECT("$1:$1"),0)-1),2,0)
)</f>
        <v>upn</v>
      </c>
      <c r="AB94" t="s">
        <v>92</v>
      </c>
      <c r="AC94">
        <v>25208</v>
      </c>
      <c r="AD94">
        <v>10</v>
      </c>
      <c r="AE94" t="s">
        <v>125</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v>
      </c>
      <c r="AN94" t="str">
        <f ca="1">IF(AL94&lt;&gt;1,"",
"{"""&amp;A$1&amp;""":"&amp;A94
&amp;","""&amp;B$1&amp;""":"&amp;B94
&amp;IF(LEN(AA94)=0,"",","""&amp;AA$1&amp;""":"""&amp;AA94&amp;"""")
&amp;IF(LEN(AC94)=0,"",","""&amp;AC$1&amp;""":"""&amp;AC94&amp;"""")
&amp;IF(LEN(AD94)=0,"",","""&amp;AD$1&amp;""":"&amp;AD94)
&amp;IF(LEN(AE94)=0,"",","""&amp;AE$1&amp;""":"""&amp;AE94&amp;"""")
&amp;IF(LEN(AF94)=0,"",","""&amp;AF$1&amp;""":"&amp;AF94)
&amp;IF(LEN(AG94)=0,"",","""&amp;AG$1&amp;""":"&amp;AG94)&amp;"}")</f>
        <v>{"dy":10,"sl":2,"tp":"upn","vl":"25208","cn":10,"pt":"GO","pr":3000}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16"/>
        <v>1.3550135501355014E-2</v>
      </c>
      <c r="BQ94">
        <f t="shared" ca="1" si="17"/>
        <v>2.8355387523629493E-2</v>
      </c>
      <c r="BR94">
        <f t="shared" ca="1" si="18"/>
        <v>1.0224948875255624E-2</v>
      </c>
      <c r="BS94">
        <f t="shared" ca="1" si="19"/>
        <v>0.74796747967479615</v>
      </c>
      <c r="BT94">
        <f t="shared" ca="1" si="20"/>
        <v>0.63516068052930053</v>
      </c>
      <c r="BU94">
        <f t="shared" ca="1" si="21"/>
        <v>0.56441717791410984</v>
      </c>
      <c r="BV94" t="str">
        <f ca="1">OFFSET([1]EquipTable!$A$1,ROW()-1,0)</f>
        <v>Equip6301</v>
      </c>
    </row>
    <row r="95" spans="1:74">
      <c r="A95">
        <v>10</v>
      </c>
      <c r="B95">
        <v>3</v>
      </c>
      <c r="C95">
        <f>IF(B95&lt;=9,0,
IF(B95=10,1,2))</f>
        <v>0</v>
      </c>
      <c r="D95">
        <f ca="1">RAND()</f>
        <v>0.90788598649351449</v>
      </c>
      <c r="E95">
        <f ca="1">RAND()</f>
        <v>0.69260205590835533</v>
      </c>
      <c r="F95">
        <f ca="1">RAND()</f>
        <v>9.3499746699342356E-2</v>
      </c>
      <c r="G95">
        <f ca="1">RAND()</f>
        <v>5.7443143515523931E-2</v>
      </c>
      <c r="H95">
        <f ca="1">RAND()</f>
        <v>7.9137894282492738E-3</v>
      </c>
      <c r="I95">
        <f ca="1">RAND()</f>
        <v>0.33041567258319504</v>
      </c>
      <c r="M95" t="str">
        <f ca="1">IF(LEN(J95)&lt;&gt;0,J95,VLOOKUP(D95+$B95,$BJ:$BK,MATCH($BK$1,$BJ$1:$BK$1,0),1))</f>
        <v>안 지정 캐릭터 PP 일반등급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69260</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11</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3300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125</v>
      </c>
      <c r="Z95">
        <v>1000</v>
      </c>
      <c r="AA95" t="str">
        <f ca="1">IF(ISBLANK(AB95),"",
VLOOKUP(AB95,OFFSET(INDIRECT("$A:$B"),0,MATCH(AB$1&amp;"_Verify",INDIRECT("$1:$1"),0)-1),2,0)
)</f>
        <v>fe</v>
      </c>
      <c r="AB95" t="s">
        <v>82</v>
      </c>
      <c r="AC95" t="s">
        <v>528</v>
      </c>
      <c r="AD95">
        <v>1</v>
      </c>
      <c r="AE95" t="s">
        <v>125</v>
      </c>
      <c r="AG95">
        <v>1300</v>
      </c>
      <c r="AH95" t="str">
        <f ca="1">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
      </c>
      <c r="AJ95" t="str">
        <f>IF(ISBLANK($AB95),"",
IF(AND($B95&gt;=VLOOKUP($AB95,$AP:$AS,3,0),$B95&lt;=VLOOKUP($AB95,$AP:$AS,4,0)),"","슬롯타입이상"))</f>
        <v/>
      </c>
      <c r="AK95" t="str">
        <f ca="1">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노장의 친구</v>
      </c>
      <c r="AL95">
        <v>1</v>
      </c>
      <c r="AM95" t="str">
        <f ca="1">IF(ROW()=2,AN95,OFFSET(AM95,-1,0)&amp;IF(LEN(AN95)=0,"",","&amp;AN95))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v>
      </c>
      <c r="AN95" t="str">
        <f ca="1">IF(AL95&lt;&gt;1,"",
"{"""&amp;A$1&amp;""":"&amp;A95
&amp;","""&amp;B$1&amp;""":"&amp;B95
&amp;IF(LEN(AA95)=0,"",","""&amp;AA$1&amp;""":"""&amp;AA95&amp;"""")
&amp;IF(LEN(AC95)=0,"",","""&amp;AC$1&amp;""":"""&amp;AC95&amp;"""")
&amp;IF(LEN(AD95)=0,"",","""&amp;AD$1&amp;""":"&amp;AD95)
&amp;IF(LEN(AE95)=0,"",","""&amp;AE$1&amp;""":"""&amp;AE95&amp;"""")
&amp;IF(LEN(AF95)=0,"",","""&amp;AF$1&amp;""":"&amp;AF95)
&amp;IF(LEN(AG95)=0,"",","""&amp;AG$1&amp;""":"&amp;AG95)&amp;"}")</f>
        <v>{"dy":10,"sl":3,"tp":"fe","vl":"Equip5101","cn":1,"pt":"GO","pr":1300}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16"/>
        <v>1.3550135501355014E-2</v>
      </c>
      <c r="BQ95">
        <f t="shared" ca="1" si="17"/>
        <v>2.8355387523629493E-2</v>
      </c>
      <c r="BR95">
        <f t="shared" ca="1" si="18"/>
        <v>1.0224948875255624E-2</v>
      </c>
      <c r="BS95">
        <f t="shared" ca="1" si="19"/>
        <v>0.76151761517615113</v>
      </c>
      <c r="BT95">
        <f t="shared" ca="1" si="20"/>
        <v>0.66351606805293006</v>
      </c>
      <c r="BU95">
        <f t="shared" ca="1" si="21"/>
        <v>0.57464212678936544</v>
      </c>
      <c r="BV95" t="str">
        <f ca="1">OFFSET([1]EquipTable!$A$1,ROW()-1,0)</f>
        <v>Equip6302</v>
      </c>
    </row>
    <row r="96" spans="1:74">
      <c r="A96">
        <v>10</v>
      </c>
      <c r="B96">
        <v>4</v>
      </c>
      <c r="C96">
        <f>IF(B96&lt;=9,0,
IF(B96=10,1,2))</f>
        <v>0</v>
      </c>
      <c r="D96">
        <f ca="1">RAND()</f>
        <v>0.75885632726758367</v>
      </c>
      <c r="E96">
        <f ca="1">RAND()</f>
        <v>0.15698737660520068</v>
      </c>
      <c r="F96">
        <f ca="1">RAND()</f>
        <v>0.99427558632134305</v>
      </c>
      <c r="G96">
        <f ca="1">RAND()</f>
        <v>0.8567791151139531</v>
      </c>
      <c r="H96">
        <f ca="1">RAND()</f>
        <v>1.4458576427801129E-2</v>
      </c>
      <c r="I96">
        <f ca="1">RAND()</f>
        <v>0.2314895722574426</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15698</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4</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1200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125</v>
      </c>
      <c r="Z96">
        <v>1200</v>
      </c>
      <c r="AA96" t="str">
        <f ca="1">IF(ISBLANK(AB96),"",
VLOOKUP(AB96,OFFSET(INDIRECT("$A:$B"),0,MATCH(AB$1&amp;"_Verify",INDIRECT("$1:$1"),0)-1),2,0)
)</f>
        <v>upn</v>
      </c>
      <c r="AB96" t="s">
        <v>92</v>
      </c>
      <c r="AC96">
        <v>56571</v>
      </c>
      <c r="AD96">
        <v>4</v>
      </c>
      <c r="AE96" t="s">
        <v>125</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{"dy":10,"sl":4,"tp":"upn","vl":"56571","cn":4,"pt":"GO","pr":1200}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16"/>
        <v>1.3550135501355016E-3</v>
      </c>
      <c r="BQ96">
        <f t="shared" ca="1" si="17"/>
        <v>9.4517958412098323E-4</v>
      </c>
      <c r="BR96">
        <f t="shared" ca="1" si="18"/>
        <v>1.0224948875255625E-3</v>
      </c>
      <c r="BS96">
        <f t="shared" ca="1" si="19"/>
        <v>0.77506775067750611</v>
      </c>
      <c r="BT96">
        <f t="shared" ca="1" si="20"/>
        <v>0.6918714555765596</v>
      </c>
      <c r="BU96">
        <f t="shared" ca="1" si="21"/>
        <v>0.58486707566462104</v>
      </c>
      <c r="BV96" t="str">
        <f ca="1">OFFSET([1]EquipTable!$A$1,ROW()-1,0)</f>
        <v>Equip6401</v>
      </c>
    </row>
    <row r="97" spans="1:74">
      <c r="A97">
        <v>10</v>
      </c>
      <c r="B97">
        <v>5</v>
      </c>
      <c r="C97">
        <f>IF(B97&lt;=9,0,
IF(B97=10,1,2))</f>
        <v>0</v>
      </c>
      <c r="D97">
        <f ca="1">RAND()</f>
        <v>0.13826766295720561</v>
      </c>
      <c r="E97">
        <f ca="1">RAND()</f>
        <v>0.34213494465604488</v>
      </c>
      <c r="F97">
        <f ca="1">RAND()</f>
        <v>0.8192007059487707</v>
      </c>
      <c r="G97">
        <f ca="1">RAND()</f>
        <v>6.1998179829121369E-3</v>
      </c>
      <c r="H97">
        <f ca="1">RAND()</f>
        <v>0.4131405961610044</v>
      </c>
      <c r="I97">
        <f ca="1">RAND()</f>
        <v>0.69233189463678457</v>
      </c>
      <c r="M97" t="str">
        <f ca="1">IF(LEN(J97)&lt;&gt;0,J97,VLOOKUP(D97+$B97,$BJ:$BK,MATCH($BK$1,$BJ$1:$BK$1,0),1))</f>
        <v>지정 장비</v>
      </c>
      <c r="N97" t="str">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Equip3001</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800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197</v>
      </c>
      <c r="W97">
        <v>1</v>
      </c>
      <c r="X97" t="s">
        <v>125</v>
      </c>
      <c r="Z97">
        <v>3300</v>
      </c>
      <c r="AA97" t="str">
        <f ca="1">IF(ISBLANK(AB97),"",
VLOOKUP(AB97,OFFSET(INDIRECT("$A:$B"),0,MATCH(AB$1&amp;"_Verify",INDIRECT("$1:$1"),0)-1),2,0)
)</f>
        <v>fe</v>
      </c>
      <c r="AB97" t="s">
        <v>82</v>
      </c>
      <c r="AC97" t="s">
        <v>423</v>
      </c>
      <c r="AD97">
        <v>1</v>
      </c>
      <c r="AE97" t="s">
        <v>125</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ca="1">IF(ROW()=2,AN97,OFFSET(AM97,-1,0)&amp;IF(LEN(AN97)=0,"",","&amp;AN97))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{"dy":10,"sl":5,"tp":"fe","vl":"Equip3201","cn":1,"pt":"GO","pr":3300}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16"/>
        <v>1.3550135501355016E-3</v>
      </c>
      <c r="BQ97">
        <f t="shared" ca="1" si="17"/>
        <v>9.4517958412098323E-4</v>
      </c>
      <c r="BR97">
        <f t="shared" ca="1" si="18"/>
        <v>1.0224948875255625E-3</v>
      </c>
      <c r="BS97">
        <f t="shared" ca="1" si="19"/>
        <v>0.77642276422764156</v>
      </c>
      <c r="BT97">
        <f t="shared" ca="1" si="20"/>
        <v>0.69281663516068059</v>
      </c>
      <c r="BU97">
        <f t="shared" ca="1" si="21"/>
        <v>0.58588957055214663</v>
      </c>
      <c r="BV97" t="str">
        <f ca="1">OFFSET([1]EquipTable!$A$1,ROW()-1,0)</f>
        <v>Equip6402</v>
      </c>
    </row>
    <row r="98" spans="1:74">
      <c r="A98">
        <v>10</v>
      </c>
      <c r="B98">
        <v>6</v>
      </c>
      <c r="C98">
        <f>IF(B98&lt;=9,0,
IF(B98=10,1,2))</f>
        <v>0</v>
      </c>
      <c r="D98">
        <f ca="1">RAND()</f>
        <v>0.69809869488110954</v>
      </c>
      <c r="E98">
        <f ca="1">RAND()</f>
        <v>0.65823693584475207</v>
      </c>
      <c r="F98">
        <f ca="1">RAND()</f>
        <v>0.32864935723116762</v>
      </c>
      <c r="G98">
        <f ca="1">RAND()</f>
        <v>0.69518725789183822</v>
      </c>
      <c r="H98">
        <f ca="1">RAND()</f>
        <v>0.97836249742370762</v>
      </c>
      <c r="I98">
        <f ca="1">RAND()</f>
        <v>0.23434484303094072</v>
      </c>
      <c r="M98" t="str">
        <f ca="1">IF(LEN(J98)&lt;&gt;0,J98,VLOOKUP(D98+$B98,$BJ:$BK,MATCH($BK$1,$BJ$1:$BK$1,0),1))</f>
        <v>지정 장비</v>
      </c>
      <c r="N98" t="str">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Equip6301</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22200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ca="1">IF(OR(ISNUMBER(N98),N98="삭제",ISBLANK(N98)),"",
IF(LEFT(N98,5)="Equip",IF(MID(N98,7,1)="4","전설",""),
IF(LEFT(N98,5)="Actor",IF(MID(N98,7,1)="2","전설",""),
"그외없음")))</f>
        <v/>
      </c>
      <c r="U98" t="s">
        <v>82</v>
      </c>
      <c r="V98" t="s">
        <v>248</v>
      </c>
      <c r="W98">
        <v>1</v>
      </c>
      <c r="X98" t="s">
        <v>125</v>
      </c>
      <c r="Z98">
        <v>2600</v>
      </c>
      <c r="AA98" t="str">
        <f ca="1">IF(ISBLANK(AB98),"",
VLOOKUP(AB98,OFFSET(INDIRECT("$A:$B"),0,MATCH(AB$1&amp;"_Verify",INDIRECT("$1:$1"),0)-1),2,0)
)</f>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ca="1">IF(ROW()=2,AN98,OFFSET(AM98,-1,0)&amp;IF(LEN(AN98)=0,"",","&amp;AN98))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v>
      </c>
      <c r="AN98" t="str">
        <f ca="1">IF(AL98&lt;&gt;1,"",
"{"""&amp;A$1&amp;""":"&amp;A98
&amp;","""&amp;B$1&amp;""":"&amp;B98
&amp;IF(LEN(AA98)=0,"",","""&amp;AA$1&amp;""":"""&amp;AA98&amp;"""")
&amp;IF(LEN(AC98)=0,"",","""&amp;AC$1&amp;""":"""&amp;AC98&amp;"""")
&amp;IF(LEN(AD98)=0,"",","""&amp;AD$1&amp;""":"&amp;AD98)
&amp;IF(LEN(AE98)=0,"",","""&amp;AE$1&amp;""":"""&amp;AE98&amp;"""")
&amp;IF(LEN(AF98)=0,"",","""&amp;AF$1&amp;""":"&amp;AF98)
&amp;IF(LEN(AG98)=0,"",","""&amp;AG$1&amp;""":"&amp;AG98)&amp;"}")</f>
        <v>{"dy":10,"sl":6,"tp":"uph","vl":"36875","cn":9,"pt":"GO","pr":2700}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16"/>
        <v>0</v>
      </c>
      <c r="BQ98">
        <f t="shared" ca="1" si="17"/>
        <v>0</v>
      </c>
      <c r="BR98">
        <f t="shared" ca="1" si="18"/>
        <v>0</v>
      </c>
      <c r="BS98">
        <f t="shared" ca="1" si="19"/>
        <v>0.77777777777777701</v>
      </c>
      <c r="BT98">
        <f t="shared" ca="1" si="20"/>
        <v>0.69376181474480159</v>
      </c>
      <c r="BU98">
        <f t="shared" ca="1" si="21"/>
        <v>0.58691206543967223</v>
      </c>
      <c r="BV98" t="str">
        <f ca="1">OFFSET([1]EquipTable!$A$1,ROW()-1,0)</f>
        <v>Equip6403</v>
      </c>
    </row>
    <row r="99" spans="1:74">
      <c r="A99">
        <v>10</v>
      </c>
      <c r="B99">
        <v>7</v>
      </c>
      <c r="C99">
        <f>IF(B99&lt;=9,0,
IF(B99=10,1,2))</f>
        <v>0</v>
      </c>
      <c r="D99">
        <f ca="1">RAND()</f>
        <v>0.38095777187946178</v>
      </c>
      <c r="E99">
        <f ca="1">RAND()</f>
        <v>0.43289521015423083</v>
      </c>
      <c r="F99">
        <f ca="1">RAND()</f>
        <v>0.86226633741605485</v>
      </c>
      <c r="G99">
        <f ca="1">RAND()</f>
        <v>0.23310361889767672</v>
      </c>
      <c r="H99">
        <f ca="1">RAND()</f>
        <v>0.84282558118943096</v>
      </c>
      <c r="I99">
        <f ca="1">RAND()</f>
        <v>3.6988344467291601E-2</v>
      </c>
      <c r="M99" t="str">
        <f ca="1">IF(LEN(J99)&lt;&gt;0,J99,VLOOKUP(D99+$B99,$BJ:$BK,MATCH($BK$1,$BJ$1:$BK$1,0),1))</f>
        <v>지정 장비</v>
      </c>
      <c r="N99" t="str">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Equip5002</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600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ca="1">IF(OR(ISNUMBER(N99),N99="삭제",ISBLANK(N99)),"",
IF(LEFT(N99,5)="Equip",IF(MID(N99,7,1)="4","전설",""),
IF(LEFT(N99,5)="Actor",IF(MID(N99,7,1)="2","전설",""),
"그외없음")))</f>
        <v/>
      </c>
      <c r="U99" t="s">
        <v>82</v>
      </c>
      <c r="V99" t="s">
        <v>195</v>
      </c>
      <c r="W99">
        <v>1</v>
      </c>
      <c r="X99" t="s">
        <v>125</v>
      </c>
      <c r="Z99">
        <v>22300</v>
      </c>
      <c r="AA99" t="str">
        <f ca="1">IF(ISBLANK(AB99),"",
VLOOKUP(AB99,OFFSET(INDIRECT("$A:$B"),0,MATCH(AB$1&amp;"_Verify",INDIRECT("$1:$1"),0)-1),2,0)
)</f>
        <v>fe</v>
      </c>
      <c r="AB99" t="s">
        <v>82</v>
      </c>
      <c r="AC99" t="s">
        <v>422</v>
      </c>
      <c r="AD99">
        <v>1</v>
      </c>
      <c r="AE99" t="s">
        <v>125</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광학발생기</v>
      </c>
      <c r="AL99">
        <v>1</v>
      </c>
      <c r="AM99" t="str">
        <f ca="1">IF(ROW()=2,AN99,OFFSET(AM99,-1,0)&amp;IF(LEN(AN99)=0,"",","&amp;AN99))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{"dy":10,"sl":7,"tp":"fe","vl":"Equip6301","cn":1,"pt":"GO","pr":22300}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16"/>
        <v>0</v>
      </c>
      <c r="BQ99">
        <f t="shared" ca="1" si="17"/>
        <v>0</v>
      </c>
      <c r="BR99">
        <f t="shared" ca="1" si="18"/>
        <v>0</v>
      </c>
      <c r="BS99">
        <f t="shared" ca="1" si="19"/>
        <v>0.77777777777777701</v>
      </c>
      <c r="BT99">
        <f t="shared" ca="1" si="20"/>
        <v>0.69376181474480159</v>
      </c>
      <c r="BU99">
        <f t="shared" ca="1" si="21"/>
        <v>0.58691206543967223</v>
      </c>
      <c r="BV99" t="str">
        <f ca="1">OFFSET([1]EquipTable!$A$1,ROW()-1,0)</f>
        <v>Equip6404</v>
      </c>
    </row>
    <row r="100" spans="1:74">
      <c r="A100">
        <v>10</v>
      </c>
      <c r="B100">
        <v>8</v>
      </c>
      <c r="C100">
        <f>IF(B100&lt;=9,0,
IF(B100=10,1,2))</f>
        <v>0</v>
      </c>
      <c r="D100">
        <f ca="1">RAND()</f>
        <v>0.89531200271583655</v>
      </c>
      <c r="E100">
        <f ca="1">RAND()</f>
        <v>0.80296779389444006</v>
      </c>
      <c r="F100">
        <f ca="1">RAND()</f>
        <v>8.66998374248934E-2</v>
      </c>
      <c r="G100">
        <f ca="1">RAND()</f>
        <v>3.5491939755465163E-2</v>
      </c>
      <c r="H100">
        <f ca="1">RAND()</f>
        <v>0.9363230010869048</v>
      </c>
      <c r="I100">
        <f ca="1">RAND()</f>
        <v>0.6194766048614434</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ca="1">IF(ROW()=2,AN100,OFFSET(AM100,-1,0)&amp;IF(LEN(AN100)=0,"",","&amp;AN100))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16"/>
        <v>0</v>
      </c>
      <c r="BQ100">
        <f t="shared" ca="1" si="17"/>
        <v>0</v>
      </c>
      <c r="BR100">
        <f t="shared" ca="1" si="18"/>
        <v>0</v>
      </c>
      <c r="BS100">
        <f t="shared" ca="1" si="19"/>
        <v>0.77777777777777701</v>
      </c>
      <c r="BT100">
        <f t="shared" ca="1" si="20"/>
        <v>0.69376181474480159</v>
      </c>
      <c r="BU100">
        <f t="shared" ca="1" si="21"/>
        <v>0.58691206543967223</v>
      </c>
      <c r="BV100" t="str">
        <f ca="1">OFFSET([1]EquipTable!$A$1,ROW()-1,0)</f>
        <v>Equip6405</v>
      </c>
    </row>
    <row r="101" spans="1:74">
      <c r="A101">
        <v>10</v>
      </c>
      <c r="B101">
        <v>9</v>
      </c>
      <c r="C101">
        <f>IF(B101&lt;=9,0,
IF(B101=10,1,2))</f>
        <v>0</v>
      </c>
      <c r="D101">
        <f ca="1">RAND()</f>
        <v>0.20235683237274482</v>
      </c>
      <c r="E101">
        <f ca="1">RAND()</f>
        <v>0.36465159874339137</v>
      </c>
      <c r="F101">
        <f ca="1">RAND()</f>
        <v>0.33370029049665428</v>
      </c>
      <c r="G101">
        <f ca="1">RAND()</f>
        <v>0.33287420314556226</v>
      </c>
      <c r="H101">
        <f ca="1">RAND()</f>
        <v>0.30305453770266488</v>
      </c>
      <c r="I101">
        <f ca="1">RAND()</f>
        <v>0.55162344587299583</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ca="1">IF(ROW()=2,AN101,OFFSET(AM101,-1,0)&amp;IF(LEN(AN101)=0,"",","&amp;AN101))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16"/>
        <v>1.3550135501355014E-2</v>
      </c>
      <c r="BQ101">
        <f t="shared" ca="1" si="17"/>
        <v>2.8355387523629493E-2</v>
      </c>
      <c r="BR101">
        <f t="shared" ca="1" si="18"/>
        <v>1.0224948875255624E-2</v>
      </c>
      <c r="BS101">
        <f t="shared" ca="1" si="19"/>
        <v>0.77777777777777701</v>
      </c>
      <c r="BT101">
        <f t="shared" ca="1" si="20"/>
        <v>0.69376181474480159</v>
      </c>
      <c r="BU101">
        <f t="shared" ca="1" si="21"/>
        <v>0.58691206543967223</v>
      </c>
      <c r="BV101" t="str">
        <f ca="1">OFFSET([1]EquipTable!$A$1,ROW()-1,0)</f>
        <v>Equip7001</v>
      </c>
    </row>
    <row r="102" spans="1:74">
      <c r="A102">
        <v>11</v>
      </c>
      <c r="B102">
        <v>0</v>
      </c>
      <c r="C102">
        <f>IF(B102&lt;=9,0,
IF(B102=10,1,2))</f>
        <v>0</v>
      </c>
      <c r="D102">
        <f ca="1">RAND()</f>
        <v>7.4194149770726914E-2</v>
      </c>
      <c r="E102">
        <f ca="1">RAND()</f>
        <v>0.86075924956336247</v>
      </c>
      <c r="F102">
        <f ca="1">RAND()</f>
        <v>4.8314957439920758E-2</v>
      </c>
      <c r="G102">
        <f ca="1">RAND()</f>
        <v>0.52229016494332936</v>
      </c>
      <c r="H102">
        <f ca="1">RAND()</f>
        <v>0.62278378688799374</v>
      </c>
      <c r="I102">
        <f ca="1">RAND()</f>
        <v>0.7283458435227318</v>
      </c>
      <c r="M102" t="str">
        <f ca="1">IF(LEN(J102)&lt;&gt;0,J102,VLOOKUP(D102+$B102,$BJ:$BK,MATCH($BK$1,$BJ$1:$BK$1,0),1))</f>
        <v>지정 장비</v>
      </c>
      <c r="N102" t="str">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Equip7301</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22800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ca="1">IF(OR(ISNUMBER(N102),N102="삭제",ISBLANK(N102)),"",
IF(LEFT(N102,5)="Equip",IF(MID(N102,7,1)="4","전설",""),
IF(LEFT(N102,5)="Actor",IF(MID(N102,7,1)="2","전설",""),
"그외없음")))</f>
        <v/>
      </c>
      <c r="U102" t="s">
        <v>83</v>
      </c>
      <c r="W102">
        <v>1</v>
      </c>
      <c r="X102" t="s">
        <v>129</v>
      </c>
      <c r="Z102">
        <v>29</v>
      </c>
      <c r="AA102" t="str">
        <f ca="1">IF(ISBLANK(AB102),"",
VLOOKUP(AB102,OFFSET(INDIRECT("$A:$B"),0,MATCH(AB$1&amp;"_Verify",INDIRECT("$1:$1"),0)-1),2,0)
)</f>
        <v>fe</v>
      </c>
      <c r="AB102" t="s">
        <v>82</v>
      </c>
      <c r="AC102" t="s">
        <v>424</v>
      </c>
      <c r="AD102">
        <v>1</v>
      </c>
      <c r="AE102" t="s">
        <v>125</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이국의 무기</v>
      </c>
      <c r="AL102">
        <v>1</v>
      </c>
      <c r="AM102" t="str">
        <f ca="1">IF(ROW()=2,AN102,OFFSET(AM102,-1,0)&amp;IF(LEN(AN102)=0,"",","&amp;AN102))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{"dy":11,"sl":0,"tp":"fe","vl":"Equip0102","cn":1,"pt":"GO","pr":1500}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16"/>
        <v>1.3550135501355014E-2</v>
      </c>
      <c r="BQ102">
        <f t="shared" ca="1" si="17"/>
        <v>2.8355387523629493E-2</v>
      </c>
      <c r="BR102">
        <f t="shared" ca="1" si="18"/>
        <v>1.0224948875255624E-2</v>
      </c>
      <c r="BS102">
        <f t="shared" ca="1" si="19"/>
        <v>0.79132791327913199</v>
      </c>
      <c r="BT102">
        <f t="shared" ca="1" si="20"/>
        <v>0.72211720226843112</v>
      </c>
      <c r="BU102">
        <f t="shared" ca="1" si="21"/>
        <v>0.59713701431492783</v>
      </c>
      <c r="BV102" t="str">
        <f ca="1">OFFSET([1]EquipTable!$A$1,ROW()-1,0)</f>
        <v>Equip7002</v>
      </c>
    </row>
    <row r="103" spans="1:74">
      <c r="A103">
        <v>11</v>
      </c>
      <c r="B103">
        <v>1</v>
      </c>
      <c r="C103">
        <f>IF(B103&lt;=9,0,
IF(B103=10,1,2))</f>
        <v>0</v>
      </c>
      <c r="D103">
        <f ca="1">RAND()</f>
        <v>0.23506266782651941</v>
      </c>
      <c r="E103">
        <f ca="1">RAND()</f>
        <v>0.85224573465416764</v>
      </c>
      <c r="F103">
        <f ca="1">RAND()</f>
        <v>5.237573649024696E-2</v>
      </c>
      <c r="G103">
        <f ca="1">RAND()</f>
        <v>0.67151715133206236</v>
      </c>
      <c r="H103">
        <f ca="1">RAND()</f>
        <v>4.5263213751917331E-2</v>
      </c>
      <c r="I103">
        <f ca="1">RAND()</f>
        <v>0.23087488147632595</v>
      </c>
      <c r="M103" t="str">
        <f ca="1">IF(LEN(J103)&lt;&gt;0,J103,VLOOKUP(D103+$B103,$BJ:$BK,MATCH($BK$1,$BJ$1:$BK$1,0),1))</f>
        <v>지정 장비</v>
      </c>
      <c r="N103" t="str">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Equip7202</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9100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ca="1">IF(OR(ISNUMBER(N103),N103="삭제",ISBLANK(N103)),"",
IF(LEFT(N103,5)="Equip",IF(MID(N103,7,1)="4","전설",""),
IF(LEFT(N103,5)="Actor",IF(MID(N103,7,1)="2","전설",""),
"그외없음")))</f>
        <v/>
      </c>
      <c r="U103" t="s">
        <v>82</v>
      </c>
      <c r="V103" t="s">
        <v>202</v>
      </c>
      <c r="W103">
        <v>1</v>
      </c>
      <c r="X103" t="s">
        <v>129</v>
      </c>
      <c r="Z103">
        <v>16</v>
      </c>
      <c r="AA103" t="str">
        <f ca="1">IF(ISBLANK(AB103),"",
VLOOKUP(AB103,OFFSET(INDIRECT("$A:$B"),0,MATCH(AB$1&amp;"_Verify",INDIRECT("$1:$1"),0)-1),2,0)
)</f>
        <v>uph</v>
      </c>
      <c r="AB103" t="s">
        <v>91</v>
      </c>
      <c r="AC103">
        <v>28914</v>
      </c>
      <c r="AD103">
        <v>11</v>
      </c>
      <c r="AE103" t="s">
        <v>299</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ca="1">IF(ROW()=2,AN103,OFFSET(AM103,-1,0)&amp;IF(LEN(AN103)=0,"",","&amp;AN103))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{"dy":11,"sl":1,"tp":"uph","vl":"28914","cn":11,"pt":"DI","pr":3}</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16"/>
        <v>1.3550135501355014E-2</v>
      </c>
      <c r="BQ103">
        <f t="shared" ca="1" si="17"/>
        <v>2.8355387523629493E-2</v>
      </c>
      <c r="BR103">
        <f t="shared" ca="1" si="18"/>
        <v>1.0224948875255624E-2</v>
      </c>
      <c r="BS103">
        <f t="shared" ca="1" si="19"/>
        <v>0.80487804878048697</v>
      </c>
      <c r="BT103">
        <f t="shared" ca="1" si="20"/>
        <v>0.75047258979206066</v>
      </c>
      <c r="BU103">
        <f t="shared" ca="1" si="21"/>
        <v>0.60736196319018343</v>
      </c>
      <c r="BV103" t="str">
        <f ca="1">OFFSET([1]EquipTable!$A$1,ROW()-1,0)</f>
        <v>Equip7101</v>
      </c>
    </row>
    <row r="104" spans="1:74">
      <c r="A104">
        <v>11</v>
      </c>
      <c r="B104">
        <v>2</v>
      </c>
      <c r="C104">
        <f>IF(B104&lt;=9,0,
IF(B104=10,1,2))</f>
        <v>0</v>
      </c>
      <c r="D104">
        <f ca="1">RAND()</f>
        <v>0.81329373167676933</v>
      </c>
      <c r="E104">
        <f ca="1">RAND()</f>
        <v>0.5134412366839527</v>
      </c>
      <c r="F104">
        <f ca="1">RAND()</f>
        <v>0.63958978230915497</v>
      </c>
      <c r="G104">
        <f ca="1">RAND()</f>
        <v>0.13307892461529824</v>
      </c>
      <c r="H104">
        <f ca="1">RAND()</f>
        <v>0.97694435108115318</v>
      </c>
      <c r="I104">
        <f ca="1">RAND()</f>
        <v>0.94390045659767741</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51344</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9</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2700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125</v>
      </c>
      <c r="Z104">
        <v>1000</v>
      </c>
      <c r="AA104" t="str">
        <f ca="1">IF(ISBLANK(AB104),"",
VLOOKUP(AB104,OFFSET(INDIRECT("$A:$B"),0,MATCH(AB$1&amp;"_Verify",INDIRECT("$1:$1"),0)-1),2,0)
)</f>
        <v>fe</v>
      </c>
      <c r="AB104" t="s">
        <v>82</v>
      </c>
      <c r="AC104" t="s">
        <v>425</v>
      </c>
      <c r="AD104">
        <v>1</v>
      </c>
      <c r="AE104" t="s">
        <v>125</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숨겨온 원한</v>
      </c>
      <c r="AL104">
        <v>1</v>
      </c>
      <c r="AM104" t="str">
        <f ca="1">IF(ROW()=2,AN104,OFFSET(AM104,-1,0)&amp;IF(LEN(AN104)=0,"",","&amp;AN104))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{"dy":11,"sl":2,"tp":"fe","vl":"Equip1002","cn":1,"pt":"GO","pr":700}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16"/>
        <v>1.3550135501355014E-2</v>
      </c>
      <c r="BQ104">
        <f t="shared" ca="1" si="17"/>
        <v>2.8355387523629493E-2</v>
      </c>
      <c r="BR104">
        <f t="shared" ca="1" si="18"/>
        <v>1.0224948875255624E-2</v>
      </c>
      <c r="BS104">
        <f t="shared" ca="1" si="19"/>
        <v>0.81842818428184194</v>
      </c>
      <c r="BT104">
        <f t="shared" ca="1" si="20"/>
        <v>0.7788279773156902</v>
      </c>
      <c r="BU104">
        <f t="shared" ca="1" si="21"/>
        <v>0.61758691206543903</v>
      </c>
      <c r="BV104" t="str">
        <f ca="1">OFFSET([1]EquipTable!$A$1,ROW()-1,0)</f>
        <v>Equip7102</v>
      </c>
    </row>
    <row r="105" spans="1:74">
      <c r="A105">
        <v>11</v>
      </c>
      <c r="B105">
        <v>3</v>
      </c>
      <c r="C105">
        <f>IF(B105&lt;=9,0,
IF(B105=10,1,2))</f>
        <v>0</v>
      </c>
      <c r="D105">
        <f ca="1">RAND()</f>
        <v>0.28076951005254525</v>
      </c>
      <c r="E105">
        <f ca="1">RAND()</f>
        <v>0.72750760937005143</v>
      </c>
      <c r="F105">
        <f ca="1">RAND()</f>
        <v>0.82963117433904576</v>
      </c>
      <c r="G105">
        <f ca="1">RAND()</f>
        <v>7.8908564279547955E-2</v>
      </c>
      <c r="H105">
        <f ca="1">RAND()</f>
        <v>0.704633162439119</v>
      </c>
      <c r="I105">
        <f ca="1">RAND()</f>
        <v>0.26028636691371576</v>
      </c>
      <c r="M105" t="str">
        <f ca="1">IF(LEN(J105)&lt;&gt;0,J105,VLOOKUP(D105+$B105,$BJ:$BK,MATCH($BK$1,$BJ$1:$BK$1,0),1))</f>
        <v>안 지정 캐릭터 PP 일반등급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72750</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11</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3300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125</v>
      </c>
      <c r="Z105">
        <v>1000</v>
      </c>
      <c r="AA105" t="str">
        <f ca="1">IF(ISBLANK(AB105),"",
VLOOKUP(AB105,OFFSET(INDIRECT("$A:$B"),0,MATCH(AB$1&amp;"_Verify",INDIRECT("$1:$1"),0)-1),2,0)
)</f>
        <v>fe</v>
      </c>
      <c r="AB105" t="s">
        <v>82</v>
      </c>
      <c r="AC105" t="s">
        <v>529</v>
      </c>
      <c r="AD105">
        <v>1</v>
      </c>
      <c r="AE105" t="s">
        <v>129</v>
      </c>
      <c r="AF105">
        <v>169</v>
      </c>
      <c r="AG105">
        <v>109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전설</v>
      </c>
      <c r="AJ105" t="str">
        <f>IF(ISBLANK($AB105),"",
IF(AND($B105&gt;=VLOOKUP($AB105,$AP:$AS,3,0),$B105&lt;=VLOOKUP($AB105,$AP:$AS,4,0)),"","슬롯타입이상"))</f>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고대인의 의식</v>
      </c>
      <c r="AL105">
        <v>1</v>
      </c>
      <c r="AM105" t="str">
        <f ca="1">IF(ROW()=2,AN105,OFFSET(AM105,-1,0)&amp;IF(LEN(AN105)=0,"",","&amp;AN105))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{"dy":11,"sl":3,"tp":"fe","vl":"Equip2401","cn":1,"pt":"DI","pp":169,"pr":109}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16"/>
        <v>1.3550135501355014E-2</v>
      </c>
      <c r="BQ105">
        <f t="shared" ca="1" si="17"/>
        <v>2.8355387523629493E-2</v>
      </c>
      <c r="BR105">
        <f t="shared" ca="1" si="18"/>
        <v>1.0224948875255624E-2</v>
      </c>
      <c r="BS105">
        <f t="shared" ca="1" si="19"/>
        <v>0.83197831978319692</v>
      </c>
      <c r="BT105">
        <f t="shared" ca="1" si="20"/>
        <v>0.80718336483931974</v>
      </c>
      <c r="BU105">
        <f t="shared" ca="1" si="21"/>
        <v>0.62781186094069463</v>
      </c>
      <c r="BV105" t="str">
        <f ca="1">OFFSET([1]EquipTable!$A$1,ROW()-1,0)</f>
        <v>Equip7201</v>
      </c>
    </row>
    <row r="106" spans="1:74">
      <c r="A106">
        <v>11</v>
      </c>
      <c r="B106">
        <v>4</v>
      </c>
      <c r="C106">
        <f>IF(B106&lt;=9,0,
IF(B106=10,1,2))</f>
        <v>0</v>
      </c>
      <c r="D106">
        <f ca="1">RAND()</f>
        <v>0.53772236079959301</v>
      </c>
      <c r="E106">
        <f ca="1">RAND()</f>
        <v>0.66979053365685992</v>
      </c>
      <c r="F106">
        <f ca="1">RAND()</f>
        <v>0.24728420990507582</v>
      </c>
      <c r="G106">
        <f ca="1">RAND()</f>
        <v>0.17620592670722302</v>
      </c>
      <c r="H106">
        <f ca="1">RAND()</f>
        <v>0.75383219754545439</v>
      </c>
      <c r="I106">
        <f ca="1">RAND()</f>
        <v>0.61140881586679885</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66979</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11</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3300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125</v>
      </c>
      <c r="Z106">
        <v>1300</v>
      </c>
      <c r="AA106" t="str">
        <f ca="1">IF(ISBLANK(AB106),"",
VLOOKUP(AB106,OFFSET(INDIRECT("$A:$B"),0,MATCH(AB$1&amp;"_Verify",INDIRECT("$1:$1"),0)-1),2,0)
)</f>
        <v>upn</v>
      </c>
      <c r="AB106" t="s">
        <v>92</v>
      </c>
      <c r="AC106">
        <v>71752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{"dy":11,"sl":4,"tp":"upn","vl":"71752","cn":6,"pt":"GO","pr":1800}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16"/>
        <v>1.3550135501355014E-2</v>
      </c>
      <c r="BQ106">
        <f t="shared" ca="1" si="17"/>
        <v>2.8355387523629493E-2</v>
      </c>
      <c r="BR106">
        <f t="shared" ca="1" si="18"/>
        <v>1.0224948875255624E-2</v>
      </c>
      <c r="BS106">
        <f t="shared" ca="1" si="19"/>
        <v>0.84552845528455189</v>
      </c>
      <c r="BT106">
        <f t="shared" ca="1" si="20"/>
        <v>0.83553875236294928</v>
      </c>
      <c r="BU106">
        <f t="shared" ca="1" si="21"/>
        <v>0.63803680981595023</v>
      </c>
      <c r="BV106" t="str">
        <f ca="1">OFFSET([1]EquipTable!$A$1,ROW()-1,0)</f>
        <v>Equip7202</v>
      </c>
    </row>
    <row r="107" spans="1:74">
      <c r="A107">
        <v>11</v>
      </c>
      <c r="B107">
        <v>5</v>
      </c>
      <c r="C107">
        <f>IF(B107&lt;=9,0,
IF(B107=10,1,2))</f>
        <v>0</v>
      </c>
      <c r="D107">
        <f ca="1">RAND()</f>
        <v>0.41454870614933648</v>
      </c>
      <c r="E107">
        <f ca="1">RAND()</f>
        <v>0.88800859113797526</v>
      </c>
      <c r="F107">
        <f ca="1">RAND()</f>
        <v>0.69791508216728959</v>
      </c>
      <c r="G107">
        <f ca="1">RAND()</f>
        <v>2.6133499195227783E-2</v>
      </c>
      <c r="H107">
        <f ca="1">RAND()</f>
        <v>0.80695136505462917</v>
      </c>
      <c r="I107">
        <f ca="1">RAND()</f>
        <v>0.70917514201185272</v>
      </c>
      <c r="M107" t="str">
        <f ca="1">IF(LEN(J107)&lt;&gt;0,J107,VLOOKUP(D107+$B107,$BJ:$BK,MATCH($BK$1,$BJ$1:$BK$1,0),1))</f>
        <v>지정 장비</v>
      </c>
      <c r="N107" t="str">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Equip7402</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DI</v>
      </c>
      <c r="Q107">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86</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62</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전설</v>
      </c>
      <c r="U107" t="s">
        <v>92</v>
      </c>
      <c r="V107">
        <v>60496</v>
      </c>
      <c r="W107">
        <v>12</v>
      </c>
      <c r="X107" t="s">
        <v>125</v>
      </c>
      <c r="Z107">
        <v>1200</v>
      </c>
      <c r="AA107" t="str">
        <f ca="1">IF(ISBLANK(AB107),"",
VLOOKUP(AB107,OFFSET(INDIRECT("$A:$B"),0,MATCH(AB$1&amp;"_Verify",INDIRECT("$1:$1"),0)-1),2,0)
)</f>
        <v>fe</v>
      </c>
      <c r="AB107" t="s">
        <v>82</v>
      </c>
      <c r="AC107" t="s">
        <v>191</v>
      </c>
      <c r="AD107">
        <v>1</v>
      </c>
      <c r="AE107" t="s">
        <v>125</v>
      </c>
      <c r="AG107">
        <v>2300</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까마귀 리볼버</v>
      </c>
      <c r="AL107">
        <v>1</v>
      </c>
      <c r="AM107" t="str">
        <f ca="1">IF(ROW()=2,AN107,OFFSET(AM107,-1,0)&amp;IF(LEN(AN107)=0,"",","&amp;AN107))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{"dy":11,"sl":5,"tp":"fe","vl":"Equip6001","cn":1,"pt":"GO","pr":2300}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16"/>
        <v>1.3550135501355014E-2</v>
      </c>
      <c r="BQ107">
        <f t="shared" ca="1" si="17"/>
        <v>2.8355387523629493E-2</v>
      </c>
      <c r="BR107">
        <f t="shared" ca="1" si="18"/>
        <v>1.0224948875255624E-2</v>
      </c>
      <c r="BS107">
        <f t="shared" ca="1" si="19"/>
        <v>0.85907859078590687</v>
      </c>
      <c r="BT107">
        <f t="shared" ca="1" si="20"/>
        <v>0.86389413988657882</v>
      </c>
      <c r="BU107">
        <f t="shared" ca="1" si="21"/>
        <v>0.64826175869120584</v>
      </c>
      <c r="BV107" t="str">
        <f ca="1">OFFSET([1]EquipTable!$A$1,ROW()-1,0)</f>
        <v>Equip7301</v>
      </c>
    </row>
    <row r="108" spans="1:74">
      <c r="A108">
        <v>11</v>
      </c>
      <c r="B108">
        <v>6</v>
      </c>
      <c r="C108">
        <f>IF(B108&lt;=9,0,
IF(B108=10,1,2))</f>
        <v>0</v>
      </c>
      <c r="D108">
        <f ca="1">RAND()</f>
        <v>0.43901974452457826</v>
      </c>
      <c r="E108">
        <f ca="1">RAND()</f>
        <v>0.24543503966886104</v>
      </c>
      <c r="F108">
        <f ca="1">RAND()</f>
        <v>0.15760005405362421</v>
      </c>
      <c r="G108">
        <f ca="1">RAND()</f>
        <v>0.10106687386654711</v>
      </c>
      <c r="H108">
        <f ca="1">RAND()</f>
        <v>0.34003453294860486</v>
      </c>
      <c r="I108">
        <f ca="1">RAND()</f>
        <v>0.21478852555139194</v>
      </c>
      <c r="M108" t="str">
        <f ca="1">IF(LEN(J108)&lt;&gt;0,J108,VLOOKUP(D108+$B108,$BJ:$BK,MATCH($BK$1,$BJ$1:$BK$1,0),1))</f>
        <v>지정 장비</v>
      </c>
      <c r="N108" t="str">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Equip3002</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600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ca="1">IF(OR(ISNUMBER(N108),N108="삭제",ISBLANK(N108)),"",
IF(LEFT(N108,5)="Equip",IF(MID(N108,7,1)="4","전설",""),
IF(LEFT(N108,5)="Actor",IF(MID(N108,7,1)="2","전설",""),
"그외없음")))</f>
        <v/>
      </c>
      <c r="U108" t="s">
        <v>82</v>
      </c>
      <c r="V108" t="s">
        <v>110</v>
      </c>
      <c r="W108">
        <v>1</v>
      </c>
      <c r="X108" t="s">
        <v>125</v>
      </c>
      <c r="Z108">
        <v>3200</v>
      </c>
      <c r="AA108" t="str">
        <f ca="1">IF(ISBLANK(AB108),"",
VLOOKUP(AB108,OFFSET(INDIRECT("$A:$B"),0,MATCH(AB$1&amp;"_Verify",INDIRECT("$1:$1"),0)-1),2,0)
)</f>
        <v>fe</v>
      </c>
      <c r="AB108" t="s">
        <v>82</v>
      </c>
      <c r="AC108" t="s">
        <v>382</v>
      </c>
      <c r="AD108">
        <v>1</v>
      </c>
      <c r="AE108" t="s">
        <v>125</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스켈레톤 쉴드</v>
      </c>
      <c r="AL108">
        <v>1</v>
      </c>
      <c r="AM108" t="str">
        <f ca="1">IF(ROW()=2,AN108,OFFSET(AM108,-1,0)&amp;IF(LEN(AN108)=0,"",","&amp;AN108))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{"dy":11,"sl":6,"tp":"fe","vl":"Equip7102","cn":1,"pt":"GO","pr":3200}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16"/>
        <v>1.3550135501355014E-2</v>
      </c>
      <c r="BQ108">
        <f t="shared" ca="1" si="17"/>
        <v>2.8355387523629493E-2</v>
      </c>
      <c r="BR108">
        <f t="shared" ca="1" si="18"/>
        <v>1.0224948875255624E-2</v>
      </c>
      <c r="BS108">
        <f t="shared" ca="1" si="19"/>
        <v>0.87262872628726185</v>
      </c>
      <c r="BT108">
        <f t="shared" ca="1" si="20"/>
        <v>0.89224952741020835</v>
      </c>
      <c r="BU108">
        <f t="shared" ca="1" si="21"/>
        <v>0.65848670756646144</v>
      </c>
      <c r="BV108" t="str">
        <f ca="1">OFFSET([1]EquipTable!$A$1,ROW()-1,0)</f>
        <v>Equip7302</v>
      </c>
    </row>
    <row r="109" spans="1:74">
      <c r="A109">
        <v>11</v>
      </c>
      <c r="B109">
        <v>7</v>
      </c>
      <c r="C109">
        <f>IF(B109&lt;=9,0,
IF(B109=10,1,2))</f>
        <v>0</v>
      </c>
      <c r="D109">
        <f ca="1">RAND()</f>
        <v>0.34994114817561706</v>
      </c>
      <c r="E109">
        <f ca="1">RAND()</f>
        <v>0.6016721016515304</v>
      </c>
      <c r="F109">
        <f ca="1">RAND()</f>
        <v>0.75276503526027128</v>
      </c>
      <c r="G109">
        <f ca="1">RAND()</f>
        <v>0.22881960567329829</v>
      </c>
      <c r="H109">
        <f ca="1">RAND()</f>
        <v>0.40642794336284949</v>
      </c>
      <c r="I109">
        <f ca="1">RAND()</f>
        <v>4.0696329490882199E-2</v>
      </c>
      <c r="M109" t="str">
        <f ca="1">IF(LEN(J109)&lt;&gt;0,J109,VLOOKUP(D109+$B109,$BJ:$BK,MATCH($BK$1,$BJ$1:$BK$1,0),1))</f>
        <v>지정 장비</v>
      </c>
      <c r="N109" t="str">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Equip7002</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1700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ca="1">IF(OR(ISNUMBER(N109),N109="삭제",ISBLANK(N109)),"",
IF(LEFT(N109,5)="Equip",IF(MID(N109,7,1)="4","전설",""),
IF(LEFT(N109,5)="Actor",IF(MID(N109,7,1)="2","전설",""),
"그외없음")))</f>
        <v/>
      </c>
      <c r="U109" t="s">
        <v>82</v>
      </c>
      <c r="V109" t="s">
        <v>200</v>
      </c>
      <c r="W109">
        <v>1</v>
      </c>
      <c r="X109" t="s">
        <v>125</v>
      </c>
      <c r="Z109">
        <v>700</v>
      </c>
      <c r="AA109" t="str">
        <f ca="1">IF(ISBLANK(AB109),"",
VLOOKUP(AB109,OFFSET(INDIRECT("$A:$B"),0,MATCH(AB$1&amp;"_Verify",INDIRECT("$1:$1"),0)-1),2,0)
)</f>
        <v>uph</v>
      </c>
      <c r="AB109" t="s">
        <v>91</v>
      </c>
      <c r="AC109">
        <v>50496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ca="1">IF(ROW()=2,AN109,OFFSET(AM109,-1,0)&amp;IF(LEN(AN109)=0,"",","&amp;AN109))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{"dy":11,"sl":7,"tp":"uph","vl":"50496","cn":9,"pt":"GO","pr":2700}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16"/>
        <v>1.3550135501355016E-3</v>
      </c>
      <c r="BQ109">
        <f t="shared" ca="1" si="17"/>
        <v>9.4517958412098323E-4</v>
      </c>
      <c r="BR109">
        <f t="shared" ca="1" si="18"/>
        <v>1.0224948875255625E-3</v>
      </c>
      <c r="BS109">
        <f t="shared" ca="1" si="19"/>
        <v>0.88617886178861682</v>
      </c>
      <c r="BT109">
        <f t="shared" ca="1" si="20"/>
        <v>0.92060491493383789</v>
      </c>
      <c r="BU109">
        <f t="shared" ca="1" si="21"/>
        <v>0.66871165644171704</v>
      </c>
      <c r="BV109" t="str">
        <f ca="1">OFFSET([1]EquipTable!$A$1,ROW()-1,0)</f>
        <v>Equip7401</v>
      </c>
    </row>
    <row r="110" spans="1:74">
      <c r="A110">
        <v>11</v>
      </c>
      <c r="B110">
        <v>8</v>
      </c>
      <c r="C110">
        <f>IF(B110&lt;=9,0,
IF(B110=10,1,2))</f>
        <v>0</v>
      </c>
      <c r="D110">
        <f ca="1">RAND()</f>
        <v>1.5119239803942364E-2</v>
      </c>
      <c r="E110">
        <f ca="1">RAND()</f>
        <v>0.58486943676612679</v>
      </c>
      <c r="F110">
        <f ca="1">RAND()</f>
        <v>0.53775949991084271</v>
      </c>
      <c r="G110">
        <f ca="1">RAND()</f>
        <v>0.4007710080375354</v>
      </c>
      <c r="H110">
        <f ca="1">RAND()</f>
        <v>0.57442021755363859</v>
      </c>
      <c r="I110">
        <f ca="1">RAND()</f>
        <v>0.21663601233182639</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ca="1">IF(ROW()=2,AN110,OFFSET(AM110,-1,0)&amp;IF(LEN(AN110)=0,"",","&amp;AN110))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16"/>
        <v>1.3550135501355016E-3</v>
      </c>
      <c r="BQ110">
        <f t="shared" ca="1" si="17"/>
        <v>9.4517958412098323E-4</v>
      </c>
      <c r="BR110">
        <f t="shared" ca="1" si="18"/>
        <v>1.0224948875255625E-3</v>
      </c>
      <c r="BS110">
        <f t="shared" ca="1" si="19"/>
        <v>0.88753387533875228</v>
      </c>
      <c r="BT110">
        <f t="shared" ca="1" si="20"/>
        <v>0.92155009451795888</v>
      </c>
      <c r="BU110">
        <f t="shared" ca="1" si="21"/>
        <v>0.66973415132924263</v>
      </c>
      <c r="BV110" t="str">
        <f ca="1">OFFSET([1]EquipTable!$A$1,ROW()-1,0)</f>
        <v>Equip7402</v>
      </c>
    </row>
    <row r="111" spans="1:74">
      <c r="A111">
        <v>11</v>
      </c>
      <c r="B111">
        <v>9</v>
      </c>
      <c r="C111">
        <f>IF(B111&lt;=9,0,
IF(B111=10,1,2))</f>
        <v>0</v>
      </c>
      <c r="D111">
        <f ca="1">RAND()</f>
        <v>0.60156632879973782</v>
      </c>
      <c r="E111">
        <f ca="1">RAND()</f>
        <v>0.77807410685499245</v>
      </c>
      <c r="F111">
        <f ca="1">RAND()</f>
        <v>0.12912442016884385</v>
      </c>
      <c r="G111">
        <f ca="1">RAND()</f>
        <v>0.76621105891641705</v>
      </c>
      <c r="H111">
        <f ca="1">RAND()</f>
        <v>3.9778281754626499E-2</v>
      </c>
      <c r="I111">
        <f ca="1">RAND()</f>
        <v>0.13464592239642881</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ca="1">IF(ROW()=2,AN111,OFFSET(AM111,-1,0)&amp;IF(LEN(AN111)=0,"",","&amp;AN111))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16"/>
        <v>0</v>
      </c>
      <c r="BQ111">
        <f t="shared" ca="1" si="17"/>
        <v>0</v>
      </c>
      <c r="BR111">
        <f t="shared" ca="1" si="18"/>
        <v>0</v>
      </c>
      <c r="BS111">
        <f t="shared" ca="1" si="19"/>
        <v>0.88888888888888773</v>
      </c>
      <c r="BT111">
        <f t="shared" ca="1" si="20"/>
        <v>0.92249527410207988</v>
      </c>
      <c r="BU111">
        <f t="shared" ca="1" si="21"/>
        <v>0.67075664621676823</v>
      </c>
      <c r="BV111" t="str">
        <f ca="1">OFFSET([1]EquipTable!$A$1,ROW()-1,0)</f>
        <v>Equip7403</v>
      </c>
    </row>
    <row r="112" spans="1:74">
      <c r="A112">
        <v>12</v>
      </c>
      <c r="B112">
        <v>0</v>
      </c>
      <c r="C112">
        <f>IF(B112&lt;=9,0,
IF(B112=10,1,2))</f>
        <v>0</v>
      </c>
      <c r="D112">
        <f ca="1">RAND()</f>
        <v>0.51528189995662455</v>
      </c>
      <c r="E112">
        <f ca="1">RAND()</f>
        <v>0.31795382121743332</v>
      </c>
      <c r="F112">
        <f ca="1">RAND()</f>
        <v>0.60222961777479034</v>
      </c>
      <c r="G112">
        <f ca="1">RAND()</f>
        <v>0.58443285613110796</v>
      </c>
      <c r="H112">
        <f ca="1">RAND()</f>
        <v>0.77164934407890196</v>
      </c>
      <c r="I112">
        <f ca="1">RAND()</f>
        <v>0.80954417810316814</v>
      </c>
      <c r="M112" t="str">
        <f ca="1">IF(LEN(J112)&lt;&gt;0,J112,VLOOKUP(D112+$B112,$BJ:$BK,MATCH($BK$1,$BJ$1:$BK$1,0),1))</f>
        <v>지정 장비</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Equip2302</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7800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84</v>
      </c>
      <c r="W112">
        <v>1</v>
      </c>
      <c r="X112" t="s">
        <v>129</v>
      </c>
      <c r="Z112">
        <v>149</v>
      </c>
      <c r="AA112" t="str">
        <f ca="1">IF(ISBLANK(AB112),"",
VLOOKUP(AB112,OFFSET(INDIRECT("$A:$B"),0,MATCH(AB$1&amp;"_Verify",INDIRECT("$1:$1"),0)-1),2,0)
)</f>
        <v>upn</v>
      </c>
      <c r="AB112" t="s">
        <v>92</v>
      </c>
      <c r="AC112">
        <v>42969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{"dy":12,"sl":0,"tp":"upn","vl":"42969","cn":5,"pt":"GO","pr":1500}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16"/>
        <v>0</v>
      </c>
      <c r="BQ112">
        <f t="shared" ca="1" si="17"/>
        <v>0</v>
      </c>
      <c r="BR112">
        <f t="shared" ca="1" si="18"/>
        <v>0</v>
      </c>
      <c r="BS112">
        <f t="shared" ca="1" si="19"/>
        <v>0.88888888888888773</v>
      </c>
      <c r="BT112">
        <f t="shared" ca="1" si="20"/>
        <v>0.92249527410207988</v>
      </c>
      <c r="BU112">
        <f t="shared" ca="1" si="21"/>
        <v>0.67075664621676823</v>
      </c>
      <c r="BV112" t="str">
        <f ca="1">OFFSET([1]EquipTable!$A$1,ROW()-1,0)</f>
        <v>Equip7404</v>
      </c>
    </row>
    <row r="113" spans="1:74">
      <c r="A113">
        <v>12</v>
      </c>
      <c r="B113">
        <v>1</v>
      </c>
      <c r="C113">
        <f>IF(B113&lt;=9,0,
IF(B113=10,1,2))</f>
        <v>0</v>
      </c>
      <c r="D113">
        <f ca="1">RAND()</f>
        <v>0.15736697793518317</v>
      </c>
      <c r="E113">
        <f ca="1">RAND()</f>
        <v>0.34802317650227366</v>
      </c>
      <c r="F113">
        <f ca="1">RAND()</f>
        <v>0.11958061002169085</v>
      </c>
      <c r="G113">
        <f ca="1">RAND()</f>
        <v>0.2902203140913816</v>
      </c>
      <c r="H113">
        <f ca="1">RAND()</f>
        <v>0.68684078733784537</v>
      </c>
      <c r="I113">
        <f ca="1">RAND()</f>
        <v>0.43520234854161277</v>
      </c>
      <c r="M113" t="str">
        <f ca="1">IF(LEN(J113)&lt;&gt;0,J113,VLOOKUP(D113+$B113,$BJ:$BK,MATCH($BK$1,$BJ$1:$BK$1,0),1))</f>
        <v>지정 장비</v>
      </c>
      <c r="N113" t="str">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Equip3002</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700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ca="1">IF(OR(ISNUMBER(N113),N113="삭제",ISBLANK(N113)),"",
IF(LEFT(N113,5)="Equip",IF(MID(N113,7,1)="4","전설",""),
IF(LEFT(N113,5)="Actor",IF(MID(N113,7,1)="2","전설",""),
"그외없음")))</f>
        <v/>
      </c>
      <c r="U113" t="s">
        <v>82</v>
      </c>
      <c r="V113" t="s">
        <v>190</v>
      </c>
      <c r="W113">
        <v>1</v>
      </c>
      <c r="X113" t="s">
        <v>125</v>
      </c>
      <c r="Z113">
        <v>1200</v>
      </c>
      <c r="AA113" t="str">
        <f ca="1">IF(ISBLANK(AB113),"",
VLOOKUP(AB113,OFFSET(INDIRECT("$A:$B"),0,MATCH(AB$1&amp;"_Verify",INDIRECT("$1:$1"),0)-1),2,0)
)</f>
        <v>fe</v>
      </c>
      <c r="AB113" t="s">
        <v>82</v>
      </c>
      <c r="AC113" t="s">
        <v>488</v>
      </c>
      <c r="AD113">
        <v>1</v>
      </c>
      <c r="AE113" t="s">
        <v>125</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원시 부족 지팡이</v>
      </c>
      <c r="AL113">
        <v>1</v>
      </c>
      <c r="AM113" t="str">
        <f ca="1">IF(ROW()=2,AN113,OFFSET(AM113,-1,0)&amp;IF(LEN(AN113)=0,"",","&amp;AN113))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{"dy":12,"sl":1,"tp":"fe","vl":"Equip3101","cn":1,"pt":"GO","pr":1200}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16"/>
        <v>0</v>
      </c>
      <c r="BQ113">
        <f t="shared" ca="1" si="17"/>
        <v>0</v>
      </c>
      <c r="BR113">
        <f t="shared" ca="1" si="18"/>
        <v>0</v>
      </c>
      <c r="BS113">
        <f t="shared" ca="1" si="19"/>
        <v>0.88888888888888773</v>
      </c>
      <c r="BT113">
        <f t="shared" ca="1" si="20"/>
        <v>0.92249527410207988</v>
      </c>
      <c r="BU113">
        <f t="shared" ca="1" si="21"/>
        <v>0.67075664621676823</v>
      </c>
      <c r="BV113" t="str">
        <f ca="1">OFFSET([1]EquipTable!$A$1,ROW()-1,0)</f>
        <v>Equip7405</v>
      </c>
    </row>
    <row r="114" spans="1:74">
      <c r="A114">
        <v>12</v>
      </c>
      <c r="B114">
        <v>2</v>
      </c>
      <c r="C114">
        <f>IF(B114&lt;=9,0,
IF(B114=10,1,2))</f>
        <v>0</v>
      </c>
      <c r="D114">
        <f ca="1">RAND()</f>
        <v>0.87030668186934446</v>
      </c>
      <c r="E114">
        <f ca="1">RAND()</f>
        <v>0.84424569105159597</v>
      </c>
      <c r="F114">
        <f ca="1">RAND()</f>
        <v>0.16346486935216642</v>
      </c>
      <c r="G114">
        <f ca="1">RAND()</f>
        <v>0.76179577481309169</v>
      </c>
      <c r="H114">
        <f ca="1">RAND()</f>
        <v>9.4243657369888156E-2</v>
      </c>
      <c r="I114">
        <f ca="1">RAND()</f>
        <v>0.82382386623475179</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84424</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13</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3900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125</v>
      </c>
      <c r="Z114">
        <v>1000</v>
      </c>
      <c r="AA114" t="str">
        <f ca="1">IF(ISBLANK(AB114),"",
VLOOKUP(AB114,OFFSET(INDIRECT("$A:$B"),0,MATCH(AB$1&amp;"_Verify",INDIRECT("$1:$1"),0)-1),2,0)
)</f>
        <v>upn</v>
      </c>
      <c r="AB114" t="s">
        <v>92</v>
      </c>
      <c r="AC114">
        <v>29697</v>
      </c>
      <c r="AD114">
        <v>8</v>
      </c>
      <c r="AE114" t="s">
        <v>125</v>
      </c>
      <c r="AG114">
        <v>2400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{"dy":12,"sl":2,"tp":"upn","vl":"29697","cn":8,"pt":"GO","pr":2400}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16"/>
        <v>0</v>
      </c>
      <c r="BQ114">
        <f t="shared" ca="1" si="17"/>
        <v>0</v>
      </c>
      <c r="BR114">
        <f t="shared" ca="1" si="18"/>
        <v>0</v>
      </c>
      <c r="BS114">
        <f t="shared" ca="1" si="19"/>
        <v>0.88888888888888773</v>
      </c>
      <c r="BT114">
        <f t="shared" ca="1" si="20"/>
        <v>0.92249527410207988</v>
      </c>
      <c r="BU114">
        <f t="shared" ca="1" si="21"/>
        <v>0.67075664621676823</v>
      </c>
      <c r="BV114" t="str">
        <f ca="1">OFFSET([1]EquipTable!$A$1,ROW()-1,0)</f>
        <v>후보</v>
      </c>
    </row>
    <row r="115" spans="1:74">
      <c r="A115">
        <v>12</v>
      </c>
      <c r="B115">
        <v>3</v>
      </c>
      <c r="C115">
        <f>IF(B115&lt;=9,0,
IF(B115=10,1,2))</f>
        <v>0</v>
      </c>
      <c r="D115">
        <f ca="1">RAND()</f>
        <v>0.85633719785433249</v>
      </c>
      <c r="E115">
        <f ca="1">RAND()</f>
        <v>0.5430288044536884</v>
      </c>
      <c r="F115">
        <f ca="1">RAND()</f>
        <v>4.8117209560858631E-2</v>
      </c>
      <c r="G115">
        <f ca="1">RAND()</f>
        <v>3.1518300670645427E-2</v>
      </c>
      <c r="H115">
        <f ca="1">RAND()</f>
        <v>9.8458763181184628E-2</v>
      </c>
      <c r="I115">
        <f ca="1">RAND()</f>
        <v>0.95449828769561684</v>
      </c>
      <c r="M115" t="str">
        <f ca="1">IF(LEN(J115)&lt;&gt;0,J115,VLOOKUP(D115+$B115,$BJ:$BK,MATCH($BK$1,$BJ$1:$BK$1,0),1))</f>
        <v>안 지정 캐릭터 PP 일반등급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54302</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9</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2700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125</v>
      </c>
      <c r="Z115">
        <v>1200</v>
      </c>
      <c r="AA115" t="str">
        <f ca="1">IF(ISBLANK(AB115),"",
VLOOKUP(AB115,OFFSET(INDIRECT("$A:$B"),0,MATCH(AB$1&amp;"_Verify",INDIRECT("$1:$1"),0)-1),2,0)
)</f>
        <v>fe</v>
      </c>
      <c r="AB115" t="s">
        <v>82</v>
      </c>
      <c r="AC115" t="s">
        <v>530</v>
      </c>
      <c r="AD115">
        <v>1</v>
      </c>
      <c r="AE115" t="s">
        <v>129</v>
      </c>
      <c r="AF115">
        <v>189</v>
      </c>
      <c r="AG115">
        <v>119</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전설</v>
      </c>
      <c r="AJ115" t="str">
        <f>IF(ISBLANK($AB115),"",
IF(AND($B115&gt;=VLOOKUP($AB115,$AP:$AS,3,0),$B115&lt;=VLOOKUP($AB115,$AP:$AS,4,0)),"","슬롯타입이상"))</f>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단단한 칼날 메이스</v>
      </c>
      <c r="AL115">
        <v>1</v>
      </c>
      <c r="AM115" t="str">
        <f ca="1">IF(ROW()=2,AN115,OFFSET(AM115,-1,0)&amp;IF(LEN(AN115)=0,"",","&amp;AN115))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{"dy":12,"sl":3,"tp":"fe","vl":"Equip4401","cn":1,"pt":"DI","pp":189,"pr":119}</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16"/>
        <v>1.3550135501355014E-2</v>
      </c>
      <c r="BQ115">
        <f t="shared" ca="1" si="17"/>
        <v>9.4517958412098316E-3</v>
      </c>
      <c r="BR115">
        <f t="shared" ca="1" si="18"/>
        <v>4.0899795501022497E-2</v>
      </c>
      <c r="BS115">
        <f t="shared" ca="1" si="19"/>
        <v>0.88888888888888773</v>
      </c>
      <c r="BT115">
        <f t="shared" ca="1" si="20"/>
        <v>0.92249527410207988</v>
      </c>
      <c r="BU115">
        <f t="shared" ca="1" si="21"/>
        <v>0.67075664621676823</v>
      </c>
      <c r="BV115" t="str">
        <f ca="1">OFFSET([1]EquipTable!$A$1,ROW()-1,0)</f>
        <v>Equip8001</v>
      </c>
    </row>
    <row r="116" spans="1:74">
      <c r="A116">
        <v>12</v>
      </c>
      <c r="B116">
        <v>4</v>
      </c>
      <c r="C116">
        <f>IF(B116&lt;=9,0,
IF(B116=10,1,2))</f>
        <v>0</v>
      </c>
      <c r="D116">
        <f ca="1">RAND()</f>
        <v>8.520477965263018E-2</v>
      </c>
      <c r="E116">
        <f ca="1">RAND()</f>
        <v>0.16180495528162775</v>
      </c>
      <c r="F116">
        <f ca="1">RAND()</f>
        <v>0.74398023493960597</v>
      </c>
      <c r="G116">
        <f ca="1">RAND()</f>
        <v>0.96398742328241815</v>
      </c>
      <c r="H116">
        <f ca="1">RAND()</f>
        <v>0.96489131911428139</v>
      </c>
      <c r="I116">
        <f ca="1">RAND()</f>
        <v>6.1484219742749868E-2</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16180</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4</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1200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125</v>
      </c>
      <c r="Z116">
        <v>1300</v>
      </c>
      <c r="AA116" t="str">
        <f ca="1">IF(ISBLANK(AB116),"",
VLOOKUP(AB116,OFFSET(INDIRECT("$A:$B"),0,MATCH(AB$1&amp;"_Verify",INDIRECT("$1:$1"),0)-1),2,0)
)</f>
        <v>uph</v>
      </c>
      <c r="AB116" t="s">
        <v>91</v>
      </c>
      <c r="AC116">
        <v>59726</v>
      </c>
      <c r="AD116">
        <v>13</v>
      </c>
      <c r="AE116" t="s">
        <v>357</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{"dy":12,"sl":4,"tp":"uph","vl":"59726","cn":13,"pt":"DI","pr":3}</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16"/>
        <v>1.3550135501355014E-2</v>
      </c>
      <c r="BQ116">
        <f t="shared" ca="1" si="17"/>
        <v>9.4517958412098316E-3</v>
      </c>
      <c r="BR116">
        <f t="shared" ca="1" si="18"/>
        <v>4.0899795501022497E-2</v>
      </c>
      <c r="BS116">
        <f t="shared" ca="1" si="19"/>
        <v>0.90243902439024271</v>
      </c>
      <c r="BT116">
        <f t="shared" ca="1" si="20"/>
        <v>0.93194706994328969</v>
      </c>
      <c r="BU116">
        <f t="shared" ca="1" si="21"/>
        <v>0.71165644171779074</v>
      </c>
      <c r="BV116" t="str">
        <f ca="1">OFFSET([1]EquipTable!$A$1,ROW()-1,0)</f>
        <v>Equip8002</v>
      </c>
    </row>
    <row r="117" spans="1:74">
      <c r="A117">
        <v>12</v>
      </c>
      <c r="B117">
        <v>5</v>
      </c>
      <c r="C117">
        <f>IF(B117&lt;=9,0,
IF(B117=10,1,2))</f>
        <v>0</v>
      </c>
      <c r="D117">
        <f ca="1">RAND()</f>
        <v>0.45490499506740134</v>
      </c>
      <c r="E117">
        <f ca="1">RAND()</f>
        <v>0.16648267484447044</v>
      </c>
      <c r="F117">
        <f ca="1">RAND()</f>
        <v>0.6431422171160105</v>
      </c>
      <c r="G117">
        <f ca="1">RAND()</f>
        <v>0.3751867505330635</v>
      </c>
      <c r="H117">
        <f ca="1">RAND()</f>
        <v>0.9003611815823136</v>
      </c>
      <c r="I117">
        <f ca="1">RAND()</f>
        <v>0.79091199795536993</v>
      </c>
      <c r="M117" t="str">
        <f ca="1">IF(LEN(J117)&lt;&gt;0,J117,VLOOKUP(D117+$B117,$BJ:$BK,MATCH($BK$1,$BJ$1:$BK$1,0),1))</f>
        <v>지정 장비</v>
      </c>
      <c r="N117" t="str">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Equip1201</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3300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91</v>
      </c>
      <c r="V117">
        <v>67379</v>
      </c>
      <c r="W117">
        <v>13</v>
      </c>
      <c r="X117" t="s">
        <v>125</v>
      </c>
      <c r="Z117">
        <v>1300</v>
      </c>
      <c r="AA117" t="str">
        <f ca="1">IF(ISBLANK(AB117),"",
VLOOKUP(AB117,OFFSET(INDIRECT("$A:$B"),0,MATCH(AB$1&amp;"_Verify",INDIRECT("$1:$1"),0)-1),2,0)
)</f>
        <v>fe</v>
      </c>
      <c r="AB117" t="s">
        <v>82</v>
      </c>
      <c r="AC117" t="s">
        <v>426</v>
      </c>
      <c r="AD117">
        <v>1</v>
      </c>
      <c r="AE117" t="s">
        <v>125</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ca="1">IF(ROW()=2,AN117,OFFSET(AM117,-1,0)&amp;IF(LEN(AN117)=0,"",","&amp;AN117))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{"dy":12,"sl":5,"tp":"fe","vl":"Equip6101","cn":1,"pt":"GO","pr":3100}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16"/>
        <v>1.3550135501355014E-2</v>
      </c>
      <c r="BQ117">
        <f t="shared" ca="1" si="17"/>
        <v>9.4517958412098316E-3</v>
      </c>
      <c r="BR117">
        <f t="shared" ca="1" si="18"/>
        <v>4.0899795501022497E-2</v>
      </c>
      <c r="BS117">
        <f t="shared" ca="1" si="19"/>
        <v>0.91598915989159768</v>
      </c>
      <c r="BT117">
        <f t="shared" ca="1" si="20"/>
        <v>0.94139886578449949</v>
      </c>
      <c r="BU117">
        <f t="shared" ca="1" si="21"/>
        <v>0.75255623721881326</v>
      </c>
      <c r="BV117" t="str">
        <f ca="1">OFFSET([1]EquipTable!$A$1,ROW()-1,0)</f>
        <v>Equip8101</v>
      </c>
    </row>
    <row r="118" spans="1:74">
      <c r="A118">
        <v>12</v>
      </c>
      <c r="B118">
        <v>6</v>
      </c>
      <c r="C118">
        <f>IF(B118&lt;=9,0,
IF(B118=10,1,2))</f>
        <v>0</v>
      </c>
      <c r="D118">
        <f ca="1">RAND()</f>
        <v>0.83822835678859531</v>
      </c>
      <c r="E118">
        <f ca="1">RAND()</f>
        <v>0.33088055361017921</v>
      </c>
      <c r="F118">
        <f ca="1">RAND()</f>
        <v>0.87859587430178476</v>
      </c>
      <c r="G118">
        <f ca="1">RAND()</f>
        <v>0.61863364536589105</v>
      </c>
      <c r="H118">
        <f ca="1">RAND()</f>
        <v>0.14351726327793246</v>
      </c>
      <c r="I118">
        <f ca="1">RAND()</f>
        <v>0.82675644843318652</v>
      </c>
      <c r="M118" t="str">
        <f ca="1">IF(LEN(J118)&lt;&gt;0,J118,VLOOKUP(D118+$B118,$BJ:$BK,MATCH($BK$1,$BJ$1:$BK$1,0),1))</f>
        <v>지정 장비</v>
      </c>
      <c r="N118" t="str">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Equip4101</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1400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ca="1">IF(OR(ISNUMBER(N118),N118="삭제",ISBLANK(N118)),"",
IF(LEFT(N118,5)="Equip",IF(MID(N118,7,1)="4","전설",""),
IF(LEFT(N118,5)="Actor",IF(MID(N118,7,1)="2","전설",""),
"그외없음")))</f>
        <v/>
      </c>
      <c r="U118" t="s">
        <v>82</v>
      </c>
      <c r="V118" t="s">
        <v>246</v>
      </c>
      <c r="W118">
        <v>1</v>
      </c>
      <c r="X118" t="s">
        <v>125</v>
      </c>
      <c r="Z118">
        <v>9600</v>
      </c>
      <c r="AA118" t="str">
        <f ca="1">IF(ISBLANK(AB118),"",
VLOOKUP(AB118,OFFSET(INDIRECT("$A:$B"),0,MATCH(AB$1&amp;"_Verify",INDIRECT("$1:$1"),0)-1),2,0)
)</f>
        <v>fe</v>
      </c>
      <c r="AB118" t="s">
        <v>82</v>
      </c>
      <c r="AC118" t="s">
        <v>427</v>
      </c>
      <c r="AD118">
        <v>1</v>
      </c>
      <c r="AE118" t="s">
        <v>125</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귀족의 하사품</v>
      </c>
      <c r="AL118">
        <v>1</v>
      </c>
      <c r="AM118" t="str">
        <f ca="1">IF(ROW()=2,AN118,OFFSET(AM118,-1,0)&amp;IF(LEN(AN118)=0,"",","&amp;AN118))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{"dy":12,"sl":6,"tp":"fe","vl":"Equip7201","cn":1,"pt":"GO","pr":9600}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16"/>
        <v>1.3550135501355014E-2</v>
      </c>
      <c r="BQ118">
        <f t="shared" ca="1" si="17"/>
        <v>9.4517958412098316E-3</v>
      </c>
      <c r="BR118">
        <f t="shared" ca="1" si="18"/>
        <v>4.0899795501022497E-2</v>
      </c>
      <c r="BS118">
        <f t="shared" ca="1" si="19"/>
        <v>0.92953929539295266</v>
      </c>
      <c r="BT118">
        <f t="shared" ca="1" si="20"/>
        <v>0.9508506616257093</v>
      </c>
      <c r="BU118">
        <f t="shared" ca="1" si="21"/>
        <v>0.79345603271983578</v>
      </c>
      <c r="BV118" t="str">
        <f ca="1">OFFSET([1]EquipTable!$A$1,ROW()-1,0)</f>
        <v>Equip8102</v>
      </c>
    </row>
    <row r="119" spans="1:74">
      <c r="A119">
        <v>12</v>
      </c>
      <c r="B119">
        <v>7</v>
      </c>
      <c r="C119">
        <f>IF(B119&lt;=9,0,
IF(B119=10,1,2))</f>
        <v>0</v>
      </c>
      <c r="D119">
        <f ca="1">RAND()</f>
        <v>0.49490097383318854</v>
      </c>
      <c r="E119">
        <f ca="1">RAND()</f>
        <v>0.6635607392088847</v>
      </c>
      <c r="F119">
        <f ca="1">RAND()</f>
        <v>0.62737623145073007</v>
      </c>
      <c r="G119">
        <f ca="1">RAND()</f>
        <v>0.32505581856490173</v>
      </c>
      <c r="H119">
        <f ca="1">RAND()</f>
        <v>0.55600046150778593</v>
      </c>
      <c r="I119">
        <f ca="1">RAND()</f>
        <v>3.7066313702723952E-2</v>
      </c>
      <c r="M119" t="str">
        <f ca="1">IF(LEN(J119)&lt;&gt;0,J119,VLOOKUP(D119+$B119,$BJ:$BK,MATCH($BK$1,$BJ$1:$BK$1,0),1))</f>
        <v>지정 장비</v>
      </c>
      <c r="N119" t="str">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Equip7302</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22000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ca="1">IF(OR(ISNUMBER(N119),N119="삭제",ISBLANK(N119)),"",
IF(LEFT(N119,5)="Equip",IF(MID(N119,7,1)="4","전설",""),
IF(LEFT(N119,5)="Actor",IF(MID(N119,7,1)="2","전설",""),
"그외없음")))</f>
        <v/>
      </c>
      <c r="U119" t="s">
        <v>82</v>
      </c>
      <c r="V119" t="s">
        <v>293</v>
      </c>
      <c r="W119">
        <v>1</v>
      </c>
      <c r="X119" t="s">
        <v>125</v>
      </c>
      <c r="Z119">
        <v>5300</v>
      </c>
      <c r="AA119" t="str">
        <f ca="1">IF(ISBLANK(AB119),"",
VLOOKUP(AB119,OFFSET(INDIRECT("$A:$B"),0,MATCH(AB$1&amp;"_Verify",INDIRECT("$1:$1"),0)-1),2,0)
)</f>
        <v>fe</v>
      </c>
      <c r="AB119" t="s">
        <v>82</v>
      </c>
      <c r="AC119" t="s">
        <v>360</v>
      </c>
      <c r="AD119">
        <v>1</v>
      </c>
      <c r="AE119" t="s">
        <v>125</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ca="1">IF(ROW()=2,AN119,OFFSET(AM119,-1,0)&amp;IF(LEN(AN119)=0,"",","&amp;AN119))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{"dy":12,"sl":7,"tp":"fe","vl":"Equip8001","cn":1,"pt":"GO","pr":5300}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16"/>
        <v>1.3550135501355014E-2</v>
      </c>
      <c r="BQ119">
        <f t="shared" ca="1" si="17"/>
        <v>9.4517958412098316E-3</v>
      </c>
      <c r="BR119">
        <f t="shared" ca="1" si="18"/>
        <v>4.0899795501022497E-2</v>
      </c>
      <c r="BS119">
        <f t="shared" ca="1" si="19"/>
        <v>0.94308943089430763</v>
      </c>
      <c r="BT119">
        <f t="shared" ca="1" si="20"/>
        <v>0.96030245746691911</v>
      </c>
      <c r="BU119">
        <f t="shared" ca="1" si="21"/>
        <v>0.8343558282208583</v>
      </c>
      <c r="BV119" t="str">
        <f ca="1">OFFSET([1]EquipTable!$A$1,ROW()-1,0)</f>
        <v>Equip8201</v>
      </c>
    </row>
    <row r="120" spans="1:74">
      <c r="A120">
        <v>12</v>
      </c>
      <c r="B120">
        <v>8</v>
      </c>
      <c r="C120">
        <f>IF(B120&lt;=9,0,
IF(B120=10,1,2))</f>
        <v>0</v>
      </c>
      <c r="D120">
        <f ca="1">RAND()</f>
        <v>0.89865628741081272</v>
      </c>
      <c r="E120">
        <f ca="1">RAND()</f>
        <v>0.29048854006147717</v>
      </c>
      <c r="F120">
        <f ca="1">RAND()</f>
        <v>0.27695448243971976</v>
      </c>
      <c r="G120">
        <f ca="1">RAND()</f>
        <v>0.65487585610316978</v>
      </c>
      <c r="H120">
        <f ca="1">RAND()</f>
        <v>0.42121025670880763</v>
      </c>
      <c r="I120">
        <f ca="1">RAND()</f>
        <v>0.96415109070878413</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ca="1">IF(ROW()=2,AN120,OFFSET(AM120,-1,0)&amp;IF(LEN(AN120)=0,"",","&amp;AN120))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16"/>
        <v>1.3550135501355014E-2</v>
      </c>
      <c r="BQ120">
        <f t="shared" ca="1" si="17"/>
        <v>9.4517958412098316E-3</v>
      </c>
      <c r="BR120">
        <f t="shared" ca="1" si="18"/>
        <v>4.0899795501022497E-2</v>
      </c>
      <c r="BS120">
        <f t="shared" ca="1" si="19"/>
        <v>0.95663956639566261</v>
      </c>
      <c r="BT120">
        <f t="shared" ca="1" si="20"/>
        <v>0.96975425330812892</v>
      </c>
      <c r="BU120">
        <f t="shared" ca="1" si="21"/>
        <v>0.87525562372188082</v>
      </c>
      <c r="BV120" t="str">
        <f ca="1">OFFSET([1]EquipTable!$A$1,ROW()-1,0)</f>
        <v>Equip8202</v>
      </c>
    </row>
    <row r="121" spans="1:74">
      <c r="A121">
        <v>12</v>
      </c>
      <c r="B121">
        <v>9</v>
      </c>
      <c r="C121">
        <f>IF(B121&lt;=9,0,
IF(B121=10,1,2))</f>
        <v>0</v>
      </c>
      <c r="D121">
        <f ca="1">RAND()</f>
        <v>0.61056771593912529</v>
      </c>
      <c r="E121">
        <f ca="1">RAND()</f>
        <v>0.18486166928074188</v>
      </c>
      <c r="F121">
        <f ca="1">RAND()</f>
        <v>0.9269039562422523</v>
      </c>
      <c r="G121">
        <f ca="1">RAND()</f>
        <v>0.46615111994151293</v>
      </c>
      <c r="H121">
        <f ca="1">RAND()</f>
        <v>0.88037326495360735</v>
      </c>
      <c r="I121">
        <f ca="1">RAND()</f>
        <v>0.78238814404781143</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ca="1">IF(ROW()=2,AN121,OFFSET(AM121,-1,0)&amp;IF(LEN(AN121)=0,"",","&amp;AN121))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16"/>
        <v>1.3550135501355014E-2</v>
      </c>
      <c r="BQ121">
        <f t="shared" ca="1" si="17"/>
        <v>9.4517958412098316E-3</v>
      </c>
      <c r="BR121">
        <f t="shared" ca="1" si="18"/>
        <v>4.0899795501022497E-2</v>
      </c>
      <c r="BS121">
        <f t="shared" ca="1" si="19"/>
        <v>0.97018970189701759</v>
      </c>
      <c r="BT121">
        <f t="shared" ca="1" si="20"/>
        <v>0.97920604914933873</v>
      </c>
      <c r="BU121">
        <f t="shared" ca="1" si="21"/>
        <v>0.91615541922290333</v>
      </c>
      <c r="BV121" t="str">
        <f ca="1">OFFSET([1]EquipTable!$A$1,ROW()-1,0)</f>
        <v>Equip8301</v>
      </c>
    </row>
    <row r="122" spans="1:74">
      <c r="A122">
        <v>13</v>
      </c>
      <c r="B122">
        <v>0</v>
      </c>
      <c r="C122">
        <f>IF(B122&lt;=9,0,
IF(B122=10,1,2))</f>
        <v>0</v>
      </c>
      <c r="D122">
        <f ca="1">RAND()</f>
        <v>0.4542736796006136</v>
      </c>
      <c r="E122">
        <f ca="1">RAND()</f>
        <v>0.90900756239015057</v>
      </c>
      <c r="F122">
        <f ca="1">RAND()</f>
        <v>4.6085274132053988E-2</v>
      </c>
      <c r="G122">
        <f ca="1">RAND()</f>
        <v>0.15603216167266309</v>
      </c>
      <c r="H122">
        <f ca="1">RAND()</f>
        <v>0.61169412843884896</v>
      </c>
      <c r="I122">
        <f ca="1">RAND()</f>
        <v>0.12001174609669885</v>
      </c>
      <c r="M122" t="str">
        <f ca="1">IF(LEN(J122)&lt;&gt;0,J122,VLOOKUP(D122+$B122,$BJ:$BK,MATCH($BK$1,$BJ$1:$BK$1,0),1))</f>
        <v>지정 장비</v>
      </c>
      <c r="N122" t="str">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Equip8002</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4600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ca="1">IF(OR(ISNUMBER(N122),N122="삭제",ISBLANK(N122)),"",
IF(LEFT(N122,5)="Equip",IF(MID(N122,7,1)="4","전설",""),
IF(LEFT(N122,5)="Actor",IF(MID(N122,7,1)="2","전설",""),
"그외없음")))</f>
        <v/>
      </c>
      <c r="U122" t="s">
        <v>82</v>
      </c>
      <c r="V122" t="s">
        <v>250</v>
      </c>
      <c r="W122">
        <v>1</v>
      </c>
      <c r="X122" t="s">
        <v>125</v>
      </c>
      <c r="Z122">
        <v>900</v>
      </c>
      <c r="AA122" t="str">
        <f ca="1">IF(ISBLANK(AB122),"",
VLOOKUP(AB122,OFFSET(INDIRECT("$A:$B"),0,MATCH(AB$1&amp;"_Verify",INDIRECT("$1:$1"),0)-1),2,0)
)</f>
        <v>fe</v>
      </c>
      <c r="AB122" t="s">
        <v>82</v>
      </c>
      <c r="AC122" t="s">
        <v>428</v>
      </c>
      <c r="AD122">
        <v>1</v>
      </c>
      <c r="AE122" t="s">
        <v>125</v>
      </c>
      <c r="AG122">
        <v>800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ca="1">IF(ROW()=2,AN122,OFFSET(AM122,-1,0)&amp;IF(LEN(AN122)=0,"",","&amp;AN122))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{"dy":13,"sl":0,"tp":"fe","vl":"Equip3001","cn":1,"pt":"GO","pr":800}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16"/>
        <v>1.3550135501355014E-2</v>
      </c>
      <c r="BQ122">
        <f t="shared" ca="1" si="17"/>
        <v>9.4517958412098316E-3</v>
      </c>
      <c r="BR122">
        <f t="shared" ca="1" si="18"/>
        <v>4.0899795501022497E-2</v>
      </c>
      <c r="BS122">
        <f t="shared" ca="1" si="19"/>
        <v>0.98373983739837256</v>
      </c>
      <c r="BT122">
        <f t="shared" ca="1" si="20"/>
        <v>0.98865784499054854</v>
      </c>
      <c r="BU122">
        <f t="shared" ca="1" si="21"/>
        <v>0.95705521472392585</v>
      </c>
      <c r="BV122" t="str">
        <f ca="1">OFFSET([1]EquipTable!$A$1,ROW()-1,0)</f>
        <v>Equip8302</v>
      </c>
    </row>
    <row r="123" spans="1:74">
      <c r="A123">
        <v>13</v>
      </c>
      <c r="B123">
        <v>1</v>
      </c>
      <c r="C123">
        <f>IF(B123&lt;=9,0,
IF(B123=10,1,2))</f>
        <v>0</v>
      </c>
      <c r="D123">
        <f ca="1">RAND()</f>
        <v>0.57823711960521962</v>
      </c>
      <c r="E123">
        <f ca="1">RAND()</f>
        <v>0.32240323703078733</v>
      </c>
      <c r="F123">
        <f ca="1">RAND()</f>
        <v>0.56006675197087996</v>
      </c>
      <c r="G123">
        <f ca="1">RAND()</f>
        <v>0.7450395981568716</v>
      </c>
      <c r="H123">
        <f ca="1">RAND()</f>
        <v>0.93839593124014298</v>
      </c>
      <c r="I123">
        <f ca="1">RAND()</f>
        <v>0.1377433337116386</v>
      </c>
      <c r="M123" t="str">
        <f ca="1">IF(LEN(J123)&lt;&gt;0,J123,VLOOKUP(D123+$B123,$BJ:$BK,MATCH($BK$1,$BJ$1:$BK$1,0),1))</f>
        <v>지정 장비</v>
      </c>
      <c r="N123" t="str">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Equip2302</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7100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ca="1">IF(OR(ISNUMBER(N123),N123="삭제",ISBLANK(N123)),"",
IF(LEFT(N123,5)="Equip",IF(MID(N123,7,1)="4","전설",""),
IF(LEFT(N123,5)="Actor",IF(MID(N123,7,1)="2","전설",""),
"그외없음")))</f>
        <v/>
      </c>
      <c r="U123" t="s">
        <v>82</v>
      </c>
      <c r="V123" t="s">
        <v>251</v>
      </c>
      <c r="W123">
        <v>1</v>
      </c>
      <c r="X123" t="s">
        <v>125</v>
      </c>
      <c r="Z123">
        <v>900</v>
      </c>
      <c r="AA123" t="str">
        <f ca="1">IF(ISBLANK(AB123),"",
VLOOKUP(AB123,OFFSET(INDIRECT("$A:$B"),0,MATCH(AB$1&amp;"_Verify",INDIRECT("$1:$1"),0)-1),2,0)
)</f>
        <v>fe</v>
      </c>
      <c r="AB123" t="s">
        <v>82</v>
      </c>
      <c r="AC123" t="s">
        <v>429</v>
      </c>
      <c r="AD123">
        <v>1</v>
      </c>
      <c r="AE123" t="s">
        <v>125</v>
      </c>
      <c r="AG123">
        <v>1100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노장의 친구</v>
      </c>
      <c r="AL123">
        <v>1</v>
      </c>
      <c r="AM123" t="str">
        <f ca="1">IF(ROW()=2,AN123,OFFSET(AM123,-1,0)&amp;IF(LEN(AN123)=0,"",","&amp;AN123))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{"dy":13,"sl":1,"tp":"fe","vl":"Equip5101","cn":1,"pt":"GO","pr":1100}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16"/>
        <v>1.3550135501355016E-3</v>
      </c>
      <c r="BQ123">
        <f t="shared" ca="1" si="17"/>
        <v>9.4517958412098323E-4</v>
      </c>
      <c r="BR123">
        <f t="shared" ca="1" si="18"/>
        <v>1.0224948875255625E-3</v>
      </c>
      <c r="BS123">
        <f t="shared" ca="1" si="19"/>
        <v>0.99728997289972754</v>
      </c>
      <c r="BT123">
        <f t="shared" ca="1" si="20"/>
        <v>0.99810964083175835</v>
      </c>
      <c r="BU123">
        <f t="shared" ca="1" si="21"/>
        <v>0.99795501022494837</v>
      </c>
      <c r="BV123" t="str">
        <f ca="1">OFFSET([1]EquipTable!$A$1,ROW()-1,0)</f>
        <v>Equip8401</v>
      </c>
    </row>
    <row r="124" spans="1:74">
      <c r="A124">
        <v>13</v>
      </c>
      <c r="B124">
        <v>2</v>
      </c>
      <c r="C124">
        <f>IF(B124&lt;=9,0,
IF(B124=10,1,2))</f>
        <v>0</v>
      </c>
      <c r="D124">
        <f ca="1">RAND()</f>
        <v>0.4025165587639008</v>
      </c>
      <c r="E124">
        <f ca="1">RAND()</f>
        <v>0.96243624128396144</v>
      </c>
      <c r="F124">
        <f ca="1">RAND()</f>
        <v>0.20134739752369935</v>
      </c>
      <c r="G124">
        <f ca="1">RAND()</f>
        <v>0.11496431911526162</v>
      </c>
      <c r="H124">
        <f ca="1">RAND()</f>
        <v>0.35862131698970057</v>
      </c>
      <c r="I124">
        <f ca="1">RAND()</f>
        <v>0.53340664060468601</v>
      </c>
      <c r="M124" t="str">
        <f ca="1">IF(LEN(J124)&lt;&gt;0,J124,VLOOKUP(D124+$B124,$BJ:$BK,MATCH($BK$1,$BJ$1:$BK$1,0),1))</f>
        <v>안 지정 캐릭터 PP 영웅등급</v>
      </c>
      <c r="N124">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96243</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14</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4200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
      </c>
      <c r="U124" t="s">
        <v>91</v>
      </c>
      <c r="V124">
        <v>12663</v>
      </c>
      <c r="W124">
        <v>9</v>
      </c>
      <c r="X124" t="s">
        <v>125</v>
      </c>
      <c r="Z124">
        <v>900</v>
      </c>
      <c r="AA124" t="str">
        <f ca="1">IF(ISBLANK(AB124),"",
VLOOKUP(AB124,OFFSET(INDIRECT("$A:$B"),0,MATCH(AB$1&amp;"_Verify",INDIRECT("$1:$1"),0)-1),2,0)
)</f>
        <v>fe</v>
      </c>
      <c r="AB124" t="s">
        <v>82</v>
      </c>
      <c r="AC124" t="s">
        <v>430</v>
      </c>
      <c r="AD124">
        <v>1</v>
      </c>
      <c r="AE124" t="s">
        <v>129</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자작나무 도끼</v>
      </c>
      <c r="AL124">
        <v>1</v>
      </c>
      <c r="AM124" t="str">
        <f ca="1">IF(ROW()=2,AN124,OFFSET(AM124,-1,0)&amp;IF(LEN(AN124)=0,"",","&amp;AN124))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{"dy":13,"sl":2,"tp":"fe","vl":"Equip0301","cn":1,"pt":"DI","pr":10}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16"/>
        <v>1.3550135501355016E-3</v>
      </c>
      <c r="BQ124">
        <f t="shared" ca="1" si="17"/>
        <v>9.4517958412098323E-4</v>
      </c>
      <c r="BR124">
        <f t="shared" ca="1" si="18"/>
        <v>1.0224948875255625E-3</v>
      </c>
      <c r="BS124">
        <f t="shared" ca="1" si="19"/>
        <v>0.99864498644986299</v>
      </c>
      <c r="BT124">
        <f t="shared" ca="1" si="20"/>
        <v>0.99905482041587934</v>
      </c>
      <c r="BU124">
        <f t="shared" ca="1" si="21"/>
        <v>0.99897750511247396</v>
      </c>
      <c r="BV124" t="str">
        <f ca="1">OFFSET([1]EquipTable!$A$1,ROW()-1,0)</f>
        <v>Equip8402</v>
      </c>
    </row>
    <row r="125" spans="1:74">
      <c r="A125">
        <v>13</v>
      </c>
      <c r="B125">
        <v>3</v>
      </c>
      <c r="C125">
        <f>IF(B125&lt;=9,0,
IF(B125=10,1,2))</f>
        <v>0</v>
      </c>
      <c r="D125">
        <f ca="1">RAND()</f>
        <v>0.21855965665907906</v>
      </c>
      <c r="E125">
        <f ca="1">RAND()</f>
        <v>0.34566430216953448</v>
      </c>
      <c r="F125">
        <f ca="1">RAND()</f>
        <v>0.92764896981587419</v>
      </c>
      <c r="G125">
        <f ca="1">RAND()</f>
        <v>0.91506649840236598</v>
      </c>
      <c r="H125">
        <f ca="1">RAND()</f>
        <v>7.472851650318646E-2</v>
      </c>
      <c r="I125">
        <f ca="1">RAND()</f>
        <v>0.33545184136094752</v>
      </c>
      <c r="M125" t="str">
        <f ca="1">IF(LEN(J125)&lt;&gt;0,J125,VLOOKUP(D125+$B125,$BJ:$BK,MATCH($BK$1,$BJ$1:$BK$1,0),1))</f>
        <v>안 지정 캐릭터 PP 영웅등급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34566</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7</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2100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125</v>
      </c>
      <c r="Z125">
        <v>1000</v>
      </c>
      <c r="AA125" t="str">
        <f ca="1">IF(ISBLANK(AB125),"",
VLOOKUP(AB125,OFFSET(INDIRECT("$A:$B"),0,MATCH(AB$1&amp;"_Verify",INDIRECT("$1:$1"),0)-1),2,0)
)</f>
        <v>upn</v>
      </c>
      <c r="AB125" t="s">
        <v>92</v>
      </c>
      <c r="AC125">
        <v>19794</v>
      </c>
      <c r="AD125">
        <v>5</v>
      </c>
      <c r="AE125" t="s">
        <v>125</v>
      </c>
      <c r="AG125">
        <v>1500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
      </c>
      <c r="AJ125" t="str">
        <f>IF(ISBLANK($AB125),"",
IF(AND($B125&gt;=VLOOKUP($AB125,$AP:$AS,3,0),$B125&lt;=VLOOKUP($AB125,$AP:$AS,4,0)),"","슬롯타입이상"))</f>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ca="1">IF(ROW()=2,AN125,OFFSET(AM125,-1,0)&amp;IF(LEN(AN125)=0,"",","&amp;AN125))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{"dy":13,"sl":3,"tp":"upn","vl":"19794","cn":5,"pt":"GO","pr":1500}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16"/>
        <v>0</v>
      </c>
      <c r="BQ125">
        <f t="shared" ca="1" si="17"/>
        <v>0</v>
      </c>
      <c r="BR125">
        <f t="shared" ca="1" si="18"/>
        <v>0</v>
      </c>
      <c r="BS125">
        <f t="shared" ca="1" si="19"/>
        <v>0.99999999999999845</v>
      </c>
      <c r="BT125">
        <f t="shared" ca="1" si="20"/>
        <v>1.0000000000000002</v>
      </c>
      <c r="BU125">
        <f t="shared" ca="1" si="21"/>
        <v>0.99999999999999956</v>
      </c>
      <c r="BV125" t="str">
        <f ca="1">OFFSET([1]EquipTable!$A$1,ROW()-1,0)</f>
        <v>Equip8403</v>
      </c>
    </row>
    <row r="126" spans="1:74">
      <c r="A126">
        <v>13</v>
      </c>
      <c r="B126">
        <v>4</v>
      </c>
      <c r="C126">
        <f>IF(B126&lt;=9,0,
IF(B126=10,1,2))</f>
        <v>0</v>
      </c>
      <c r="D126">
        <f ca="1">RAND()</f>
        <v>0.77148076781552166</v>
      </c>
      <c r="E126">
        <f ca="1">RAND()</f>
        <v>0.60983588573198944</v>
      </c>
      <c r="F126">
        <f ca="1">RAND()</f>
        <v>0.9898377669646008</v>
      </c>
      <c r="G126">
        <f ca="1">RAND()</f>
        <v>5.1597387510826542E-2</v>
      </c>
      <c r="H126">
        <f ca="1">RAND()</f>
        <v>8.0645743049507224E-2</v>
      </c>
      <c r="I126">
        <f ca="1">RAND()</f>
        <v>0.7040641790235509</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60983</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10</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3000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125</v>
      </c>
      <c r="Z126">
        <v>1300</v>
      </c>
      <c r="AA126" t="str">
        <f ca="1">IF(ISBLANK(AB126),"",
VLOOKUP(AB126,OFFSET(INDIRECT("$A:$B"),0,MATCH(AB$1&amp;"_Verify",INDIRECT("$1:$1"),0)-1),2,0)
)</f>
        <v>fe</v>
      </c>
      <c r="AB126" t="s">
        <v>82</v>
      </c>
      <c r="AC126" t="s">
        <v>205</v>
      </c>
      <c r="AD126">
        <v>1</v>
      </c>
      <c r="AE126" t="s">
        <v>125</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ca="1">IF(ROW()=2,AN126,OFFSET(AM126,-1,0)&amp;IF(LEN(AN126)=0,"",","&amp;AN126))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16"/>
        <v>0</v>
      </c>
      <c r="BQ126">
        <f t="shared" ca="1" si="17"/>
        <v>0</v>
      </c>
      <c r="BR126">
        <f t="shared" ca="1" si="18"/>
        <v>0</v>
      </c>
      <c r="BS126">
        <f t="shared" ca="1" si="19"/>
        <v>0.99999999999999845</v>
      </c>
      <c r="BT126">
        <f t="shared" ca="1" si="20"/>
        <v>1.0000000000000002</v>
      </c>
      <c r="BU126">
        <f t="shared" ca="1" si="21"/>
        <v>0.99999999999999956</v>
      </c>
      <c r="BV126" t="str">
        <f ca="1">OFFSET([1]EquipTable!$A$1,ROW()-1,0)</f>
        <v>Equip8404</v>
      </c>
    </row>
    <row r="127" spans="1:74">
      <c r="A127">
        <v>13</v>
      </c>
      <c r="B127">
        <v>5</v>
      </c>
      <c r="C127">
        <f>IF(B127&lt;=9,0,
IF(B127=10,1,2))</f>
        <v>0</v>
      </c>
      <c r="D127">
        <f ca="1">RAND()</f>
        <v>0.36857211651019861</v>
      </c>
      <c r="E127">
        <f ca="1">RAND()</f>
        <v>0.49444744693528608</v>
      </c>
      <c r="F127">
        <f ca="1">RAND()</f>
        <v>0.11299370625234528</v>
      </c>
      <c r="G127">
        <f ca="1">RAND()</f>
        <v>0.21664412584135107</v>
      </c>
      <c r="H127">
        <f ca="1">RAND()</f>
        <v>5.7663351475572666E-2</v>
      </c>
      <c r="I127">
        <f ca="1">RAND()</f>
        <v>0.94649166561268394</v>
      </c>
      <c r="M127" t="str">
        <f ca="1">IF(LEN(J127)&lt;&gt;0,J127,VLOOKUP(D127+$B127,$BJ:$BK,MATCH($BK$1,$BJ$1:$BK$1,0),1))</f>
        <v>지정 장비</v>
      </c>
      <c r="N127" t="str">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Equip4102</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1500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ca="1">IF(OR(ISNUMBER(N127),N127="삭제",ISBLANK(N127)),"",
IF(LEFT(N127,5)="Equip",IF(MID(N127,7,1)="4","전설",""),
IF(LEFT(N127,5)="Actor",IF(MID(N127,7,1)="2","전설",""),
"그외없음")))</f>
        <v/>
      </c>
      <c r="U127" t="s">
        <v>82</v>
      </c>
      <c r="V127" t="s">
        <v>196</v>
      </c>
      <c r="W127">
        <v>1</v>
      </c>
      <c r="X127" t="s">
        <v>125</v>
      </c>
      <c r="Z127">
        <v>7100</v>
      </c>
      <c r="AA127" t="str">
        <f ca="1">IF(ISBLANK(AB127),"",
VLOOKUP(AB127,OFFSET(INDIRECT("$A:$B"),0,MATCH(AB$1&amp;"_Verify",INDIRECT("$1:$1"),0)-1),2,0)
)</f>
        <v>uph</v>
      </c>
      <c r="AB127" t="s">
        <v>91</v>
      </c>
      <c r="AC127">
        <v>22663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ca="1">IF(ROW()=2,AN127,OFFSET(AM127,-1,0)&amp;IF(LEN(AN127)=0,"",","&amp;AN127))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{"dy":13,"sl":5,"tp":"uph","vl":"22663","cn":7,"pt":"GO","pr":2100}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16"/>
        <v>0</v>
      </c>
      <c r="BQ127">
        <f t="shared" ca="1" si="17"/>
        <v>0</v>
      </c>
      <c r="BR127">
        <f t="shared" ca="1" si="18"/>
        <v>0</v>
      </c>
      <c r="BS127">
        <f t="shared" ca="1" si="19"/>
        <v>0.99999999999999845</v>
      </c>
      <c r="BT127">
        <f t="shared" ca="1" si="20"/>
        <v>1.0000000000000002</v>
      </c>
      <c r="BU127">
        <f t="shared" ca="1" si="21"/>
        <v>0.99999999999999956</v>
      </c>
      <c r="BV127" t="str">
        <f ca="1">OFFSET([1]EquipTable!$A$1,ROW()-1,0)</f>
        <v>Equip8405</v>
      </c>
    </row>
    <row r="128" spans="1:74">
      <c r="A128">
        <v>13</v>
      </c>
      <c r="B128">
        <v>6</v>
      </c>
      <c r="C128">
        <f>IF(B128&lt;=9,0,
IF(B128=10,1,2))</f>
        <v>0</v>
      </c>
      <c r="D128">
        <f ca="1">RAND()</f>
        <v>0.5111079963054842</v>
      </c>
      <c r="E128">
        <f ca="1">RAND()</f>
        <v>0.52535245686848586</v>
      </c>
      <c r="F128">
        <f ca="1">RAND()</f>
        <v>0.22488790634045597</v>
      </c>
      <c r="G128">
        <f ca="1">RAND()</f>
        <v>0.23963111879787646</v>
      </c>
      <c r="H128">
        <f ca="1">RAND()</f>
        <v>0.68882422534197696</v>
      </c>
      <c r="I128">
        <f ca="1">RAND()</f>
        <v>0.40973553567769627</v>
      </c>
      <c r="M128" t="str">
        <f ca="1">IF(LEN(J128)&lt;&gt;0,J128,VLOOKUP(D128+$B128,$BJ:$BK,MATCH($BK$1,$BJ$1:$BK$1,0),1))</f>
        <v>지정 장비</v>
      </c>
      <c r="N128" t="str">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Equip6101</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3400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ca="1">IF(OR(ISNUMBER(N128),N128="삭제",ISBLANK(N128)),"",
IF(LEFT(N128,5)="Equip",IF(MID(N128,7,1)="4","전설",""),
IF(LEFT(N128,5)="Actor",IF(MID(N128,7,1)="2","전설",""),
"그외없음")))</f>
        <v/>
      </c>
      <c r="U128" t="s">
        <v>82</v>
      </c>
      <c r="V128" t="s">
        <v>205</v>
      </c>
      <c r="W128">
        <v>1</v>
      </c>
      <c r="X128" t="s">
        <v>125</v>
      </c>
      <c r="Z128">
        <v>3300</v>
      </c>
      <c r="AA128" t="str">
        <f ca="1">IF(ISBLANK(AB128),"",
VLOOKUP(AB128,OFFSET(INDIRECT("$A:$B"),0,MATCH(AB$1&amp;"_Verify",INDIRECT("$1:$1"),0)-1),2,0)
)</f>
        <v>upn</v>
      </c>
      <c r="AB128" t="s">
        <v>92</v>
      </c>
      <c r="AC128">
        <v>38454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ca="1">IF(ROW()=2,AN128,OFFSET(AM128,-1,0)&amp;IF(LEN(AN128)=0,"",","&amp;AN128))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{"dy":13,"sl":6,"tp":"upn","vl":"38454","cn":10,"pt":"GO","pr":3000}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16"/>
        <v>0</v>
      </c>
      <c r="BQ128">
        <f t="shared" ca="1" si="17"/>
        <v>0</v>
      </c>
      <c r="BR128">
        <f t="shared" ca="1" si="18"/>
        <v>0</v>
      </c>
      <c r="BS128">
        <f t="shared" ca="1" si="19"/>
        <v>0.99999999999999845</v>
      </c>
      <c r="BT128">
        <f t="shared" ca="1" si="20"/>
        <v>1.0000000000000002</v>
      </c>
      <c r="BU128">
        <f t="shared" ca="1" si="21"/>
        <v>0.99999999999999956</v>
      </c>
      <c r="BV128" t="str">
        <f ca="1">OFFSET([1]EquipTable!$A$1,ROW()-1,0)</f>
        <v>후보</v>
      </c>
    </row>
    <row r="129" spans="1:40">
      <c r="A129">
        <v>13</v>
      </c>
      <c r="B129">
        <v>7</v>
      </c>
      <c r="C129">
        <f>IF(B129&lt;=9,0,
IF(B129=10,1,2))</f>
        <v>0</v>
      </c>
      <c r="D129">
        <f ca="1">RAND()</f>
        <v>0.87039691507942363</v>
      </c>
      <c r="E129">
        <f ca="1">RAND()</f>
        <v>0.81459612962550243</v>
      </c>
      <c r="F129">
        <f ca="1">RAND()</f>
        <v>0.83355352088670442</v>
      </c>
      <c r="G129">
        <f ca="1">RAND()</f>
        <v>0.73030765256552388</v>
      </c>
      <c r="H129">
        <f ca="1">RAND()</f>
        <v>0.11388199791409759</v>
      </c>
      <c r="I129">
        <f ca="1">RAND()</f>
        <v>0.27319662037643233</v>
      </c>
      <c r="M129" t="str">
        <f ca="1">IF(LEN(J129)&lt;&gt;0,J129,VLOOKUP(D129+$B129,$BJ:$BK,MATCH($BK$1,$BJ$1:$BK$1,0),1))</f>
        <v>지정 장비</v>
      </c>
      <c r="N129" t="str">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Equip8102</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7800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ca="1">IF(OR(ISNUMBER(N129),N129="삭제",ISBLANK(N129)),"",
IF(LEFT(N129,5)="Equip",IF(MID(N129,7,1)="4","전설",""),
IF(LEFT(N129,5)="Actor",IF(MID(N129,7,1)="2","전설",""),
"그외없음")))</f>
        <v/>
      </c>
      <c r="U129" t="s">
        <v>82</v>
      </c>
      <c r="V129" t="s">
        <v>241</v>
      </c>
      <c r="W129">
        <v>1</v>
      </c>
      <c r="X129" t="s">
        <v>129</v>
      </c>
      <c r="Z129">
        <v>10</v>
      </c>
      <c r="AA129" t="str">
        <f ca="1">IF(ISBLANK(AB129),"",
VLOOKUP(AB129,OFFSET(INDIRECT("$A:$B"),0,MATCH(AB$1&amp;"_Verify",INDIRECT("$1:$1"),0)-1),2,0)
)</f>
        <v>uph</v>
      </c>
      <c r="AB129" t="s">
        <v>91</v>
      </c>
      <c r="AC129">
        <v>85071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ca="1">IF(ROW()=2,AN129,OFFSET(AM129,-1,0)&amp;IF(LEN(AN129)=0,"",","&amp;AN129))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{"dy":13,"sl":7,"tp":"uph","vl":"85071","cn":12,"pt":"GO","pr":3600}</v>
      </c>
    </row>
    <row r="130" spans="1:40">
      <c r="A130">
        <v>13</v>
      </c>
      <c r="B130">
        <v>8</v>
      </c>
      <c r="C130">
        <f>IF(B130&lt;=9,0,
IF(B130=10,1,2))</f>
        <v>0</v>
      </c>
      <c r="D130">
        <f ca="1">RAND()</f>
        <v>0.84567808033312752</v>
      </c>
      <c r="E130">
        <f ca="1">RAND()</f>
        <v>0.40642109151269612</v>
      </c>
      <c r="F130">
        <f ca="1">RAND()</f>
        <v>0.74679122258171748</v>
      </c>
      <c r="G130">
        <f ca="1">RAND()</f>
        <v>0.65621711765094681</v>
      </c>
      <c r="H130">
        <f ca="1">RAND()</f>
        <v>0.29414604606132944</v>
      </c>
      <c r="I130">
        <f ca="1">RAND()</f>
        <v>0.78345325485389139</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ca="1">IF(ROW()=2,AN130,OFFSET(AM130,-1,0)&amp;IF(LEN(AN130)=0,"",","&amp;AN130))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IF(B131&lt;=9,0,
IF(B131=10,1,2))</f>
        <v>0</v>
      </c>
      <c r="D131">
        <f ca="1">RAND()</f>
        <v>0.79518452697591746</v>
      </c>
      <c r="E131">
        <f ca="1">RAND()</f>
        <v>0.42171161437089477</v>
      </c>
      <c r="F131">
        <f ca="1">RAND()</f>
        <v>0.23705873030786007</v>
      </c>
      <c r="G131">
        <f ca="1">RAND()</f>
        <v>0.99501380273014217</v>
      </c>
      <c r="H131">
        <f ca="1">RAND()</f>
        <v>0.1266143777199471</v>
      </c>
      <c r="I131">
        <f ca="1">RAND()</f>
        <v>0.4386845478949184</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ca="1">IF(ROW()=2,AN131,OFFSET(AM131,-1,0)&amp;IF(LEN(AN131)=0,"",","&amp;AN131))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v>
      </c>
    </row>
    <row r="132" spans="1:40">
      <c r="A132">
        <v>14</v>
      </c>
      <c r="B132">
        <v>0</v>
      </c>
      <c r="C132">
        <f>IF(B132&lt;=9,0,
IF(B132=10,1,2))</f>
        <v>0</v>
      </c>
      <c r="D132">
        <f ca="1">RAND()</f>
        <v>0.27775165998901596</v>
      </c>
      <c r="E132">
        <f ca="1">RAND()</f>
        <v>0.41392232376605054</v>
      </c>
      <c r="F132">
        <f ca="1">RAND()</f>
        <v>9.4101017570842549E-2</v>
      </c>
      <c r="G132">
        <f ca="1">RAND()</f>
        <v>0.93080867510604071</v>
      </c>
      <c r="H132">
        <f ca="1">RAND()</f>
        <v>0.61596030817210967</v>
      </c>
      <c r="I132">
        <f ca="1">RAND()</f>
        <v>0.13092680201017415</v>
      </c>
      <c r="M132" t="str">
        <f ca="1">IF(LEN(J132)&lt;&gt;0,J132,VLOOKUP(D132+$B132,$BJ:$BK,MATCH($BK$1,$BJ$1:$BK$1,0),1))</f>
        <v>지정 장비</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Equip3202</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2600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
      </c>
      <c r="U132" t="s">
        <v>84</v>
      </c>
      <c r="W132">
        <v>1</v>
      </c>
      <c r="X132" t="s">
        <v>129</v>
      </c>
      <c r="Z132">
        <v>149</v>
      </c>
      <c r="AA132" t="str">
        <f ca="1">IF(ISBLANK(AB132),"",
VLOOKUP(AB132,OFFSET(INDIRECT("$A:$B"),0,MATCH(AB$1&amp;"_Verify",INDIRECT("$1:$1"),0)-1),2,0)
)</f>
        <v>uph</v>
      </c>
      <c r="AB132" t="s">
        <v>91</v>
      </c>
      <c r="AC132">
        <v>84704</v>
      </c>
      <c r="AD132">
        <v>5</v>
      </c>
      <c r="AE132" t="s">
        <v>431</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{"dy":14,"sl":0,"tp":"uph","vl":"84704","cn":5,"pt":"GO","pr":1500}</v>
      </c>
    </row>
    <row r="133" spans="1:40">
      <c r="A133">
        <v>14</v>
      </c>
      <c r="B133">
        <v>1</v>
      </c>
      <c r="C133">
        <f>IF(B133&lt;=9,0,
IF(B133=10,1,2))</f>
        <v>0</v>
      </c>
      <c r="D133">
        <f ca="1">RAND()</f>
        <v>0.96104790321666811</v>
      </c>
      <c r="E133">
        <f ca="1">RAND()</f>
        <v>0.42992143584012876</v>
      </c>
      <c r="F133">
        <f ca="1">RAND()</f>
        <v>0.15804339079873142</v>
      </c>
      <c r="G133">
        <f ca="1">RAND()</f>
        <v>0.20741115662971665</v>
      </c>
      <c r="H133">
        <f ca="1">RAND()</f>
        <v>0.92190894319508232</v>
      </c>
      <c r="I133">
        <f ca="1">RAND()</f>
        <v>2.9292345208233317E-2</v>
      </c>
      <c r="M133" t="str">
        <f ca="1">IF(LEN(J133)&lt;&gt;0,J133,VLOOKUP(D133+$B133,$BJ:$BK,MATCH($BK$1,$BJ$1:$BK$1,0),1))</f>
        <v>지정 장비</v>
      </c>
      <c r="N133" t="str">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Equip3302</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DI</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10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ca="1">IF(OR(ISNUMBER(N133),N133="삭제",ISBLANK(N133)),"",
IF(LEFT(N133,5)="Equip",IF(MID(N133,7,1)="4","전설",""),
IF(LEFT(N133,5)="Actor",IF(MID(N133,7,1)="2","전설",""),
"그외없음")))</f>
        <v/>
      </c>
      <c r="U133" t="s">
        <v>82</v>
      </c>
      <c r="V133" t="s">
        <v>252</v>
      </c>
      <c r="W133">
        <v>1</v>
      </c>
      <c r="X133" t="s">
        <v>129</v>
      </c>
      <c r="Z133">
        <v>11</v>
      </c>
      <c r="AA133" t="str">
        <f ca="1">IF(ISBLANK(AB133),"",
VLOOKUP(AB133,OFFSET(INDIRECT("$A:$B"),0,MATCH(AB$1&amp;"_Verify",INDIRECT("$1:$1"),0)-1),2,0)
)</f>
        <v>fe</v>
      </c>
      <c r="AB133" t="s">
        <v>82</v>
      </c>
      <c r="AC133" t="s">
        <v>432</v>
      </c>
      <c r="AD133">
        <v>1</v>
      </c>
      <c r="AE133" t="s">
        <v>125</v>
      </c>
      <c r="AG133">
        <v>800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용사의 단검</v>
      </c>
      <c r="AL133">
        <v>1</v>
      </c>
      <c r="AM133" t="str">
        <f ca="1">IF(ROW()=2,AN133,OFFSET(AM133,-1,0)&amp;IF(LEN(AN133)=0,"",","&amp;AN133))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{"dy":14,"sl":1,"tp":"fe","vl":"Equip1001","cn":1,"pt":"GO","pr":800}</v>
      </c>
    </row>
    <row r="134" spans="1:40">
      <c r="A134">
        <v>14</v>
      </c>
      <c r="B134">
        <v>2</v>
      </c>
      <c r="C134">
        <f>IF(B134&lt;=9,0,
IF(B134=10,1,2))</f>
        <v>0</v>
      </c>
      <c r="D134">
        <f ca="1">RAND()</f>
        <v>0.99352921634627211</v>
      </c>
      <c r="E134">
        <f ca="1">RAND()</f>
        <v>0.33546462319569392</v>
      </c>
      <c r="F134">
        <f ca="1">RAND()</f>
        <v>0.57770872258859784</v>
      </c>
      <c r="G134">
        <f ca="1">RAND()</f>
        <v>0.89281583610481818</v>
      </c>
      <c r="H134">
        <f ca="1">RAND()</f>
        <v>0.38137655481632871</v>
      </c>
      <c r="I134">
        <f ca="1">RAND()</f>
        <v>0.78248380100388193</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33546</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7</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2100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125</v>
      </c>
      <c r="Z134">
        <v>1300</v>
      </c>
      <c r="AA134" t="str">
        <f ca="1">IF(ISBLANK(AB134),"",
VLOOKUP(AB134,OFFSET(INDIRECT("$A:$B"),0,MATCH(AB$1&amp;"_Verify",INDIRECT("$1:$1"),0)-1),2,0)
)</f>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{"dy":14,"sl":2,"tp":"upn","vl":"33450","cn":11,"pt":"GO","pr":3300}</v>
      </c>
    </row>
    <row r="135" spans="1:40">
      <c r="A135">
        <v>14</v>
      </c>
      <c r="B135">
        <v>3</v>
      </c>
      <c r="C135">
        <f>IF(B135&lt;=9,0,
IF(B135=10,1,2))</f>
        <v>0</v>
      </c>
      <c r="D135">
        <f ca="1">RAND()</f>
        <v>0.51489903698918604</v>
      </c>
      <c r="E135">
        <f ca="1">RAND()</f>
        <v>0.37675801822606647</v>
      </c>
      <c r="F135">
        <f ca="1">RAND()</f>
        <v>0.95243892011071263</v>
      </c>
      <c r="G135">
        <f ca="1">RAND()</f>
        <v>0.27950135144509147</v>
      </c>
      <c r="H135">
        <f ca="1">RAND()</f>
        <v>0.56749936640682264</v>
      </c>
      <c r="I135">
        <f ca="1">RAND()</f>
        <v>0.45377644030759756</v>
      </c>
      <c r="M135" t="str">
        <f ca="1">IF(LEN(J135)&lt;&gt;0,J135,VLOOKUP(D135+$B135,$BJ:$BK,MATCH($BK$1,$BJ$1:$BK$1,0),1))</f>
        <v>안 지정 캐릭터 PP 일반등급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37675</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7</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2100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125</v>
      </c>
      <c r="Z135">
        <v>1100</v>
      </c>
      <c r="AA135" t="str">
        <f ca="1">IF(ISBLANK(AB135),"",
VLOOKUP(AB135,OFFSET(INDIRECT("$A:$B"),0,MATCH(AB$1&amp;"_Verify",INDIRECT("$1:$1"),0)-1),2,0)
)</f>
        <v>fe</v>
      </c>
      <c r="AB135" t="s">
        <v>82</v>
      </c>
      <c r="AC135" t="s">
        <v>358</v>
      </c>
      <c r="AD135">
        <v>1</v>
      </c>
      <c r="AE135" t="s">
        <v>125</v>
      </c>
      <c r="AG135">
        <v>7600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
      </c>
      <c r="AJ135" t="str">
        <f>IF(ISBLANK($AB135),"",
IF(AND($B135&gt;=VLOOKUP($AB135,$AP:$AS,3,0),$B135&lt;=VLOOKUP($AB135,$AP:$AS,4,0)),"","슬롯타입이상"))</f>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ca="1">IF(ROW()=2,AN135,OFFSET(AM135,-1,0)&amp;IF(LEN(AN135)=0,"",","&amp;AN135))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{"dy":14,"sl":3,"tp":"fe","vl":"Equip2302","cn":1,"pt":"GO","pr":7600}</v>
      </c>
    </row>
    <row r="136" spans="1:40">
      <c r="A136">
        <v>14</v>
      </c>
      <c r="B136">
        <v>4</v>
      </c>
      <c r="C136">
        <f>IF(B136&lt;=9,0,
IF(B136=10,1,2))</f>
        <v>0</v>
      </c>
      <c r="D136">
        <f ca="1">RAND()</f>
        <v>0.92592618980252595</v>
      </c>
      <c r="E136">
        <f ca="1">RAND()</f>
        <v>0.75702398905200385</v>
      </c>
      <c r="F136">
        <f ca="1">RAND()</f>
        <v>0.47816909790776252</v>
      </c>
      <c r="G136">
        <f ca="1">RAND()</f>
        <v>5.5526867368219324E-2</v>
      </c>
      <c r="H136">
        <f ca="1">RAND()</f>
        <v>0.59129353396623752</v>
      </c>
      <c r="I136">
        <f ca="1">RAND()</f>
        <v>0.23045603374643564</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75702</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12</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3600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125</v>
      </c>
      <c r="Z136">
        <v>1300</v>
      </c>
      <c r="AA136" t="str">
        <f ca="1">IF(ISBLANK(AB136),"",
VLOOKUP(AB136,OFFSET(INDIRECT("$A:$B"),0,MATCH(AB$1&amp;"_Verify",INDIRECT("$1:$1"),0)-1),2,0)
)</f>
        <v>fe</v>
      </c>
      <c r="AB136" t="s">
        <v>82</v>
      </c>
      <c r="AC136" t="s">
        <v>481</v>
      </c>
      <c r="AD136">
        <v>1</v>
      </c>
      <c r="AE136" t="s">
        <v>125</v>
      </c>
      <c r="AG136">
        <v>1200</v>
      </c>
      <c r="AH136" t="str">
        <f ca="1">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
      </c>
      <c r="AJ136" t="str">
        <f>IF(ISBLANK($AB136),"",
IF(AND($B136&gt;=VLOOKUP($AB136,$AP:$AS,3,0),$B136&lt;=VLOOKUP($AB136,$AP:$AS,4,0)),"","슬롯타입이상"))</f>
        <v/>
      </c>
      <c r="AK136" t="str">
        <f ca="1">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불안정한 절단기</v>
      </c>
      <c r="AL136">
        <v>1</v>
      </c>
      <c r="AM136" t="str">
        <f ca="1">IF(ROW()=2,AN136,OFFSET(AM136,-1,0)&amp;IF(LEN(AN136)=0,"",","&amp;AN136))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{"dy":14,"sl":4,"tp":"fe","vl":"Equip0101","cn":1,"pt":"GO","pr":1200}</v>
      </c>
    </row>
    <row r="137" spans="1:40">
      <c r="A137">
        <v>14</v>
      </c>
      <c r="B137">
        <v>5</v>
      </c>
      <c r="C137">
        <f>IF(B137&lt;=9,0,
IF(B137=10,1,2))</f>
        <v>0</v>
      </c>
      <c r="D137">
        <f ca="1">RAND()</f>
        <v>0.48129026699411626</v>
      </c>
      <c r="E137">
        <f ca="1">RAND()</f>
        <v>0.8772565922531248</v>
      </c>
      <c r="F137">
        <f ca="1">RAND()</f>
        <v>0.33606211910462214</v>
      </c>
      <c r="G137">
        <f ca="1">RAND()</f>
        <v>0.97069893148885333</v>
      </c>
      <c r="H137">
        <f ca="1">RAND()</f>
        <v>0.33492570805646082</v>
      </c>
      <c r="I137">
        <f ca="1">RAND()</f>
        <v>0.26976592595403504</v>
      </c>
      <c r="M137" t="str">
        <f ca="1">IF(LEN(J137)&lt;&gt;0,J137,VLOOKUP(D137+$B137,$BJ:$BK,MATCH($BK$1,$BJ$1:$BK$1,0),1))</f>
        <v>지정 장비</v>
      </c>
      <c r="N137" t="str">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Equip7302</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22200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82</v>
      </c>
      <c r="V137" t="s">
        <v>199</v>
      </c>
      <c r="W137">
        <v>1</v>
      </c>
      <c r="X137" t="s">
        <v>125</v>
      </c>
      <c r="Z137">
        <v>3100</v>
      </c>
      <c r="AA137" t="str">
        <f ca="1">IF(ISBLANK(AB137),"",
VLOOKUP(AB137,OFFSET(INDIRECT("$A:$B"),0,MATCH(AB$1&amp;"_Verify",INDIRECT("$1:$1"),0)-1),2,0)
)</f>
        <v>fe</v>
      </c>
      <c r="AB137" t="s">
        <v>82</v>
      </c>
      <c r="AC137" t="s">
        <v>419</v>
      </c>
      <c r="AD137">
        <v>1</v>
      </c>
      <c r="AE137" t="s">
        <v>125</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미스틱 해머</v>
      </c>
      <c r="AL137">
        <v>1</v>
      </c>
      <c r="AM137" t="str">
        <f ca="1">IF(ROW()=2,AN137,OFFSET(AM137,-1,0)&amp;IF(LEN(AN137)=0,"",","&amp;AN137))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{"dy":14,"sl":5,"tp":"fe","vl":"Equip4202","cn":1,"pt":"GO","pr":3300}</v>
      </c>
    </row>
    <row r="138" spans="1:40">
      <c r="A138">
        <v>14</v>
      </c>
      <c r="B138">
        <v>6</v>
      </c>
      <c r="C138">
        <f>IF(B138&lt;=9,0,
IF(B138=10,1,2))</f>
        <v>0</v>
      </c>
      <c r="D138">
        <f ca="1">RAND()</f>
        <v>0.70500790143270597</v>
      </c>
      <c r="E138">
        <f ca="1">RAND()</f>
        <v>0.30666017559689496</v>
      </c>
      <c r="F138">
        <f ca="1">RAND()</f>
        <v>0.80679054338093392</v>
      </c>
      <c r="G138">
        <f ca="1">RAND()</f>
        <v>0.79666751115718115</v>
      </c>
      <c r="H138">
        <f ca="1">RAND()</f>
        <v>0.61641551846904918</v>
      </c>
      <c r="I138">
        <f ca="1">RAND()</f>
        <v>0.40073283632829637</v>
      </c>
      <c r="M138" t="str">
        <f ca="1">IF(LEN(J138)&lt;&gt;0,J138,VLOOKUP(D138+$B138,$BJ:$BK,MATCH($BK$1,$BJ$1:$BK$1,0),1))</f>
        <v>지정 장비</v>
      </c>
      <c r="N138" t="str">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Equip3302</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7400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ca="1">IF(OR(ISNUMBER(N138),N138="삭제",ISBLANK(N138)),"",
IF(LEFT(N138,5)="Equip",IF(MID(N138,7,1)="4","전설",""),
IF(LEFT(N138,5)="Actor",IF(MID(N138,7,1)="2","전설",""),
"그외없음")))</f>
        <v/>
      </c>
      <c r="U138" t="s">
        <v>82</v>
      </c>
      <c r="V138" t="s">
        <v>195</v>
      </c>
      <c r="W138">
        <v>1</v>
      </c>
      <c r="X138" t="s">
        <v>125</v>
      </c>
      <c r="Z138">
        <v>22400</v>
      </c>
      <c r="AA138" t="str">
        <f ca="1">IF(ISBLANK(AB138),"",
VLOOKUP(AB138,OFFSET(INDIRECT("$A:$B"),0,MATCH(AB$1&amp;"_Verify",INDIRECT("$1:$1"),0)-1),2,0)
)</f>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ca="1">IF(ROW()=2,AN138,OFFSET(AM138,-1,0)&amp;IF(LEN(AN138)=0,"",","&amp;AN138))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{"dy":14,"sl":6,"tp":"uph","vl":"84504","cn":14,"pt":"GO","pr":4200}</v>
      </c>
    </row>
    <row r="139" spans="1:40">
      <c r="A139">
        <v>14</v>
      </c>
      <c r="B139">
        <v>7</v>
      </c>
      <c r="C139">
        <f>IF(B139&lt;=9,0,
IF(B139=10,1,2))</f>
        <v>0</v>
      </c>
      <c r="D139">
        <f ca="1">RAND()</f>
        <v>0.31152462273122128</v>
      </c>
      <c r="E139">
        <f ca="1">RAND()</f>
        <v>0.98512033337248917</v>
      </c>
      <c r="F139">
        <f ca="1">RAND()</f>
        <v>0.87963987074304195</v>
      </c>
      <c r="G139">
        <f ca="1">RAND()</f>
        <v>0.54562703070951446</v>
      </c>
      <c r="H139">
        <f ca="1">RAND()</f>
        <v>0.89636505776162823</v>
      </c>
      <c r="I139">
        <f ca="1">RAND()</f>
        <v>0.72685381428772045</v>
      </c>
      <c r="M139" t="str">
        <f ca="1">IF(LEN(J139)&lt;&gt;0,J139,VLOOKUP(D139+$B139,$BJ:$BK,MATCH($BK$1,$BJ$1:$BK$1,0),1))</f>
        <v>지정 장비</v>
      </c>
      <c r="N139" t="str">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Equip8302</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74600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ca="1">IF(OR(ISNUMBER(N139),N139="삭제",ISBLANK(N139)),"",
IF(LEFT(N139,5)="Equip",IF(MID(N139,7,1)="4","전설",""),
IF(LEFT(N139,5)="Actor",IF(MID(N139,7,1)="2","전설",""),
"그외없음")))</f>
        <v/>
      </c>
      <c r="U139" t="s">
        <v>82</v>
      </c>
      <c r="V139" t="s">
        <v>187</v>
      </c>
      <c r="W139">
        <v>1</v>
      </c>
      <c r="X139" t="s">
        <v>125</v>
      </c>
      <c r="Z139">
        <v>7800</v>
      </c>
      <c r="AA139" t="str">
        <f ca="1">IF(ISBLANK(AB139),"",
VLOOKUP(AB139,OFFSET(INDIRECT("$A:$B"),0,MATCH(AB$1&amp;"_Verify",INDIRECT("$1:$1"),0)-1),2,0)
)</f>
        <v>fe</v>
      </c>
      <c r="AB139" t="s">
        <v>82</v>
      </c>
      <c r="AC139" t="s">
        <v>433</v>
      </c>
      <c r="AD139">
        <v>1</v>
      </c>
      <c r="AE139" t="s">
        <v>125</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으깨어 부수는 자</v>
      </c>
      <c r="AL139">
        <v>1</v>
      </c>
      <c r="AM139" t="str">
        <f ca="1">IF(ROW()=2,AN139,OFFSET(AM139,-1,0)&amp;IF(LEN(AN139)=0,"",","&amp;AN139))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{"dy":14,"sl":7,"tp":"fe","vl":"Equip8002","cn":1,"pt":"GO","pr":5100}</v>
      </c>
    </row>
    <row r="140" spans="1:40">
      <c r="A140">
        <v>14</v>
      </c>
      <c r="B140">
        <v>8</v>
      </c>
      <c r="C140">
        <f>IF(B140&lt;=9,0,
IF(B140=10,1,2))</f>
        <v>0</v>
      </c>
      <c r="D140">
        <f ca="1">RAND()</f>
        <v>0.72704313729421044</v>
      </c>
      <c r="E140">
        <f ca="1">RAND()</f>
        <v>0.83276583311000174</v>
      </c>
      <c r="F140">
        <f ca="1">RAND()</f>
        <v>0.59143068905759155</v>
      </c>
      <c r="G140">
        <f ca="1">RAND()</f>
        <v>0.30729090401451808</v>
      </c>
      <c r="H140">
        <f ca="1">RAND()</f>
        <v>0.75042827492349029</v>
      </c>
      <c r="I140">
        <f ca="1">RAND()</f>
        <v>0.12883924293501336</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fl2</v>
      </c>
      <c r="AB140" t="s">
        <v>88</v>
      </c>
      <c r="AC140" t="s">
        <v>532</v>
      </c>
      <c r="AD140">
        <v>1</v>
      </c>
      <c r="AE140" t="s">
        <v>129</v>
      </c>
      <c r="AF140">
        <v>70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딘즈</v>
      </c>
      <c r="AL140">
        <v>1</v>
      </c>
      <c r="AM140" t="str">
        <f ca="1">IF(ROW()=2,AN140,OFFSET(AM140,-1,0)&amp;IF(LEN(AN140)=0,"",","&amp;AN140))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{"dy":14,"sl":8,"tp":"fl2","vl":"Actor3022","cn":1,"pt":"DI","pp":70,"pr":49}</v>
      </c>
    </row>
    <row r="141" spans="1:40">
      <c r="A141">
        <v>14</v>
      </c>
      <c r="B141">
        <v>9</v>
      </c>
      <c r="C141">
        <f>IF(B141&lt;=9,0,
IF(B141=10,1,2))</f>
        <v>0</v>
      </c>
      <c r="D141">
        <f ca="1">RAND()</f>
        <v>0.54695342376831291</v>
      </c>
      <c r="E141">
        <f ca="1">RAND()</f>
        <v>0.84070502253324131</v>
      </c>
      <c r="F141">
        <f ca="1">RAND()</f>
        <v>0.6145097444432619</v>
      </c>
      <c r="G141">
        <f ca="1">RAND()</f>
        <v>0.4467504666814025</v>
      </c>
      <c r="H141">
        <f ca="1">RAND()</f>
        <v>0.58576421418820324</v>
      </c>
      <c r="I141">
        <f ca="1">RAND()</f>
        <v>2.8252410293783115E-4</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fl3</v>
      </c>
      <c r="AB141" t="s">
        <v>89</v>
      </c>
      <c r="AC141" t="s">
        <v>532</v>
      </c>
      <c r="AD141">
        <v>1</v>
      </c>
      <c r="AE141" t="s">
        <v>129</v>
      </c>
      <c r="AF141">
        <v>70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딘즈</v>
      </c>
      <c r="AL141">
        <v>1</v>
      </c>
      <c r="AM141" t="str">
        <f ca="1">IF(ROW()=2,AN141,OFFSET(AM141,-1,0)&amp;IF(LEN(AN141)=0,"",","&amp;AN141))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{"dy":14,"sl":9,"tp":"fl3","vl":"Actor3022","cn":1,"pt":"DI","pp":70,"pr":49}</v>
      </c>
    </row>
    <row r="142" spans="1:40">
      <c r="A142">
        <v>15</v>
      </c>
      <c r="B142">
        <v>0</v>
      </c>
      <c r="C142">
        <f>IF(B142&lt;=9,0,
IF(B142=10,1,2))</f>
        <v>0</v>
      </c>
      <c r="D142">
        <f ca="1">RAND()</f>
        <v>0.79573890482719201</v>
      </c>
      <c r="E142">
        <f ca="1">RAND()</f>
        <v>0.84097340982660485</v>
      </c>
      <c r="F142">
        <f ca="1">RAND()</f>
        <v>5.1154754665106994E-3</v>
      </c>
      <c r="G142">
        <f ca="1">RAND()</f>
        <v>0.74878643778223664</v>
      </c>
      <c r="H142">
        <f ca="1">RAND()</f>
        <v>0.45423536144900944</v>
      </c>
      <c r="I142">
        <f ca="1">RAND()</f>
        <v>6.6379060836991854E-3</v>
      </c>
      <c r="M142" t="str">
        <f ca="1">IF(LEN(J142)&lt;&gt;0,J142,VLOOKUP(D142+$B142,$BJ:$BK,MATCH($BK$1,$BJ$1:$BK$1,0),1))</f>
        <v>지정 장비</v>
      </c>
      <c r="N142" t="str">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Equip7201</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8900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ca="1">IF(OR(ISNUMBER(N142),N142="삭제",ISBLANK(N142)),"",
IF(LEFT(N142,5)="Equip",IF(MID(N142,7,1)="4","전설",""),
IF(LEFT(N142,5)="Actor",IF(MID(N142,7,1)="2","전설",""),
"그외없음")))</f>
        <v/>
      </c>
      <c r="U142" t="s">
        <v>82</v>
      </c>
      <c r="V142" t="s">
        <v>237</v>
      </c>
      <c r="W142">
        <v>1</v>
      </c>
      <c r="X142" t="s">
        <v>125</v>
      </c>
      <c r="Z142">
        <v>7700</v>
      </c>
      <c r="AA142" t="str">
        <f ca="1">IF(ISBLANK(AB142),"",
VLOOKUP(AB142,OFFSET(INDIRECT("$A:$B"),0,MATCH(AB$1&amp;"_Verify",INDIRECT("$1:$1"),0)-1),2,0)
)</f>
        <v>fe</v>
      </c>
      <c r="AB142" t="s">
        <v>82</v>
      </c>
      <c r="AC142" t="s">
        <v>113</v>
      </c>
      <c r="AD142">
        <v>1</v>
      </c>
      <c r="AE142" t="s">
        <v>125</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ca="1">IF(ROW()=2,AN142,OFFSET(AM142,-1,0)&amp;IF(LEN(AN142)=0,"",","&amp;AN142))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{"dy":15,"sl":0,"tp":"fe","vl":"Equip0102","cn":1,"pt":"GO","pr":1100}</v>
      </c>
    </row>
    <row r="143" spans="1:40">
      <c r="A143">
        <v>15</v>
      </c>
      <c r="B143">
        <v>1</v>
      </c>
      <c r="C143">
        <f>IF(B143&lt;=9,0,
IF(B143=10,1,2))</f>
        <v>0</v>
      </c>
      <c r="D143">
        <f ca="1">RAND()</f>
        <v>0.46219151956268412</v>
      </c>
      <c r="E143">
        <f ca="1">RAND()</f>
        <v>0.42250602892196454</v>
      </c>
      <c r="F143">
        <f ca="1">RAND()</f>
        <v>0.8519292618638401</v>
      </c>
      <c r="G143">
        <f ca="1">RAND()</f>
        <v>9.2512493556051179E-2</v>
      </c>
      <c r="H143">
        <f ca="1">RAND()</f>
        <v>0.69954661971011212</v>
      </c>
      <c r="I143">
        <f ca="1">RAND()</f>
        <v>0.68776015756973929</v>
      </c>
      <c r="M143" t="str">
        <f ca="1">IF(LEN(J143)&lt;&gt;0,J143,VLOOKUP(D143+$B143,$BJ:$BK,MATCH($BK$1,$BJ$1:$BK$1,0),1))</f>
        <v>지정 장비</v>
      </c>
      <c r="N143" t="str">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Equip3301</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DI</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12</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ca="1">IF(OR(ISNUMBER(N143),N143="삭제",ISBLANK(N143)),"",
IF(LEFT(N143,5)="Equip",IF(MID(N143,7,1)="4","전설",""),
IF(LEFT(N143,5)="Actor",IF(MID(N143,7,1)="2","전설",""),
"그외없음")))</f>
        <v/>
      </c>
      <c r="U143" t="s">
        <v>82</v>
      </c>
      <c r="V143" t="s">
        <v>242</v>
      </c>
      <c r="W143">
        <v>1</v>
      </c>
      <c r="X143" t="s">
        <v>125</v>
      </c>
      <c r="Z143">
        <v>7400</v>
      </c>
      <c r="AA143" t="str">
        <f ca="1">IF(ISBLANK(AB143),"",
VLOOKUP(AB143,OFFSET(INDIRECT("$A:$B"),0,MATCH(AB$1&amp;"_Verify",INDIRECT("$1:$1"),0)-1),2,0)
)</f>
        <v>upn</v>
      </c>
      <c r="AB143" t="s">
        <v>92</v>
      </c>
      <c r="AC143">
        <v>69684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ca="1">IF(ROW()=2,AN143,OFFSET(AM143,-1,0)&amp;IF(LEN(AN143)=0,"",","&amp;AN143))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{"dy":15,"sl":1,"tp":"upn","vl":"69684","cn":12,"pt":"GO","pr":3600}</v>
      </c>
    </row>
    <row r="144" spans="1:40">
      <c r="A144">
        <v>15</v>
      </c>
      <c r="B144">
        <v>2</v>
      </c>
      <c r="C144">
        <f>IF(B144&lt;=9,0,
IF(B144=10,1,2))</f>
        <v>0</v>
      </c>
      <c r="D144">
        <f ca="1">RAND()</f>
        <v>6.8561692068314417E-2</v>
      </c>
      <c r="E144">
        <f ca="1">RAND()</f>
        <v>0.85202673249408045</v>
      </c>
      <c r="F144">
        <f ca="1">RAND()</f>
        <v>0.51567695075245201</v>
      </c>
      <c r="G144">
        <f ca="1">RAND()</f>
        <v>0.47055917154282845</v>
      </c>
      <c r="H144">
        <f ca="1">RAND()</f>
        <v>0.50096081277363946</v>
      </c>
      <c r="I144">
        <f ca="1">RAND()</f>
        <v>0.50309078523891693</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85202</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13</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3900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125</v>
      </c>
      <c r="Z144">
        <v>1100</v>
      </c>
      <c r="AA144" t="str">
        <f ca="1">IF(ISBLANK(AB144),"",
VLOOKUP(AB144,OFFSET(INDIRECT("$A:$B"),0,MATCH(AB$1&amp;"_Verify",INDIRECT("$1:$1"),0)-1),2,0)
)</f>
        <v>fe</v>
      </c>
      <c r="AB144" t="s">
        <v>82</v>
      </c>
      <c r="AC144" t="s">
        <v>184</v>
      </c>
      <c r="AD144">
        <v>1</v>
      </c>
      <c r="AE144" t="s">
        <v>125</v>
      </c>
      <c r="AG144">
        <v>7400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
      </c>
      <c r="AJ144" t="str">
        <f>IF(ISBLANK($AB144),"",
IF(AND($B144&gt;=VLOOKUP($AB144,$AP:$AS,3,0),$B144&lt;=VLOOKUP($AB144,$AP:$AS,4,0)),"","슬롯타입이상"))</f>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흑진주 칼날</v>
      </c>
      <c r="AL144">
        <v>1</v>
      </c>
      <c r="AM144" t="str">
        <f ca="1">IF(ROW()=2,AN144,OFFSET(AM144,-1,0)&amp;IF(LEN(AN144)=0,"",","&amp;AN144))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{"dy":15,"sl":2,"tp":"fe","vl":"Equip1302","cn":1,"pt":"GO","pr":7400}</v>
      </c>
    </row>
    <row r="145" spans="1:40">
      <c r="A145">
        <v>15</v>
      </c>
      <c r="B145">
        <v>3</v>
      </c>
      <c r="C145">
        <f>IF(B145&lt;=9,0,
IF(B145=10,1,2))</f>
        <v>0</v>
      </c>
      <c r="D145">
        <f ca="1">RAND()</f>
        <v>0.23220574770828251</v>
      </c>
      <c r="E145">
        <f ca="1">RAND()</f>
        <v>0.55440371710161596</v>
      </c>
      <c r="F145">
        <f ca="1">RAND()</f>
        <v>0.5115250352521219</v>
      </c>
      <c r="G145">
        <f ca="1">RAND()</f>
        <v>0.36120660166210372</v>
      </c>
      <c r="H145">
        <f ca="1">RAND()</f>
        <v>0.61527139356007099</v>
      </c>
      <c r="I145">
        <f ca="1">RAND()</f>
        <v>0.36647174108521285</v>
      </c>
      <c r="M145" t="str">
        <f ca="1">IF(LEN(J145)&lt;&gt;0,J145,VLOOKUP(D145+$B145,$BJ:$BK,MATCH($BK$1,$BJ$1:$BK$1,0),1))</f>
        <v>안 지정 캐릭터 PP 영웅등급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55440</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9</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2700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125</v>
      </c>
      <c r="Z145">
        <v>1400</v>
      </c>
      <c r="AA145" t="str">
        <f ca="1">IF(ISBLANK(AB145),"",
VLOOKUP(AB145,OFFSET(INDIRECT("$A:$B"),0,MATCH(AB$1&amp;"_Verify",INDIRECT("$1:$1"),0)-1),2,0)
)</f>
        <v>upn</v>
      </c>
      <c r="AB145" t="s">
        <v>92</v>
      </c>
      <c r="AC145">
        <v>48810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{"dy":15,"sl":3,"tp":"upn","vl":"48810","cn":3,"pt":"GO","pr":900}</v>
      </c>
    </row>
    <row r="146" spans="1:40">
      <c r="A146">
        <v>15</v>
      </c>
      <c r="B146">
        <v>4</v>
      </c>
      <c r="C146">
        <f>IF(B146&lt;=9,0,
IF(B146=10,1,2))</f>
        <v>0</v>
      </c>
      <c r="D146">
        <f ca="1">RAND()</f>
        <v>8.2662045255035954E-2</v>
      </c>
      <c r="E146">
        <f ca="1">RAND()</f>
        <v>0.63670820842678899</v>
      </c>
      <c r="F146">
        <f ca="1">RAND()</f>
        <v>0.22529073251791809</v>
      </c>
      <c r="G146">
        <f ca="1">RAND()</f>
        <v>0.89787351750064215</v>
      </c>
      <c r="H146">
        <f ca="1">RAND()</f>
        <v>0.4762017499001141</v>
      </c>
      <c r="I146">
        <f ca="1">RAND()</f>
        <v>0.99207123805369068</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63670</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10</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3000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125</v>
      </c>
      <c r="Z146">
        <v>1000</v>
      </c>
      <c r="AA146" t="str">
        <f ca="1">IF(ISBLANK(AB146),"",
VLOOKUP(AB146,OFFSET(INDIRECT("$A:$B"),0,MATCH(AB$1&amp;"_Verify",INDIRECT("$1:$1"),0)-1),2,0)
)</f>
        <v>fe</v>
      </c>
      <c r="AB146" t="s">
        <v>82</v>
      </c>
      <c r="AC146" t="s">
        <v>531</v>
      </c>
      <c r="AD146">
        <v>1</v>
      </c>
      <c r="AE146" t="s">
        <v>129</v>
      </c>
      <c r="AF146">
        <v>193</v>
      </c>
      <c r="AG146">
        <v>79</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전설</v>
      </c>
      <c r="AJ146" t="str">
        <f>IF(ISBLANK($AB146),"",
IF(AND($B146&gt;=VLOOKUP($AB146,$AP:$AS,3,0),$B146&lt;=VLOOKUP($AB146,$AP:$AS,4,0)),"","슬롯타입이상"))</f>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유물 약탈자</v>
      </c>
      <c r="AL146">
        <v>1</v>
      </c>
      <c r="AM146" t="str">
        <f ca="1">IF(ROW()=2,AN146,OFFSET(AM146,-1,0)&amp;IF(LEN(AN146)=0,"",","&amp;AN146))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{"dy":15,"sl":4,"tp":"fe","vl":"Equip0402","cn":1,"pt":"DI","pp":193,"pr":79}</v>
      </c>
    </row>
    <row r="147" spans="1:40">
      <c r="A147">
        <v>15</v>
      </c>
      <c r="B147">
        <v>5</v>
      </c>
      <c r="C147">
        <f>IF(B147&lt;=9,0,
IF(B147=10,1,2))</f>
        <v>0</v>
      </c>
      <c r="D147">
        <f ca="1">RAND()</f>
        <v>0.59472608301891738</v>
      </c>
      <c r="E147">
        <f ca="1">RAND()</f>
        <v>0.51451385368121605</v>
      </c>
      <c r="F147">
        <f ca="1">RAND()</f>
        <v>0.22943019423300637</v>
      </c>
      <c r="G147">
        <f ca="1">RAND()</f>
        <v>0.99083399170147268</v>
      </c>
      <c r="H147">
        <f ca="1">RAND()</f>
        <v>0.25813744403334093</v>
      </c>
      <c r="I147">
        <f ca="1">RAND()</f>
        <v>0.85583949930882042</v>
      </c>
      <c r="M147" t="str">
        <f ca="1">IF(LEN(J147)&lt;&gt;0,J147,VLOOKUP(D147+$B147,$BJ:$BK,MATCH($BK$1,$BJ$1:$BK$1,0),1))</f>
        <v>안 지정 캐릭터 PP 영웅등급</v>
      </c>
      <c r="N147">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51451</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9</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2700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277</v>
      </c>
      <c r="W147">
        <v>1</v>
      </c>
      <c r="X147" t="s">
        <v>125</v>
      </c>
      <c r="Z147">
        <v>3300</v>
      </c>
      <c r="AA147" t="str">
        <f ca="1">IF(ISBLANK(AB147),"",
VLOOKUP(AB147,OFFSET(INDIRECT("$A:$B"),0,MATCH(AB$1&amp;"_Verify",INDIRECT("$1:$1"),0)-1),2,0)
)</f>
        <v>uph</v>
      </c>
      <c r="AB147" t="s">
        <v>91</v>
      </c>
      <c r="AC147">
        <v>70085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ca="1">IF(ROW()=2,AN147,OFFSET(AM147,-1,0)&amp;IF(LEN(AN147)=0,"",","&amp;AN147))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{"dy":15,"sl":5,"tp":"uph","vl":"70085","cn":10,"pt":"GO","pr":3000}</v>
      </c>
    </row>
    <row r="148" spans="1:40">
      <c r="A148">
        <v>15</v>
      </c>
      <c r="B148">
        <v>6</v>
      </c>
      <c r="C148">
        <f>IF(B148&lt;=9,0,
IF(B148=10,1,2))</f>
        <v>0</v>
      </c>
      <c r="D148">
        <f ca="1">RAND()</f>
        <v>0.61107914708703714</v>
      </c>
      <c r="E148">
        <f ca="1">RAND()</f>
        <v>7.1339680872691824E-3</v>
      </c>
      <c r="F148">
        <f ca="1">RAND()</f>
        <v>6.591081531875187E-2</v>
      </c>
      <c r="G148">
        <f ca="1">RAND()</f>
        <v>0.30525806998469573</v>
      </c>
      <c r="H148">
        <f ca="1">RAND()</f>
        <v>0.54779980986179533</v>
      </c>
      <c r="I148">
        <f ca="1">RAND()</f>
        <v>0.94551414877567352</v>
      </c>
      <c r="M148" t="str">
        <f ca="1">IF(LEN(J148)&lt;&gt;0,J148,VLOOKUP(D148+$B148,$BJ:$BK,MATCH($BK$1,$BJ$1:$BK$1,0),1))</f>
        <v>지정 장비</v>
      </c>
      <c r="N148" t="str">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Equip0001</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900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ca="1">IF(OR(ISNUMBER(N148),N148="삭제",ISBLANK(N148)),"",
IF(LEFT(N148,5)="Equip",IF(MID(N148,7,1)="4","전설",""),
IF(LEFT(N148,5)="Actor",IF(MID(N148,7,1)="2","전설",""),
"그외없음")))</f>
        <v/>
      </c>
      <c r="U148" t="s">
        <v>82</v>
      </c>
      <c r="V148" t="s">
        <v>184</v>
      </c>
      <c r="W148">
        <v>1</v>
      </c>
      <c r="X148" t="s">
        <v>125</v>
      </c>
      <c r="Z148">
        <v>7600</v>
      </c>
      <c r="AA148" t="str">
        <f ca="1">IF(ISBLANK(AB148),"",
VLOOKUP(AB148,OFFSET(INDIRECT("$A:$B"),0,MATCH(AB$1&amp;"_Verify",INDIRECT("$1:$1"),0)-1),2,0)
)</f>
        <v>fe</v>
      </c>
      <c r="AB148" t="s">
        <v>82</v>
      </c>
      <c r="AC148" t="s">
        <v>195</v>
      </c>
      <c r="AD148">
        <v>1</v>
      </c>
      <c r="AE148" t="s">
        <v>125</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ca="1">IF(ROW()=2,AN148,OFFSET(AM148,-1,0)&amp;IF(LEN(AN148)=0,"",","&amp;AN148))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{"dy":15,"sl":6,"tp":"fe","vl":"Equip7302","cn":1,"pt":"GO","pr":22400}</v>
      </c>
    </row>
    <row r="149" spans="1:40">
      <c r="A149">
        <v>15</v>
      </c>
      <c r="B149">
        <v>7</v>
      </c>
      <c r="C149">
        <f>IF(B149&lt;=9,0,
IF(B149=10,1,2))</f>
        <v>0</v>
      </c>
      <c r="D149">
        <f ca="1">RAND()</f>
        <v>0.56926779975459363</v>
      </c>
      <c r="E149">
        <f ca="1">RAND()</f>
        <v>0.78358848317165075</v>
      </c>
      <c r="F149">
        <f ca="1">RAND()</f>
        <v>0.12352002527387662</v>
      </c>
      <c r="G149">
        <f ca="1">RAND()</f>
        <v>0.29791746867649327</v>
      </c>
      <c r="H149">
        <f ca="1">RAND()</f>
        <v>0.11924116293475917</v>
      </c>
      <c r="I149">
        <f ca="1">RAND()</f>
        <v>0.76018274881860615</v>
      </c>
      <c r="M149" t="str">
        <f ca="1">IF(LEN(J149)&lt;&gt;0,J149,VLOOKUP(D149+$B149,$BJ:$BK,MATCH($BK$1,$BJ$1:$BK$1,0),1))</f>
        <v>지정 장비</v>
      </c>
      <c r="N149" t="str">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Equip8101</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8300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ca="1">IF(OR(ISNUMBER(N149),N149="삭제",ISBLANK(N149)),"",
IF(LEFT(N149,5)="Equip",IF(MID(N149,7,1)="4","전설",""),
IF(LEFT(N149,5)="Actor",IF(MID(N149,7,1)="2","전설",""),
"그외없음")))</f>
        <v/>
      </c>
      <c r="U149" t="s">
        <v>82</v>
      </c>
      <c r="V149" t="s">
        <v>180</v>
      </c>
      <c r="W149">
        <v>1</v>
      </c>
      <c r="X149" t="s">
        <v>125</v>
      </c>
      <c r="Z149">
        <v>5100</v>
      </c>
      <c r="AA149" t="str">
        <f ca="1">IF(ISBLANK(AB149),"",
VLOOKUP(AB149,OFFSET(INDIRECT("$A:$B"),0,MATCH(AB$1&amp;"_Verify",INDIRECT("$1:$1"),0)-1),2,0)
)</f>
        <v>fe</v>
      </c>
      <c r="AB149" t="s">
        <v>82</v>
      </c>
      <c r="AC149" t="s">
        <v>187</v>
      </c>
      <c r="AD149">
        <v>1</v>
      </c>
      <c r="AE149" t="s">
        <v>125</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ca="1">IF(ROW()=2,AN149,OFFSET(AM149,-1,0)&amp;IF(LEN(AN149)=0,"",","&amp;AN149))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{"dy":15,"sl":7,"tp":"fe","vl":"Equip8101","cn":1,"pt":"GO","pr":7800}</v>
      </c>
    </row>
    <row r="150" spans="1:40">
      <c r="A150">
        <v>15</v>
      </c>
      <c r="B150">
        <v>8</v>
      </c>
      <c r="C150">
        <f>IF(B150&lt;=9,0,
IF(B150=10,1,2))</f>
        <v>0</v>
      </c>
      <c r="D150">
        <f ca="1">RAND()</f>
        <v>0.99611083163787473</v>
      </c>
      <c r="E150">
        <f ca="1">RAND()</f>
        <v>0.90374890414727505</v>
      </c>
      <c r="F150">
        <f ca="1">RAND()</f>
        <v>0.1781111204788004</v>
      </c>
      <c r="G150">
        <f ca="1">RAND()</f>
        <v>0.97476632639745409</v>
      </c>
      <c r="H150">
        <f ca="1">RAND()</f>
        <v>0.83153890728966862</v>
      </c>
      <c r="I150">
        <f ca="1">RAND()</f>
        <v>0.99127028657128835</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ca="1">IF(ROW()=2,AN150,OFFSET(AM150,-1,0)&amp;IF(LEN(AN150)=0,"",","&amp;AN150))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v>
      </c>
    </row>
    <row r="151" spans="1:40">
      <c r="A151">
        <v>15</v>
      </c>
      <c r="B151">
        <v>9</v>
      </c>
      <c r="C151">
        <f>IF(B151&lt;=9,0,
IF(B151=10,1,2))</f>
        <v>0</v>
      </c>
      <c r="D151">
        <f ca="1">RAND()</f>
        <v>0.57612307126405082</v>
      </c>
      <c r="E151">
        <f ca="1">RAND()</f>
        <v>0.79917523605513385</v>
      </c>
      <c r="F151">
        <f ca="1">RAND()</f>
        <v>0.61062306540754907</v>
      </c>
      <c r="G151">
        <f ca="1">RAND()</f>
        <v>0.70612045363296549</v>
      </c>
      <c r="H151">
        <f ca="1">RAND()</f>
        <v>0.51298619048664551</v>
      </c>
      <c r="I151">
        <f ca="1">RAND()</f>
        <v>0.6987405836929268</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ca="1">IF(ROW()=2,AN151,OFFSET(AM151,-1,0)&amp;IF(LEN(AN151)=0,"",","&amp;AN151))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v>
      </c>
    </row>
    <row r="152" spans="1:40">
      <c r="A152">
        <v>16</v>
      </c>
      <c r="B152">
        <v>0</v>
      </c>
      <c r="C152">
        <f>IF(B152&lt;=9,0,
IF(B152=10,1,2))</f>
        <v>0</v>
      </c>
      <c r="D152">
        <f ca="1">RAND()</f>
        <v>0.62185326675594266</v>
      </c>
      <c r="E152">
        <f ca="1">RAND()</f>
        <v>0.93858502240916186</v>
      </c>
      <c r="F152">
        <f ca="1">RAND()</f>
        <v>0.99477200477320404</v>
      </c>
      <c r="G152">
        <f ca="1">RAND()</f>
        <v>0.31501159223622677</v>
      </c>
      <c r="H152">
        <f ca="1">RAND()</f>
        <v>0.73812225076426186</v>
      </c>
      <c r="I152">
        <f ca="1">RAND()</f>
        <v>3.0951880563384382E-2</v>
      </c>
      <c r="M152" t="str">
        <f ca="1">IF(LEN(J152)&lt;&gt;0,J152,VLOOKUP(D152+$B152,$BJ:$BK,MATCH($BK$1,$BJ$1:$BK$1,0),1))</f>
        <v>지정 장비</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Equip8102</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7500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82</v>
      </c>
      <c r="V152" t="s">
        <v>204</v>
      </c>
      <c r="W152">
        <v>1</v>
      </c>
      <c r="X152" t="s">
        <v>125</v>
      </c>
      <c r="Z152">
        <v>3400</v>
      </c>
      <c r="AA152" t="str">
        <f ca="1">IF(ISBLANK(AB152),"",
VLOOKUP(AB152,OFFSET(INDIRECT("$A:$B"),0,MATCH(AB$1&amp;"_Verify",INDIRECT("$1:$1"),0)-1),2,0)
)</f>
        <v>fe</v>
      </c>
      <c r="AB152" t="s">
        <v>82</v>
      </c>
      <c r="AC152" t="s">
        <v>377</v>
      </c>
      <c r="AD152">
        <v>1</v>
      </c>
      <c r="AE152" t="s">
        <v>125</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파수꾼의 숏보우</v>
      </c>
      <c r="AL152">
        <v>1</v>
      </c>
      <c r="AM152" t="str">
        <f ca="1">IF(ROW()=2,AN152,OFFSET(AM152,-1,0)&amp;IF(LEN(AN152)=0,"",","&amp;AN152))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{"dy":16,"sl":0,"tp":"fe","vl":"Equip2202","cn":1,"pt":"GO","pr":3400}</v>
      </c>
    </row>
    <row r="153" spans="1:40">
      <c r="A153">
        <v>16</v>
      </c>
      <c r="B153">
        <v>1</v>
      </c>
      <c r="C153">
        <f>IF(B153&lt;=9,0,
IF(B153=10,1,2))</f>
        <v>0</v>
      </c>
      <c r="D153">
        <f ca="1">RAND()</f>
        <v>0.12396333948726568</v>
      </c>
      <c r="E153">
        <f ca="1">RAND()</f>
        <v>0.45006122560181261</v>
      </c>
      <c r="F153">
        <f ca="1">RAND()</f>
        <v>0.97042610335304258</v>
      </c>
      <c r="G153">
        <f ca="1">RAND()</f>
        <v>1.2948987235272824E-2</v>
      </c>
      <c r="H153">
        <f ca="1">RAND()</f>
        <v>0.83804651592423751</v>
      </c>
      <c r="I153">
        <f ca="1">RAND()</f>
        <v>0.47362529105417073</v>
      </c>
      <c r="M153" t="str">
        <f ca="1">IF(LEN(J153)&lt;&gt;0,J153,VLOOKUP(D153+$B153,$BJ:$BK,MATCH($BK$1,$BJ$1:$BK$1,0),1))</f>
        <v>지정 장비</v>
      </c>
      <c r="N153" t="str">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Equip4001</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700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ca="1">IF(OR(ISNUMBER(N153),N153="삭제",ISBLANK(N153)),"",
IF(LEFT(N153,5)="Equip",IF(MID(N153,7,1)="4","전설",""),
IF(LEFT(N153,5)="Actor",IF(MID(N153,7,1)="2","전설",""),
"그외없음")))</f>
        <v/>
      </c>
      <c r="U153" t="s">
        <v>82</v>
      </c>
      <c r="V153" t="s">
        <v>178</v>
      </c>
      <c r="W153">
        <v>1</v>
      </c>
      <c r="X153" t="s">
        <v>125</v>
      </c>
      <c r="Z153">
        <v>1200</v>
      </c>
      <c r="AA153" t="str">
        <f ca="1">IF(ISBLANK(AB153),"",
VLOOKUP(AB153,OFFSET(INDIRECT("$A:$B"),0,MATCH(AB$1&amp;"_Verify",INDIRECT("$1:$1"),0)-1),2,0)
)</f>
        <v>fe</v>
      </c>
      <c r="AB153" t="s">
        <v>82</v>
      </c>
      <c r="AC153" t="s">
        <v>178</v>
      </c>
      <c r="AD153">
        <v>1</v>
      </c>
      <c r="AE153" t="s">
        <v>125</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ca="1">IF(ROW()=2,AN153,OFFSET(AM153,-1,0)&amp;IF(LEN(AN153)=0,"",","&amp;AN153))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{"dy":16,"sl":1,"tp":"fe","vl":"Equip3102","cn":1,"pt":"GO","pr":1200}</v>
      </c>
    </row>
    <row r="154" spans="1:40">
      <c r="A154">
        <v>16</v>
      </c>
      <c r="B154">
        <v>2</v>
      </c>
      <c r="C154">
        <f>IF(B154&lt;=9,0,
IF(B154=10,1,2))</f>
        <v>0</v>
      </c>
      <c r="D154">
        <f ca="1">RAND()</f>
        <v>1.6255967280485284E-2</v>
      </c>
      <c r="E154">
        <f ca="1">RAND()</f>
        <v>0.58239561402451101</v>
      </c>
      <c r="F154">
        <f ca="1">RAND()</f>
        <v>0.36094752669967101</v>
      </c>
      <c r="G154">
        <f ca="1">RAND()</f>
        <v>1.9483626362773232E-2</v>
      </c>
      <c r="H154">
        <f ca="1">RAND()</f>
        <v>0.54844552951000292</v>
      </c>
      <c r="I154">
        <f ca="1">RAND()</f>
        <v>0.94895238532091208</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58239</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9</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2700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125</v>
      </c>
      <c r="Z154">
        <v>900</v>
      </c>
      <c r="AA154" t="str">
        <f ca="1">IF(ISBLANK(AB154),"",
VLOOKUP(AB154,OFFSET(INDIRECT("$A:$B"),0,MATCH(AB$1&amp;"_Verify",INDIRECT("$1:$1"),0)-1),2,0)
)</f>
        <v>uph</v>
      </c>
      <c r="AB154" t="s">
        <v>91</v>
      </c>
      <c r="AC154">
        <v>11315</v>
      </c>
      <c r="AD154">
        <v>11</v>
      </c>
      <c r="AE154" t="s">
        <v>357</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{"dy":16,"sl":2,"tp":"uph","vl":"11315","cn":11,"pt":"DI","pr":3}</v>
      </c>
    </row>
    <row r="155" spans="1:40">
      <c r="A155">
        <v>16</v>
      </c>
      <c r="B155">
        <v>3</v>
      </c>
      <c r="C155">
        <f>IF(B155&lt;=9,0,
IF(B155=10,1,2))</f>
        <v>0</v>
      </c>
      <c r="D155">
        <f ca="1">RAND()</f>
        <v>0.23505197212796891</v>
      </c>
      <c r="E155">
        <f ca="1">RAND()</f>
        <v>0.71709685342000751</v>
      </c>
      <c r="F155">
        <f ca="1">RAND()</f>
        <v>0.80735932686412493</v>
      </c>
      <c r="G155">
        <f ca="1">RAND()</f>
        <v>0.20401664761568739</v>
      </c>
      <c r="H155">
        <f ca="1">RAND()</f>
        <v>0.79386843118593853</v>
      </c>
      <c r="I155">
        <f ca="1">RAND()</f>
        <v>0.15710128016192404</v>
      </c>
      <c r="M155" t="str">
        <f ca="1">IF(LEN(J155)&lt;&gt;0,J155,VLOOKUP(D155+$B155,$BJ:$BK,MATCH($BK$1,$BJ$1:$BK$1,0),1))</f>
        <v>안 지정 캐릭터 PP 영웅등급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71709</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11</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3300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125</v>
      </c>
      <c r="Z155">
        <v>1400</v>
      </c>
      <c r="AA155" t="str">
        <f ca="1">IF(ISBLANK(AB155),"",
VLOOKUP(AB155,OFFSET(INDIRECT("$A:$B"),0,MATCH(AB$1&amp;"_Verify",INDIRECT("$1:$1"),0)-1),2,0)
)</f>
        <v>fe</v>
      </c>
      <c r="AB155" t="s">
        <v>82</v>
      </c>
      <c r="AC155" t="s">
        <v>435</v>
      </c>
      <c r="AD155">
        <v>1</v>
      </c>
      <c r="AE155" t="s">
        <v>125</v>
      </c>
      <c r="AG155">
        <v>1100</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
      </c>
      <c r="AJ155" t="str">
        <f>IF(ISBLANK($AB155),"",
IF(AND($B155&gt;=VLOOKUP($AB155,$AP:$AS,3,0),$B155&lt;=VLOOKUP($AB155,$AP:$AS,4,0)),"","슬롯타입이상"))</f>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칼날 손잡이</v>
      </c>
      <c r="AL155">
        <v>1</v>
      </c>
      <c r="AM155" t="str">
        <f ca="1">IF(ROW()=2,AN155,OFFSET(AM155,-1,0)&amp;IF(LEN(AN155)=0,"",","&amp;AN155))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{"dy":16,"sl":3,"tp":"fe","vl":"Equip1101","cn":1,"pt":"GO","pr":1100}</v>
      </c>
    </row>
    <row r="156" spans="1:40">
      <c r="A156">
        <v>16</v>
      </c>
      <c r="B156">
        <v>4</v>
      </c>
      <c r="C156">
        <f>IF(B156&lt;=9,0,
IF(B156=10,1,2))</f>
        <v>0</v>
      </c>
      <c r="D156">
        <f ca="1">RAND()</f>
        <v>0.53358286084346473</v>
      </c>
      <c r="E156">
        <f ca="1">RAND()</f>
        <v>0.53598583517676879</v>
      </c>
      <c r="F156">
        <f ca="1">RAND()</f>
        <v>0.9546146959433861</v>
      </c>
      <c r="G156">
        <f ca="1">RAND()</f>
        <v>6.409700696181464E-2</v>
      </c>
      <c r="H156">
        <f ca="1">RAND()</f>
        <v>0.89710789003802927</v>
      </c>
      <c r="I156">
        <f ca="1">RAND()</f>
        <v>0.4186283783842667</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53598</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9</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2700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125</v>
      </c>
      <c r="Z156">
        <v>1400</v>
      </c>
      <c r="AA156" t="str">
        <f ca="1">IF(ISBLANK(AB156),"",
VLOOKUP(AB156,OFFSET(INDIRECT("$A:$B"),0,MATCH(AB$1&amp;"_Verify",INDIRECT("$1:$1"),0)-1),2,0)
)</f>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{"dy":16,"sl":4,"tp":"upn","vl":"83631","cn":6,"pt":"GO","pr":1800}</v>
      </c>
    </row>
    <row r="157" spans="1:40">
      <c r="A157">
        <v>16</v>
      </c>
      <c r="B157">
        <v>5</v>
      </c>
      <c r="C157">
        <f>IF(B157&lt;=9,0,
IF(B157=10,1,2))</f>
        <v>0</v>
      </c>
      <c r="D157">
        <f ca="1">RAND()</f>
        <v>0.27022855086331299</v>
      </c>
      <c r="E157">
        <f ca="1">RAND()</f>
        <v>0.17574986561625483</v>
      </c>
      <c r="F157">
        <f ca="1">RAND()</f>
        <v>0.55161067858888324</v>
      </c>
      <c r="G157">
        <f ca="1">RAND()</f>
        <v>2.2621516270726505E-2</v>
      </c>
      <c r="H157">
        <f ca="1">RAND()</f>
        <v>0.39412949163392641</v>
      </c>
      <c r="I157">
        <f ca="1">RAND()</f>
        <v>0.15056453274113479</v>
      </c>
      <c r="M157" t="str">
        <f ca="1">IF(LEN(J157)&lt;&gt;0,J157,VLOOKUP(D157+$B157,$BJ:$BK,MATCH($BK$1,$BJ$1:$BK$1,0),1))</f>
        <v>지정 장비</v>
      </c>
      <c r="N157" t="str">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Equip1201</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DI</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4</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187</v>
      </c>
      <c r="W157">
        <v>1</v>
      </c>
      <c r="X157" t="s">
        <v>125</v>
      </c>
      <c r="Z157">
        <v>7900</v>
      </c>
      <c r="AA157" t="str">
        <f ca="1">IF(ISBLANK(AB157),"",
VLOOKUP(AB157,OFFSET(INDIRECT("$A:$B"),0,MATCH(AB$1&amp;"_Verify",INDIRECT("$1:$1"),0)-1),2,0)
)</f>
        <v>fe</v>
      </c>
      <c r="AB157" t="s">
        <v>82</v>
      </c>
      <c r="AC157" t="s">
        <v>436</v>
      </c>
      <c r="AD157">
        <v>1</v>
      </c>
      <c r="AE157" t="s">
        <v>125</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성스러운 휘장</v>
      </c>
      <c r="AL157">
        <v>1</v>
      </c>
      <c r="AM157" t="str">
        <f ca="1">IF(ROW()=2,AN157,OFFSET(AM157,-1,0)&amp;IF(LEN(AN157)=0,"",","&amp;AN157))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{"dy":16,"sl":5,"tp":"fe","vl":"Equip5201","cn":1,"pt":"GO","pr":2700}</v>
      </c>
    </row>
    <row r="158" spans="1:40">
      <c r="A158">
        <v>16</v>
      </c>
      <c r="B158">
        <v>6</v>
      </c>
      <c r="C158">
        <f>IF(B158&lt;=9,0,
IF(B158=10,1,2))</f>
        <v>0</v>
      </c>
      <c r="D158">
        <f ca="1">RAND()</f>
        <v>0.60309280737671744</v>
      </c>
      <c r="E158">
        <f ca="1">RAND()</f>
        <v>3.3505094485577036E-2</v>
      </c>
      <c r="F158">
        <f ca="1">RAND()</f>
        <v>0.8531470566272259</v>
      </c>
      <c r="G158">
        <f ca="1">RAND()</f>
        <v>0.99107800139323821</v>
      </c>
      <c r="H158">
        <f ca="1">RAND()</f>
        <v>0.57381261035884157</v>
      </c>
      <c r="I158">
        <f ca="1">RAND()</f>
        <v>0.28714035077578104</v>
      </c>
      <c r="M158" t="str">
        <f ca="1">IF(LEN(J158)&lt;&gt;0,J158,VLOOKUP(D158+$B158,$BJ:$BK,MATCH($BK$1,$BJ$1:$BK$1,0),1))</f>
        <v>지정 장비</v>
      </c>
      <c r="N158" t="str">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Equip0102</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1100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ca="1">IF(OR(ISNUMBER(N158),N158="삭제",ISBLANK(N158)),"",
IF(LEFT(N158,5)="Equip",IF(MID(N158,7,1)="4","전설",""),
IF(LEFT(N158,5)="Actor",IF(MID(N158,7,1)="2","전설",""),
"그외없음")))</f>
        <v/>
      </c>
      <c r="U158" t="s">
        <v>82</v>
      </c>
      <c r="V158" t="s">
        <v>191</v>
      </c>
      <c r="W158">
        <v>1</v>
      </c>
      <c r="X158" t="s">
        <v>125</v>
      </c>
      <c r="Z158">
        <v>2100</v>
      </c>
      <c r="AA158" t="str">
        <f ca="1">IF(ISBLANK(AB158),"",
VLOOKUP(AB158,OFFSET(INDIRECT("$A:$B"),0,MATCH(AB$1&amp;"_Verify",INDIRECT("$1:$1"),0)-1),2,0)
)</f>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ca="1">IF(ROW()=2,AN158,OFFSET(AM158,-1,0)&amp;IF(LEN(AN158)=0,"",","&amp;AN158))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{"dy":16,"sl":6,"tp":"uph","vl":"85863","cn":14,"pt":"GO","pr":4200}</v>
      </c>
    </row>
    <row r="159" spans="1:40">
      <c r="A159">
        <v>16</v>
      </c>
      <c r="B159">
        <v>7</v>
      </c>
      <c r="C159">
        <f>IF(B159&lt;=9,0,
IF(B159=10,1,2))</f>
        <v>0</v>
      </c>
      <c r="D159">
        <f ca="1">RAND()</f>
        <v>0.33977559620314479</v>
      </c>
      <c r="E159">
        <f ca="1">RAND()</f>
        <v>0.33440712631665392</v>
      </c>
      <c r="F159">
        <f ca="1">RAND()</f>
        <v>0.95293043659816357</v>
      </c>
      <c r="G159">
        <f ca="1">RAND()</f>
        <v>0.85840823998935623</v>
      </c>
      <c r="H159">
        <f ca="1">RAND()</f>
        <v>0.68353105670492209</v>
      </c>
      <c r="I159">
        <f ca="1">RAND()</f>
        <v>0.1189755382582518</v>
      </c>
      <c r="M159" t="str">
        <f ca="1">IF(LEN(J159)&lt;&gt;0,J159,VLOOKUP(D159+$B159,$BJ:$BK,MATCH($BK$1,$BJ$1:$BK$1,0),1))</f>
        <v>지정 장비</v>
      </c>
      <c r="N159" t="str">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Equip3402</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DI</v>
      </c>
      <c r="Q159">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28</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14</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ca="1">IF(OR(ISNUMBER(N159),N159="삭제",ISBLANK(N159)),"",
IF(LEFT(N159,5)="Equip",IF(MID(N159,7,1)="4","전설",""),
IF(LEFT(N159,5)="Actor",IF(MID(N159,7,1)="2","전설",""),
"그외없음")))</f>
        <v>전설</v>
      </c>
      <c r="U159" t="s">
        <v>82</v>
      </c>
      <c r="V159" t="s">
        <v>239</v>
      </c>
      <c r="W159">
        <v>1</v>
      </c>
      <c r="X159" t="s">
        <v>125</v>
      </c>
      <c r="Z159">
        <v>29300</v>
      </c>
      <c r="AA159" t="str">
        <f ca="1">IF(ISBLANK(AB159),"",
VLOOKUP(AB159,OFFSET(INDIRECT("$A:$B"),0,MATCH(AB$1&amp;"_Verify",INDIRECT("$1:$1"),0)-1),2,0)
)</f>
        <v>fe</v>
      </c>
      <c r="AB159" t="s">
        <v>82</v>
      </c>
      <c r="AC159" t="s">
        <v>434</v>
      </c>
      <c r="AD159">
        <v>1</v>
      </c>
      <c r="AE159" t="s">
        <v>125</v>
      </c>
      <c r="AG159">
        <v>9600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플럭스 리볼버</v>
      </c>
      <c r="AL159">
        <v>1</v>
      </c>
      <c r="AM159" t="str">
        <f ca="1">IF(ROW()=2,AN159,OFFSET(AM159,-1,0)&amp;IF(LEN(AN159)=0,"",","&amp;AN159))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{"dy":16,"sl":7,"tp":"fe","vl":"Equip6202","cn":1,"pt":"GO","pr":9600}</v>
      </c>
    </row>
    <row r="160" spans="1:40">
      <c r="A160">
        <v>16</v>
      </c>
      <c r="B160">
        <v>8</v>
      </c>
      <c r="C160">
        <f>IF(B160&lt;=9,0,
IF(B160=10,1,2))</f>
        <v>0</v>
      </c>
      <c r="D160">
        <f ca="1">RAND()</f>
        <v>7.4554630497016827E-2</v>
      </c>
      <c r="E160">
        <f ca="1">RAND()</f>
        <v>0.74052769822920284</v>
      </c>
      <c r="F160">
        <f ca="1">RAND()</f>
        <v>0.10960194981085536</v>
      </c>
      <c r="G160">
        <f ca="1">RAND()</f>
        <v>3.6081846889562286E-2</v>
      </c>
      <c r="H160">
        <f ca="1">RAND()</f>
        <v>0.84677746993482417</v>
      </c>
      <c r="I160">
        <f ca="1">RAND()</f>
        <v>0.21101438943916739</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ca="1">IF(ROW()=2,AN160,OFFSET(AM160,-1,0)&amp;IF(LEN(AN160)=0,"",","&amp;AN160))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v>
      </c>
    </row>
    <row r="161" spans="1:40">
      <c r="A161">
        <v>16</v>
      </c>
      <c r="B161">
        <v>9</v>
      </c>
      <c r="C161">
        <f>IF(B161&lt;=9,0,
IF(B161=10,1,2))</f>
        <v>0</v>
      </c>
      <c r="D161">
        <f ca="1">RAND()</f>
        <v>0.96306402700841209</v>
      </c>
      <c r="E161">
        <f ca="1">RAND()</f>
        <v>0.58555576363151729</v>
      </c>
      <c r="F161">
        <f ca="1">RAND()</f>
        <v>0.88441652715357866</v>
      </c>
      <c r="G161">
        <f ca="1">RAND()</f>
        <v>0.8364355431506223</v>
      </c>
      <c r="H161">
        <f ca="1">RAND()</f>
        <v>0.59447230836205467</v>
      </c>
      <c r="I161">
        <f ca="1">RAND()</f>
        <v>0.58445396314990061</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ca="1">IF(ROW()=2,AN161,OFFSET(AM161,-1,0)&amp;IF(LEN(AN161)=0,"",","&amp;AN161))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v>
      </c>
    </row>
    <row r="162" spans="1:40">
      <c r="A162">
        <v>17</v>
      </c>
      <c r="B162">
        <v>0</v>
      </c>
      <c r="C162">
        <f>IF(B162&lt;=9,0,
IF(B162=10,1,2))</f>
        <v>0</v>
      </c>
      <c r="D162">
        <f ca="1">RAND()</f>
        <v>0.10212826445676382</v>
      </c>
      <c r="E162">
        <f ca="1">RAND()</f>
        <v>0.66057794693376848</v>
      </c>
      <c r="F162">
        <f ca="1">RAND()</f>
        <v>0.90207082717566334</v>
      </c>
      <c r="G162">
        <f ca="1">RAND()</f>
        <v>0.99370561523381717</v>
      </c>
      <c r="H162">
        <f ca="1">RAND()</f>
        <v>0.89370135771574288</v>
      </c>
      <c r="I162">
        <f ca="1">RAND()</f>
        <v>0.40561890425337865</v>
      </c>
      <c r="M162" t="str">
        <f ca="1">IF(LEN(J162)&lt;&gt;0,J162,VLOOKUP(D162+$B162,$BJ:$BK,MATCH($BK$1,$BJ$1:$BK$1,0),1))</f>
        <v>지정 장비</v>
      </c>
      <c r="N162" t="str">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Equip5302</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7400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ca="1">IF(OR(ISNUMBER(N162),N162="삭제",ISBLANK(N162)),"",
IF(LEFT(N162,5)="Equip",IF(MID(N162,7,1)="4","전설",""),
IF(LEFT(N162,5)="Actor",IF(MID(N162,7,1)="2","전설",""),
"그외없음")))</f>
        <v/>
      </c>
      <c r="U162" t="s">
        <v>82</v>
      </c>
      <c r="V162" t="s">
        <v>187</v>
      </c>
      <c r="W162">
        <v>1</v>
      </c>
      <c r="X162" t="s">
        <v>125</v>
      </c>
      <c r="Z162">
        <v>8300</v>
      </c>
      <c r="AA162" t="str">
        <f ca="1">IF(ISBLANK(AB162),"",
VLOOKUP(AB162,OFFSET(INDIRECT("$A:$B"),0,MATCH(AB$1&amp;"_Verify",INDIRECT("$1:$1"),0)-1),2,0)
)</f>
        <v>fe</v>
      </c>
      <c r="AB162" t="s">
        <v>82</v>
      </c>
      <c r="AC162" t="s">
        <v>113</v>
      </c>
      <c r="AD162">
        <v>1</v>
      </c>
      <c r="AE162" t="s">
        <v>125</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ca="1">IF(ROW()=2,AN162,OFFSET(AM162,-1,0)&amp;IF(LEN(AN162)=0,"",","&amp;AN162))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{"dy":17,"sl":0,"tp":"fe","vl":"Equip0102","cn":1,"pt":"GO","pr":1000}</v>
      </c>
    </row>
    <row r="163" spans="1:40">
      <c r="A163">
        <v>17</v>
      </c>
      <c r="B163">
        <v>1</v>
      </c>
      <c r="C163">
        <f>IF(B163&lt;=9,0,
IF(B163=10,1,2))</f>
        <v>0</v>
      </c>
      <c r="D163">
        <f ca="1">RAND()</f>
        <v>0.98002753072220483</v>
      </c>
      <c r="E163">
        <f ca="1">RAND()</f>
        <v>0.86123048886030695</v>
      </c>
      <c r="F163">
        <f ca="1">RAND()</f>
        <v>0.31300379478743878</v>
      </c>
      <c r="G163">
        <f ca="1">RAND()</f>
        <v>0.87490324452267598</v>
      </c>
      <c r="H163">
        <f ca="1">RAND()</f>
        <v>0.74898293681846717</v>
      </c>
      <c r="I163">
        <f ca="1">RAND()</f>
        <v>0.64251153649212556</v>
      </c>
      <c r="M163" t="str">
        <f ca="1">IF(LEN(J163)&lt;&gt;0,J163,VLOOKUP(D163+$B163,$BJ:$BK,MATCH($BK$1,$BJ$1:$BK$1,0),1))</f>
        <v>지정 장비</v>
      </c>
      <c r="N163" t="str">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Equip7301</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22700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ca="1">IF(OR(ISNUMBER(N163),N163="삭제",ISBLANK(N163)),"",
IF(LEFT(N163,5)="Equip",IF(MID(N163,7,1)="4","전설",""),
IF(LEFT(N163,5)="Actor",IF(MID(N163,7,1)="2","전설",""),
"그외없음")))</f>
        <v/>
      </c>
      <c r="U163" t="s">
        <v>82</v>
      </c>
      <c r="V163" t="s">
        <v>182</v>
      </c>
      <c r="W163">
        <v>1</v>
      </c>
      <c r="X163" t="s">
        <v>129</v>
      </c>
      <c r="Z163">
        <v>4</v>
      </c>
      <c r="AA163" t="str">
        <f ca="1">IF(ISBLANK(AB163),"",
VLOOKUP(AB163,OFFSET(INDIRECT("$A:$B"),0,MATCH(AB$1&amp;"_Verify",INDIRECT("$1:$1"),0)-1),2,0)
)</f>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ca="1">IF(ROW()=2,AN163,OFFSET(AM163,-1,0)&amp;IF(LEN(AN163)=0,"",","&amp;AN163))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{"dy":17,"sl":1,"tp":"upn","vl":"24840","cn":7,"pt":"GO","pr":2100}</v>
      </c>
    </row>
    <row r="164" spans="1:40">
      <c r="A164">
        <v>17</v>
      </c>
      <c r="B164">
        <v>2</v>
      </c>
      <c r="C164">
        <f>IF(B164&lt;=9,0,
IF(B164=10,1,2))</f>
        <v>0</v>
      </c>
      <c r="D164">
        <f ca="1">RAND()</f>
        <v>0.2033910208656533</v>
      </c>
      <c r="E164">
        <f ca="1">RAND()</f>
        <v>0.35346121365999306</v>
      </c>
      <c r="F164">
        <f ca="1">RAND()</f>
        <v>0.54262324054556077</v>
      </c>
      <c r="G164">
        <f ca="1">RAND()</f>
        <v>0.74284233122692533</v>
      </c>
      <c r="H164">
        <f ca="1">RAND()</f>
        <v>8.546560127466174E-2</v>
      </c>
      <c r="I164">
        <f ca="1">RAND()</f>
        <v>0.27473226281869512</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35346</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7</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2100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125</v>
      </c>
      <c r="Z164">
        <v>1400</v>
      </c>
      <c r="AA164" t="str">
        <f ca="1">IF(ISBLANK(AB164),"",
VLOOKUP(AB164,OFFSET(INDIRECT("$A:$B"),0,MATCH(AB$1&amp;"_Verify",INDIRECT("$1:$1"),0)-1),2,0)
)</f>
        <v>fe</v>
      </c>
      <c r="AB164" t="s">
        <v>82</v>
      </c>
      <c r="AC164" t="s">
        <v>359</v>
      </c>
      <c r="AD164">
        <v>1</v>
      </c>
      <c r="AE164" t="s">
        <v>381</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아주르 스트라이프</v>
      </c>
      <c r="AL164">
        <v>1</v>
      </c>
      <c r="AM164" t="str">
        <f ca="1">IF(ROW()=2,AN164,OFFSET(AM164,-1,0)&amp;IF(LEN(AN164)=0,"",","&amp;AN164))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{"dy":17,"sl":2,"tp":"fe","vl":"Equip1202","cn":1,"pt":"GO","pr":3300}</v>
      </c>
    </row>
    <row r="165" spans="1:40">
      <c r="A165">
        <v>17</v>
      </c>
      <c r="B165">
        <v>3</v>
      </c>
      <c r="C165">
        <f>IF(B165&lt;=9,0,
IF(B165=10,1,2))</f>
        <v>0</v>
      </c>
      <c r="D165">
        <f ca="1">RAND()</f>
        <v>0.77158459215346542</v>
      </c>
      <c r="E165">
        <f ca="1">RAND()</f>
        <v>0.80398951984564959</v>
      </c>
      <c r="F165">
        <f ca="1">RAND()</f>
        <v>0.53256529456246304</v>
      </c>
      <c r="G165">
        <f ca="1">RAND()</f>
        <v>0.70213093256653158</v>
      </c>
      <c r="H165">
        <f ca="1">RAND()</f>
        <v>0.28860190687618026</v>
      </c>
      <c r="I165">
        <f ca="1">RAND()</f>
        <v>0.1451594646724903</v>
      </c>
      <c r="M165" t="str">
        <f ca="1">IF(LEN(J165)&lt;&gt;0,J165,VLOOKUP(D165+$B165,$BJ:$BK,MATCH($BK$1,$BJ$1:$BK$1,0),1))</f>
        <v>안 지정 캐릭터 PP 일반등급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80398</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12</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3600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125</v>
      </c>
      <c r="Z165">
        <v>1000</v>
      </c>
      <c r="AA165" t="str">
        <f ca="1">IF(ISBLANK(AB165),"",
VLOOKUP(AB165,OFFSET(INDIRECT("$A:$B"),0,MATCH(AB$1&amp;"_Verify",INDIRECT("$1:$1"),0)-1),2,0)
)</f>
        <v>uph</v>
      </c>
      <c r="AB165" t="s">
        <v>91</v>
      </c>
      <c r="AC165">
        <v>86575</v>
      </c>
      <c r="AD165">
        <v>14</v>
      </c>
      <c r="AE165" t="s">
        <v>378</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{"dy":17,"sl":3,"tp":"uph","vl":"86575","cn":14,"pt":"DI","pr":4}</v>
      </c>
    </row>
    <row r="166" spans="1:40">
      <c r="A166">
        <v>17</v>
      </c>
      <c r="B166">
        <v>4</v>
      </c>
      <c r="C166">
        <f>IF(B166&lt;=9,0,
IF(B166=10,1,2))</f>
        <v>0</v>
      </c>
      <c r="D166">
        <f ca="1">RAND()</f>
        <v>0.91723290900859455</v>
      </c>
      <c r="E166">
        <f ca="1">RAND()</f>
        <v>0.93454123727735594</v>
      </c>
      <c r="F166">
        <f ca="1">RAND()</f>
        <v>0.69613386223957474</v>
      </c>
      <c r="G166">
        <f ca="1">RAND()</f>
        <v>8.6557552633629298E-3</v>
      </c>
      <c r="H166">
        <f ca="1">RAND()</f>
        <v>0.51903362898898664</v>
      </c>
      <c r="I166">
        <f ca="1">RAND()</f>
        <v>0.53313108604715742</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93454</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14</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4200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125</v>
      </c>
      <c r="Z166">
        <v>900</v>
      </c>
      <c r="AA166" t="str">
        <f ca="1">IF(ISBLANK(AB166),"",
VLOOKUP(AB166,OFFSET(INDIRECT("$A:$B"),0,MATCH(AB$1&amp;"_Verify",INDIRECT("$1:$1"),0)-1),2,0)
)</f>
        <v>fe</v>
      </c>
      <c r="AB166" t="s">
        <v>82</v>
      </c>
      <c r="AC166" t="s">
        <v>376</v>
      </c>
      <c r="AD166">
        <v>1</v>
      </c>
      <c r="AE166" t="s">
        <v>125</v>
      </c>
      <c r="AG166">
        <v>3100</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
      </c>
      <c r="AJ166" t="str">
        <f>IF(ISBLANK($AB166),"",
IF(AND($B166&gt;=VLOOKUP($AB166,$AP:$AS,3,0),$B166&lt;=VLOOKUP($AB166,$AP:$AS,4,0)),"","슬롯타입이상"))</f>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ca="1">IF(ROW()=2,AN166,OFFSET(AM166,-1,0)&amp;IF(LEN(AN166)=0,"",","&amp;AN166))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{"dy":17,"sl":4,"tp":"fe","vl":"Equip6101","cn":1,"pt":"GO","pr":3100}</v>
      </c>
    </row>
    <row r="167" spans="1:40">
      <c r="A167">
        <v>17</v>
      </c>
      <c r="B167">
        <v>5</v>
      </c>
      <c r="C167">
        <f>IF(B167&lt;=9,0,
IF(B167=10,1,2))</f>
        <v>0</v>
      </c>
      <c r="D167">
        <f ca="1">RAND()</f>
        <v>0.47333179741200704</v>
      </c>
      <c r="E167">
        <f ca="1">RAND()</f>
        <v>0.29943150388257778</v>
      </c>
      <c r="F167">
        <f ca="1">RAND()</f>
        <v>0.5890394973513331</v>
      </c>
      <c r="G167">
        <f ca="1">RAND()</f>
        <v>0.22624535664585776</v>
      </c>
      <c r="H167">
        <f ca="1">RAND()</f>
        <v>0.57061476798003086</v>
      </c>
      <c r="I167">
        <f ca="1">RAND()</f>
        <v>0.4505452730456132</v>
      </c>
      <c r="M167" t="str">
        <f ca="1">IF(LEN(J167)&lt;&gt;0,J167,VLOOKUP(D167+$B167,$BJ:$BK,MATCH($BK$1,$BJ$1:$BK$1,0),1))</f>
        <v>지정 장비</v>
      </c>
      <c r="N167" t="str">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Equip2202</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DI</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4</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82</v>
      </c>
      <c r="V167" t="s">
        <v>205</v>
      </c>
      <c r="W167">
        <v>1</v>
      </c>
      <c r="X167" t="s">
        <v>125</v>
      </c>
      <c r="Z167">
        <v>3100</v>
      </c>
      <c r="AA167" t="str">
        <f ca="1">IF(ISBLANK(AB167),"",
VLOOKUP(AB167,OFFSET(INDIRECT("$A:$B"),0,MATCH(AB$1&amp;"_Verify",INDIRECT("$1:$1"),0)-1),2,0)
)</f>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ca="1">IF(ROW()=2,AN167,OFFSET(AM167,-1,0)&amp;IF(LEN(AN167)=0,"",","&amp;AN167))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{"dy":17,"sl":5,"tp":"upn","vl":"10498","cn":9,"pt":"GO","pr":2700}</v>
      </c>
    </row>
    <row r="168" spans="1:40">
      <c r="A168">
        <v>17</v>
      </c>
      <c r="B168">
        <v>6</v>
      </c>
      <c r="C168">
        <f>IF(B168&lt;=9,0,
IF(B168=10,1,2))</f>
        <v>0</v>
      </c>
      <c r="D168">
        <f ca="1">RAND()</f>
        <v>0.44129496247181821</v>
      </c>
      <c r="E168">
        <f ca="1">RAND()</f>
        <v>0.88327672667290313</v>
      </c>
      <c r="F168">
        <f ca="1">RAND()</f>
        <v>0.27532145251559847</v>
      </c>
      <c r="G168">
        <f ca="1">RAND()</f>
        <v>0.55603962471418433</v>
      </c>
      <c r="H168">
        <f ca="1">RAND()</f>
        <v>0.96042042167701913</v>
      </c>
      <c r="I168">
        <f ca="1">RAND()</f>
        <v>0.27874222085403833</v>
      </c>
      <c r="M168" t="str">
        <f ca="1">IF(LEN(J168)&lt;&gt;0,J168,VLOOKUP(D168+$B168,$BJ:$BK,MATCH($BK$1,$BJ$1:$BK$1,0),1))</f>
        <v>지정 장비</v>
      </c>
      <c r="N168" t="str">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Equip7301</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22300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ca="1">IF(OR(ISNUMBER(N168),N168="삭제",ISBLANK(N168)),"",
IF(LEFT(N168,5)="Equip",IF(MID(N168,7,1)="4","전설",""),
IF(LEFT(N168,5)="Actor",IF(MID(N168,7,1)="2","전설",""),
"그외없음")))</f>
        <v/>
      </c>
      <c r="U168" t="s">
        <v>82</v>
      </c>
      <c r="V168" t="s">
        <v>181</v>
      </c>
      <c r="W168">
        <v>1</v>
      </c>
      <c r="X168" t="s">
        <v>129</v>
      </c>
      <c r="Z168">
        <v>14</v>
      </c>
      <c r="AA168" t="str">
        <f ca="1">IF(ISBLANK(AB168),"",
VLOOKUP(AB168,OFFSET(INDIRECT("$A:$B"),0,MATCH(AB$1&amp;"_Verify",INDIRECT("$1:$1"),0)-1),2,0)
)</f>
        <v>fe</v>
      </c>
      <c r="AB168" t="s">
        <v>82</v>
      </c>
      <c r="AC168" t="s">
        <v>181</v>
      </c>
      <c r="AD168">
        <v>1</v>
      </c>
      <c r="AE168" t="s">
        <v>129</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ca="1">IF(ROW()=2,AN168,OFFSET(AM168,-1,0)&amp;IF(LEN(AN168)=0,"",","&amp;AN168))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{"dy":17,"sl":6,"tp":"fe","vl":"Equip7201","cn":1,"pt":"DI","pr":14}</v>
      </c>
    </row>
    <row r="169" spans="1:40">
      <c r="A169">
        <v>17</v>
      </c>
      <c r="B169">
        <v>7</v>
      </c>
      <c r="C169">
        <f>IF(B169&lt;=9,0,
IF(B169=10,1,2))</f>
        <v>0</v>
      </c>
      <c r="D169">
        <f ca="1">RAND()</f>
        <v>0.43142702347846995</v>
      </c>
      <c r="E169">
        <f ca="1">RAND()</f>
        <v>0.51281250323546723</v>
      </c>
      <c r="F169">
        <f ca="1">RAND()</f>
        <v>0.92243648407131051</v>
      </c>
      <c r="G169">
        <f ca="1">RAND()</f>
        <v>0.22208289720088592</v>
      </c>
      <c r="H169">
        <f ca="1">RAND()</f>
        <v>0.87029292483752596</v>
      </c>
      <c r="I169">
        <f ca="1">RAND()</f>
        <v>0.31525221184014762</v>
      </c>
      <c r="M169" t="str">
        <f ca="1">IF(LEN(J169)&lt;&gt;0,J169,VLOOKUP(D169+$B169,$BJ:$BK,MATCH($BK$1,$BJ$1:$BK$1,0),1))</f>
        <v>지정 장비</v>
      </c>
      <c r="N169" t="str">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Equip6001</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1900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ca="1">IF(OR(ISNUMBER(N169),N169="삭제",ISBLANK(N169)),"",
IF(LEFT(N169,5)="Equip",IF(MID(N169,7,1)="4","전설",""),
IF(LEFT(N169,5)="Actor",IF(MID(N169,7,1)="2","전설",""),
"그외없음")))</f>
        <v/>
      </c>
      <c r="U169" t="s">
        <v>82</v>
      </c>
      <c r="V169" t="s">
        <v>113</v>
      </c>
      <c r="W169">
        <v>1</v>
      </c>
      <c r="X169" t="s">
        <v>125</v>
      </c>
      <c r="Z169">
        <v>1000</v>
      </c>
      <c r="AA169" t="str">
        <f ca="1">IF(ISBLANK(AB169),"",
VLOOKUP(AB169,OFFSET(INDIRECT("$A:$B"),0,MATCH(AB$1&amp;"_Verify",INDIRECT("$1:$1"),0)-1),2,0)
)</f>
        <v>fe</v>
      </c>
      <c r="AB169" t="s">
        <v>82</v>
      </c>
      <c r="AC169" t="s">
        <v>187</v>
      </c>
      <c r="AD169">
        <v>1</v>
      </c>
      <c r="AE169" t="s">
        <v>125</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ca="1">IF(ROW()=2,AN169,OFFSET(AM169,-1,0)&amp;IF(LEN(AN169)=0,"",","&amp;AN169))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{"dy":17,"sl":7,"tp":"fe","vl":"Equip8101","cn":1,"pt":"GO","pr":8300}</v>
      </c>
    </row>
    <row r="170" spans="1:40">
      <c r="A170">
        <v>17</v>
      </c>
      <c r="B170">
        <v>8</v>
      </c>
      <c r="C170">
        <f>IF(B170&lt;=9,0,
IF(B170=10,1,2))</f>
        <v>0</v>
      </c>
      <c r="D170">
        <f ca="1">RAND()</f>
        <v>0.44700504052487822</v>
      </c>
      <c r="E170">
        <f ca="1">RAND()</f>
        <v>0.29720310207943945</v>
      </c>
      <c r="F170">
        <f ca="1">RAND()</f>
        <v>0.83719860382586564</v>
      </c>
      <c r="G170">
        <f ca="1">RAND()</f>
        <v>0.81927814612047956</v>
      </c>
      <c r="H170">
        <f ca="1">RAND()</f>
        <v>0.45773173003558831</v>
      </c>
      <c r="I170">
        <f ca="1">RAND()</f>
        <v>0.75217875844792881</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fc</v>
      </c>
      <c r="AB170" t="s">
        <v>85</v>
      </c>
      <c r="AC170" t="s">
        <v>437</v>
      </c>
      <c r="AD170">
        <v>1</v>
      </c>
      <c r="AE170" t="s">
        <v>129</v>
      </c>
      <c r="AF170">
        <v>219</v>
      </c>
      <c r="AG170">
        <v>159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닉스</v>
      </c>
      <c r="AL170">
        <v>1</v>
      </c>
      <c r="AM170" t="str">
        <f ca="1">IF(ROW()=2,AN170,OFFSET(AM170,-1,0)&amp;IF(LEN(AN170)=0,"",","&amp;AN170))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{"dy":17,"sl":8,"tp":"fc","vl":"Actor1109","cn":1,"pt":"DI","pp":219,"pr":159}</v>
      </c>
    </row>
    <row r="171" spans="1:40">
      <c r="A171">
        <v>17</v>
      </c>
      <c r="B171">
        <v>9</v>
      </c>
      <c r="C171">
        <f>IF(B171&lt;=9,0,
IF(B171=10,1,2))</f>
        <v>0</v>
      </c>
      <c r="D171">
        <f ca="1">RAND()</f>
        <v>0.74128296115319925</v>
      </c>
      <c r="E171">
        <f ca="1">RAND()</f>
        <v>0.43843317410898264</v>
      </c>
      <c r="F171">
        <f ca="1">RAND()</f>
        <v>0.87027081384064131</v>
      </c>
      <c r="G171">
        <f ca="1">RAND()</f>
        <v>5.1478198292735033E-2</v>
      </c>
      <c r="H171">
        <f ca="1">RAND()</f>
        <v>7.9377679145192115E-2</v>
      </c>
      <c r="I171">
        <f ca="1">RAND()</f>
        <v>0.34824785616600418</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fp</v>
      </c>
      <c r="AB171" t="s">
        <v>86</v>
      </c>
      <c r="AC171" t="s">
        <v>437</v>
      </c>
      <c r="AD171">
        <v>72</v>
      </c>
      <c r="AE171" t="s">
        <v>129</v>
      </c>
      <c r="AF171">
        <v>164</v>
      </c>
      <c r="AG171">
        <v>59</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닉스</v>
      </c>
      <c r="AL171">
        <v>1</v>
      </c>
      <c r="AM171" t="str">
        <f ca="1">IF(ROW()=2,AN171,OFFSET(AM171,-1,0)&amp;IF(LEN(AN171)=0,"",","&amp;AN171))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{"dy":17,"sl":9,"tp":"fp","vl":"Actor1109","cn":72,"pt":"DI","pp":164,"pr":59}</v>
      </c>
    </row>
    <row r="172" spans="1:40">
      <c r="A172">
        <v>18</v>
      </c>
      <c r="B172">
        <v>0</v>
      </c>
      <c r="C172">
        <f>IF(B172&lt;=9,0,
IF(B172=10,1,2))</f>
        <v>0</v>
      </c>
      <c r="D172">
        <f ca="1">RAND()</f>
        <v>0.87648767439947051</v>
      </c>
      <c r="E172">
        <f ca="1">RAND()</f>
        <v>0.69076056982005885</v>
      </c>
      <c r="F172">
        <f ca="1">RAND()</f>
        <v>0.11745014783577423</v>
      </c>
      <c r="G172">
        <f ca="1">RAND()</f>
        <v>0.69008502916044279</v>
      </c>
      <c r="H172">
        <f ca="1">RAND()</f>
        <v>0.10178985643041472</v>
      </c>
      <c r="I172">
        <f ca="1">RAND()</f>
        <v>0.54391705516667876</v>
      </c>
      <c r="M172" t="str">
        <f ca="1">IF(LEN(J172)&lt;&gt;0,J172,VLOOKUP(D172+$B172,$BJ:$BK,MATCH($BK$1,$BJ$1:$BK$1,0),1))</f>
        <v>지정 장비</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Equip6002</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2000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
      </c>
      <c r="U172" t="s">
        <v>82</v>
      </c>
      <c r="V172" t="s">
        <v>184</v>
      </c>
      <c r="W172">
        <v>1</v>
      </c>
      <c r="X172" t="s">
        <v>125</v>
      </c>
      <c r="Z172">
        <v>7300</v>
      </c>
      <c r="AA172" t="str">
        <f ca="1">IF(ISBLANK(AB172),"",
VLOOKUP(AB172,OFFSET(INDIRECT("$A:$B"),0,MATCH(AB$1&amp;"_Verify",INDIRECT("$1:$1"),0)-1),2,0)
)</f>
        <v>upn</v>
      </c>
      <c r="AB172" t="s">
        <v>92</v>
      </c>
      <c r="AC172">
        <v>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ca="1">IF(ROW()=2,AN172,OFFSET(AM172,-1,0)&amp;IF(LEN(AN172)=0,"",","&amp;AN172))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{"dy":18,"sl":0,"tp":"upn","vl":"3427","cn":9,"pt":"GO","pr":2700}</v>
      </c>
    </row>
    <row r="173" spans="1:40">
      <c r="A173">
        <v>18</v>
      </c>
      <c r="B173">
        <v>1</v>
      </c>
      <c r="C173">
        <f>IF(B173&lt;=9,0,
IF(B173=10,1,2))</f>
        <v>0</v>
      </c>
      <c r="D173">
        <f ca="1">RAND()</f>
        <v>0.91678848462046647</v>
      </c>
      <c r="E173">
        <f ca="1">RAND()</f>
        <v>0.67824247923936587</v>
      </c>
      <c r="F173">
        <f ca="1">RAND()</f>
        <v>0.64009218964158809</v>
      </c>
      <c r="G173">
        <f ca="1">RAND()</f>
        <v>0.67112241605101508</v>
      </c>
      <c r="H173">
        <f ca="1">RAND()</f>
        <v>0.50397110235815989</v>
      </c>
      <c r="I173">
        <f ca="1">RAND()</f>
        <v>0.33204816714539009</v>
      </c>
      <c r="M173" t="str">
        <f ca="1">IF(LEN(J173)&lt;&gt;0,J173,VLOOKUP(D173+$B173,$BJ:$BK,MATCH($BK$1,$BJ$1:$BK$1,0),1))</f>
        <v>지정 장비</v>
      </c>
      <c r="N173" t="str">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Equip6001</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1900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ca="1">IF(OR(ISNUMBER(N173),N173="삭제",ISBLANK(N173)),"",
IF(LEFT(N173,5)="Equip",IF(MID(N173,7,1)="4","전설",""),
IF(LEFT(N173,5)="Actor",IF(MID(N173,7,1)="2","전설",""),
"그외없음")))</f>
        <v/>
      </c>
      <c r="U173" t="s">
        <v>82</v>
      </c>
      <c r="V173" t="s">
        <v>255</v>
      </c>
      <c r="W173">
        <v>1</v>
      </c>
      <c r="X173" t="s">
        <v>125</v>
      </c>
      <c r="Z173">
        <v>2000</v>
      </c>
      <c r="AA173" t="str">
        <f ca="1">IF(ISBLANK(AB173),"",
VLOOKUP(AB173,OFFSET(INDIRECT("$A:$B"),0,MATCH(AB$1&amp;"_Verify",INDIRECT("$1:$1"),0)-1),2,0)
)</f>
        <v>fe</v>
      </c>
      <c r="AB173" t="s">
        <v>82</v>
      </c>
      <c r="AC173" t="s">
        <v>441</v>
      </c>
      <c r="AD173">
        <v>1</v>
      </c>
      <c r="AE173" t="s">
        <v>125</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뿔과 뼈</v>
      </c>
      <c r="AL173">
        <v>1</v>
      </c>
      <c r="AM173" t="str">
        <f ca="1">IF(ROW()=2,AN173,OFFSET(AM173,-1,0)&amp;IF(LEN(AN173)=0,"",","&amp;AN173))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{"dy":18,"sl":1,"tp":"fe","vl":"Equip2301","cn":1,"pt":"GO","pr":7300}</v>
      </c>
    </row>
    <row r="174" spans="1:40">
      <c r="A174">
        <v>18</v>
      </c>
      <c r="B174">
        <v>2</v>
      </c>
      <c r="C174">
        <f>IF(B174&lt;=9,0,
IF(B174=10,1,2))</f>
        <v>0</v>
      </c>
      <c r="D174">
        <f ca="1">RAND()</f>
        <v>0.30858789361392591</v>
      </c>
      <c r="E174">
        <f ca="1">RAND()</f>
        <v>0.85903013836198683</v>
      </c>
      <c r="F174">
        <f ca="1">RAND()</f>
        <v>0.19791344498413566</v>
      </c>
      <c r="G174">
        <f ca="1">RAND()</f>
        <v>0.37383277050491692</v>
      </c>
      <c r="H174">
        <f ca="1">RAND()</f>
        <v>0.81969862500106871</v>
      </c>
      <c r="I174">
        <f ca="1">RAND()</f>
        <v>0.82474699005723906</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85903</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13</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3900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125</v>
      </c>
      <c r="Z174">
        <v>1000</v>
      </c>
      <c r="AA174" t="str">
        <f ca="1">IF(ISBLANK(AB174),"",
VLOOKUP(AB174,OFFSET(INDIRECT("$A:$B"),0,MATCH(AB$1&amp;"_Verify",INDIRECT("$1:$1"),0)-1),2,0)
)</f>
        <v>fe</v>
      </c>
      <c r="AB174" t="s">
        <v>82</v>
      </c>
      <c r="AC174" t="s">
        <v>438</v>
      </c>
      <c r="AD174">
        <v>1</v>
      </c>
      <c r="AE174" t="s">
        <v>125</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주홍 스킨</v>
      </c>
      <c r="AL174">
        <v>1</v>
      </c>
      <c r="AM174" t="str">
        <f ca="1">IF(ROW()=2,AN174,OFFSET(AM174,-1,0)&amp;IF(LEN(AN174)=0,"",","&amp;AN174))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{"dy":18,"sl":2,"tp":"fe","vl":"Equip5102","cn":1,"pt":"GO","pr":1500}</v>
      </c>
    </row>
    <row r="175" spans="1:40">
      <c r="A175">
        <v>18</v>
      </c>
      <c r="B175">
        <v>3</v>
      </c>
      <c r="C175">
        <f>IF(B175&lt;=9,0,
IF(B175=10,1,2))</f>
        <v>0</v>
      </c>
      <c r="D175">
        <f ca="1">RAND()</f>
        <v>0.25531337827894596</v>
      </c>
      <c r="E175">
        <f ca="1">RAND()</f>
        <v>0.22876158920411771</v>
      </c>
      <c r="F175">
        <f ca="1">RAND()</f>
        <v>0.46767084533552261</v>
      </c>
      <c r="G175">
        <f ca="1">RAND()</f>
        <v>0.70952705042703323</v>
      </c>
      <c r="H175">
        <f ca="1">RAND()</f>
        <v>0.9773756748055501</v>
      </c>
      <c r="I175">
        <f ca="1">RAND()</f>
        <v>0.10151400238083708</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22876</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5</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1500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125</v>
      </c>
      <c r="Z175">
        <v>900</v>
      </c>
      <c r="AA175" t="str">
        <f ca="1">IF(ISBLANK(AB175),"",
VLOOKUP(AB175,OFFSET(INDIRECT("$A:$B"),0,MATCH(AB$1&amp;"_Verify",INDIRECT("$1:$1"),0)-1),2,0)
)</f>
        <v>upn</v>
      </c>
      <c r="AB175" t="s">
        <v>92</v>
      </c>
      <c r="AC175">
        <v>85725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{"dy":18,"sl":3,"tp":"upn","vl":"85725","cn":6,"pt":"GO","pr":1800}</v>
      </c>
    </row>
    <row r="176" spans="1:40">
      <c r="A176">
        <v>18</v>
      </c>
      <c r="B176">
        <v>4</v>
      </c>
      <c r="C176">
        <f>IF(B176&lt;=9,0,
IF(B176=10,1,2))</f>
        <v>0</v>
      </c>
      <c r="D176">
        <f ca="1">RAND()</f>
        <v>3.9781925445579236E-2</v>
      </c>
      <c r="E176">
        <f ca="1">RAND()</f>
        <v>0.78783565598436145</v>
      </c>
      <c r="F176">
        <f ca="1">RAND()</f>
        <v>0.56815209420332069</v>
      </c>
      <c r="G176">
        <f ca="1">RAND()</f>
        <v>0.248850020070985</v>
      </c>
      <c r="H176">
        <f ca="1">RAND()</f>
        <v>0.54832207162445201</v>
      </c>
      <c r="I176">
        <f ca="1">RAND()</f>
        <v>0.85243377490759498</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78783</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12</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3600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125</v>
      </c>
      <c r="Z176">
        <v>1400</v>
      </c>
      <c r="AA176" t="str">
        <f ca="1">IF(ISBLANK(AB176),"",
VLOOKUP(AB176,OFFSET(INDIRECT("$A:$B"),0,MATCH(AB$1&amp;"_Verify",INDIRECT("$1:$1"),0)-1),2,0)
)</f>
        <v>fe</v>
      </c>
      <c r="AB176" t="s">
        <v>82</v>
      </c>
      <c r="AC176" t="s">
        <v>440</v>
      </c>
      <c r="AD176">
        <v>1</v>
      </c>
      <c r="AE176" t="s">
        <v>129</v>
      </c>
      <c r="AF176">
        <v>199</v>
      </c>
      <c r="AG176">
        <v>99</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전설</v>
      </c>
      <c r="AJ176" t="str">
        <f>IF(ISBLANK($AB176),"",
IF(AND($B176&gt;=VLOOKUP($AB176,$AP:$AS,3,0),$B176&lt;=VLOOKUP($AB176,$AP:$AS,4,0)),"","슬롯타입이상"))</f>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나선형 단검</v>
      </c>
      <c r="AL176">
        <v>1</v>
      </c>
      <c r="AM176" t="str">
        <f ca="1">IF(ROW()=2,AN176,OFFSET(AM176,-1,0)&amp;IF(LEN(AN176)=0,"",","&amp;AN176))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{"dy":18,"sl":4,"tp":"fe","vl":"Equip1402","cn":1,"pt":"DI","pp":199,"pr":99}</v>
      </c>
    </row>
    <row r="177" spans="1:40">
      <c r="A177">
        <v>18</v>
      </c>
      <c r="B177">
        <v>5</v>
      </c>
      <c r="C177">
        <f>IF(B177&lt;=9,0,
IF(B177=10,1,2))</f>
        <v>0</v>
      </c>
      <c r="D177">
        <f ca="1">RAND()</f>
        <v>0.99082458645302274</v>
      </c>
      <c r="E177">
        <f ca="1">RAND()</f>
        <v>0.94281327768021561</v>
      </c>
      <c r="F177">
        <f ca="1">RAND()</f>
        <v>0.36229928429540859</v>
      </c>
      <c r="G177">
        <f ca="1">RAND()</f>
        <v>0.78317277272024777</v>
      </c>
      <c r="H177">
        <f ca="1">RAND()</f>
        <v>0.46111012587139488</v>
      </c>
      <c r="I177">
        <f ca="1">RAND()</f>
        <v>0.68496064781483779</v>
      </c>
      <c r="M177" t="str">
        <f ca="1">IF(LEN(J177)&lt;&gt;0,J177,VLOOKUP(D177+$B177,$BJ:$BK,MATCH($BK$1,$BJ$1:$BK$1,0),1))</f>
        <v>안 지정 캐릭터 PP 일반등급</v>
      </c>
      <c r="N177">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94281</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14</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4200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249</v>
      </c>
      <c r="W177">
        <v>1</v>
      </c>
      <c r="X177" t="s">
        <v>125</v>
      </c>
      <c r="Z177">
        <v>1500</v>
      </c>
      <c r="AA177" t="str">
        <f ca="1">IF(ISBLANK(AB177),"",
VLOOKUP(AB177,OFFSET(INDIRECT("$A:$B"),0,MATCH(AB$1&amp;"_Verify",INDIRECT("$1:$1"),0)-1),2,0)
)</f>
        <v>fe</v>
      </c>
      <c r="AB177" t="s">
        <v>82</v>
      </c>
      <c r="AC177" t="s">
        <v>439</v>
      </c>
      <c r="AD177">
        <v>1</v>
      </c>
      <c r="AE177" t="s">
        <v>125</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ca="1">IF(ROW()=2,AN177,OFFSET(AM177,-1,0)&amp;IF(LEN(AN177)=0,"",","&amp;AN177))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{"dy":18,"sl":5,"tp":"fe","vl":"Equip7101","cn":1,"pt":"GO","pr":3600}</v>
      </c>
    </row>
    <row r="178" spans="1:40">
      <c r="A178">
        <v>18</v>
      </c>
      <c r="B178">
        <v>6</v>
      </c>
      <c r="C178">
        <f>IF(B178&lt;=9,0,
IF(B178=10,1,2))</f>
        <v>0</v>
      </c>
      <c r="D178">
        <f ca="1">RAND()</f>
        <v>4.4021057872729141E-2</v>
      </c>
      <c r="E178">
        <f ca="1">RAND()</f>
        <v>0.65071171889995783</v>
      </c>
      <c r="F178">
        <f ca="1">RAND()</f>
        <v>0.43256645911043845</v>
      </c>
      <c r="G178">
        <f ca="1">RAND()</f>
        <v>0.56759119829274174</v>
      </c>
      <c r="H178">
        <f ca="1">RAND()</f>
        <v>0.35761704016913975</v>
      </c>
      <c r="I178">
        <f ca="1">RAND()</f>
        <v>0.32615029999119993</v>
      </c>
      <c r="M178" t="str">
        <f ca="1">IF(LEN(J178)&lt;&gt;0,J178,VLOOKUP(D178+$B178,$BJ:$BK,MATCH($BK$1,$BJ$1:$BK$1,0),1))</f>
        <v>지정 장비</v>
      </c>
      <c r="N178" t="str">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Equip6301</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22300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ca="1">IF(OR(ISNUMBER(N178),N178="삭제",ISBLANK(N178)),"",
IF(LEFT(N178,5)="Equip",IF(MID(N178,7,1)="4","전설",""),
IF(LEFT(N178,5)="Actor",IF(MID(N178,7,1)="2","전설",""),
"그외없음")))</f>
        <v/>
      </c>
      <c r="U178" t="s">
        <v>82</v>
      </c>
      <c r="V178" t="s">
        <v>183</v>
      </c>
      <c r="W178">
        <v>1</v>
      </c>
      <c r="X178" t="s">
        <v>125</v>
      </c>
      <c r="Z178">
        <v>3600</v>
      </c>
      <c r="AA178" t="str">
        <f ca="1">IF(ISBLANK(AB178),"",
VLOOKUP(AB178,OFFSET(INDIRECT("$A:$B"),0,MATCH(AB$1&amp;"_Verify",INDIRECT("$1:$1"),0)-1),2,0)
)</f>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ca="1">IF(ROW()=2,AN178,OFFSET(AM178,-1,0)&amp;IF(LEN(AN178)=0,"",","&amp;AN178))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{"dy":18,"sl":6,"tp":"uph","vl":"22126","cn":10,"pt":"GO","pr":3000}</v>
      </c>
    </row>
    <row r="179" spans="1:40">
      <c r="A179">
        <v>18</v>
      </c>
      <c r="B179">
        <v>7</v>
      </c>
      <c r="C179">
        <f>IF(B179&lt;=9,0,
IF(B179=10,1,2))</f>
        <v>0</v>
      </c>
      <c r="D179">
        <f ca="1">RAND()</f>
        <v>0.11503326393245417</v>
      </c>
      <c r="E179">
        <f ca="1">RAND()</f>
        <v>0.18076998532688027</v>
      </c>
      <c r="F179">
        <f ca="1">RAND()</f>
        <v>0.51172431596191492</v>
      </c>
      <c r="G179">
        <f ca="1">RAND()</f>
        <v>0.81312821668677593</v>
      </c>
      <c r="H179">
        <f ca="1">RAND()</f>
        <v>0.87192669057552574</v>
      </c>
      <c r="I179">
        <f ca="1">RAND()</f>
        <v>0.65363691741733077</v>
      </c>
      <c r="M179" t="str">
        <f ca="1">IF(LEN(J179)&lt;&gt;0,J179,VLOOKUP(D179+$B179,$BJ:$BK,MATCH($BK$1,$BJ$1:$BK$1,0),1))</f>
        <v>지정 장비</v>
      </c>
      <c r="N179" t="str">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Equip2002</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800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ca="1">IF(OR(ISNUMBER(N179),N179="삭제",ISBLANK(N179)),"",
IF(LEFT(N179,5)="Equip",IF(MID(N179,7,1)="4","전설",""),
IF(LEFT(N179,5)="Actor",IF(MID(N179,7,1)="2","전설",""),
"그외없음")))</f>
        <v/>
      </c>
      <c r="U179" t="s">
        <v>82</v>
      </c>
      <c r="V179" t="s">
        <v>293</v>
      </c>
      <c r="W179">
        <v>1</v>
      </c>
      <c r="X179" t="s">
        <v>125</v>
      </c>
      <c r="Z179">
        <v>4500</v>
      </c>
      <c r="AA179" t="str">
        <f ca="1">IF(ISBLANK(AB179),"",
VLOOKUP(AB179,OFFSET(INDIRECT("$A:$B"),0,MATCH(AB$1&amp;"_Verify",INDIRECT("$1:$1"),0)-1),2,0)
)</f>
        <v>fe</v>
      </c>
      <c r="AB179" t="s">
        <v>82</v>
      </c>
      <c r="AC179" t="s">
        <v>293</v>
      </c>
      <c r="AD179">
        <v>1</v>
      </c>
      <c r="AE179" t="s">
        <v>125</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ca="1">IF(ROW()=2,AN179,OFFSET(AM179,-1,0)&amp;IF(LEN(AN179)=0,"",","&amp;AN179))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{"dy":18,"sl":7,"tp":"fe","vl":"Equip8001","cn":1,"pt":"GO","pr":4500}</v>
      </c>
    </row>
    <row r="180" spans="1:40">
      <c r="A180">
        <v>18</v>
      </c>
      <c r="B180">
        <v>8</v>
      </c>
      <c r="C180">
        <f>IF(B180&lt;=9,0,
IF(B180=10,1,2))</f>
        <v>0</v>
      </c>
      <c r="D180">
        <f ca="1">RAND()</f>
        <v>0.90666218745916993</v>
      </c>
      <c r="E180">
        <f ca="1">RAND()</f>
        <v>0.50553421320541492</v>
      </c>
      <c r="F180">
        <f ca="1">RAND()</f>
        <v>1.4061036723843734E-2</v>
      </c>
      <c r="G180">
        <f ca="1">RAND()</f>
        <v>0.82367029210070608</v>
      </c>
      <c r="H180">
        <f ca="1">RAND()</f>
        <v>0.22022575342818895</v>
      </c>
      <c r="I180">
        <f ca="1">RAND()</f>
        <v>0.40072590997266044</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ca="1">IF(ROW()=2,AN180,OFFSET(AM180,-1,0)&amp;IF(LEN(AN180)=0,"",","&amp;AN180))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v>
      </c>
    </row>
    <row r="181" spans="1:40">
      <c r="A181">
        <v>18</v>
      </c>
      <c r="B181">
        <v>9</v>
      </c>
      <c r="C181">
        <f>IF(B181&lt;=9,0,
IF(B181=10,1,2))</f>
        <v>0</v>
      </c>
      <c r="D181">
        <f ca="1">RAND()</f>
        <v>0.69628256134216404</v>
      </c>
      <c r="E181">
        <f ca="1">RAND()</f>
        <v>0.61263352348333522</v>
      </c>
      <c r="F181">
        <f ca="1">RAND()</f>
        <v>0.81892501211883817</v>
      </c>
      <c r="G181">
        <f ca="1">RAND()</f>
        <v>0.79534828378399058</v>
      </c>
      <c r="H181">
        <f ca="1">RAND()</f>
        <v>0.99784250313633183</v>
      </c>
      <c r="I181">
        <f ca="1">RAND()</f>
        <v>0.95990002302774213</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ca="1">IF(ROW()=2,AN181,OFFSET(AM181,-1,0)&amp;IF(LEN(AN181)=0,"",","&amp;AN181))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v>
      </c>
    </row>
    <row r="182" spans="1:40">
      <c r="A182">
        <v>19</v>
      </c>
      <c r="B182">
        <v>0</v>
      </c>
      <c r="C182">
        <f>IF(B182&lt;=9,0,
IF(B182=10,1,2))</f>
        <v>0</v>
      </c>
      <c r="D182">
        <f ca="1">RAND()</f>
        <v>0.34754230950168019</v>
      </c>
      <c r="E182">
        <f ca="1">RAND()</f>
        <v>0.68826262691085205</v>
      </c>
      <c r="F182">
        <f ca="1">RAND()</f>
        <v>0.41486187919965256</v>
      </c>
      <c r="G182">
        <f ca="1">RAND()</f>
        <v>0.11087948918321389</v>
      </c>
      <c r="H182">
        <f ca="1">RAND()</f>
        <v>0.57370845315647168</v>
      </c>
      <c r="I182">
        <f ca="1">RAND()</f>
        <v>0.44705305267071871</v>
      </c>
      <c r="M182" t="str">
        <f ca="1">IF(LEN(J182)&lt;&gt;0,J182,VLOOKUP(D182+$B182,$BJ:$BK,MATCH($BK$1,$BJ$1:$BK$1,0),1))</f>
        <v>지정 장비</v>
      </c>
      <c r="N182" t="str">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Equip6002</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2000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ca="1">IF(OR(ISNUMBER(N182),N182="삭제",ISBLANK(N182)),"",
IF(LEFT(N182,5)="Equip",IF(MID(N182,7,1)="4","전설",""),
IF(LEFT(N182,5)="Actor",IF(MID(N182,7,1)="2","전설",""),
"그외없음")))</f>
        <v/>
      </c>
      <c r="U182" t="s">
        <v>82</v>
      </c>
      <c r="V182" t="s">
        <v>292</v>
      </c>
      <c r="W182">
        <v>1</v>
      </c>
      <c r="X182" t="s">
        <v>125</v>
      </c>
      <c r="Z182">
        <v>1300</v>
      </c>
      <c r="AA182" t="str">
        <f ca="1">IF(ISBLANK(AB182),"",
VLOOKUP(AB182,OFFSET(INDIRECT("$A:$B"),0,MATCH(AB$1&amp;"_Verify",INDIRECT("$1:$1"),0)-1),2,0)
)</f>
        <v>fe</v>
      </c>
      <c r="AB182" t="s">
        <v>82</v>
      </c>
      <c r="AC182" t="s">
        <v>292</v>
      </c>
      <c r="AD182">
        <v>1</v>
      </c>
      <c r="AE182" t="s">
        <v>125</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ca="1">IF(ROW()=2,AN182,OFFSET(AM182,-1,0)&amp;IF(LEN(AN182)=0,"",","&amp;AN182))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{"dy":19,"sl":0,"tp":"fe","vl":"Equip2101","cn":1,"pt":"GO","pr":1300}</v>
      </c>
    </row>
    <row r="183" spans="1:40">
      <c r="A183">
        <v>19</v>
      </c>
      <c r="B183">
        <v>1</v>
      </c>
      <c r="C183">
        <f>IF(B183&lt;=9,0,
IF(B183=10,1,2))</f>
        <v>0</v>
      </c>
      <c r="D183">
        <f ca="1">RAND()</f>
        <v>0.67429561049844</v>
      </c>
      <c r="E183">
        <f ca="1">RAND()</f>
        <v>0.77754435082860396</v>
      </c>
      <c r="F183">
        <f ca="1">RAND()</f>
        <v>0.24981185671538908</v>
      </c>
      <c r="G183">
        <f ca="1">RAND()</f>
        <v>0.73416882423423258</v>
      </c>
      <c r="H183">
        <f ca="1">RAND()</f>
        <v>0.78055053189723855</v>
      </c>
      <c r="I183">
        <f ca="1">RAND()</f>
        <v>0.65305122661641002</v>
      </c>
      <c r="M183" t="str">
        <f ca="1">IF(LEN(J183)&lt;&gt;0,J183,VLOOKUP(D183+$B183,$BJ:$BK,MATCH($BK$1,$BJ$1:$BK$1,0),1))</f>
        <v>지정 장비</v>
      </c>
      <c r="N183" t="str">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Equip6402</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86</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61</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ca="1">IF(OR(ISNUMBER(N183),N183="삭제",ISBLANK(N183)),"",
IF(LEFT(N183,5)="Equip",IF(MID(N183,7,1)="4","전설",""),
IF(LEFT(N183,5)="Actor",IF(MID(N183,7,1)="2","전설",""),
"그외없음")))</f>
        <v>전설</v>
      </c>
      <c r="U183" t="s">
        <v>82</v>
      </c>
      <c r="V183" t="s">
        <v>246</v>
      </c>
      <c r="W183">
        <v>1</v>
      </c>
      <c r="X183" t="s">
        <v>129</v>
      </c>
      <c r="Z183">
        <v>15</v>
      </c>
      <c r="AA183" t="str">
        <f ca="1">IF(ISBLANK(AB183),"",
VLOOKUP(AB183,OFFSET(INDIRECT("$A:$B"),0,MATCH(AB$1&amp;"_Verify",INDIRECT("$1:$1"),0)-1),2,0)
)</f>
        <v>fe</v>
      </c>
      <c r="AB183" t="s">
        <v>82</v>
      </c>
      <c r="AC183" t="s">
        <v>246</v>
      </c>
      <c r="AD183">
        <v>1</v>
      </c>
      <c r="AE183" t="s">
        <v>129</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
      </c>
      <c r="AJ183" t="str">
        <f>IF(ISBLANK($AB183),"",
IF(AND($B183&gt;=VLOOKUP($AB183,$AP:$AS,3,0),$B183&lt;=VLOOKUP($AB183,$AP:$AS,4,0)),"","슬롯타입이상"))</f>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ca="1">IF(ROW()=2,AN183,OFFSET(AM183,-1,0)&amp;IF(LEN(AN183)=0,"",","&amp;AN183))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{"dy":19,"sl":1,"tp":"fe","vl":"Equip7202","cn":1,"pt":"DI","pr":15}</v>
      </c>
    </row>
    <row r="184" spans="1:40">
      <c r="A184">
        <v>19</v>
      </c>
      <c r="B184">
        <v>2</v>
      </c>
      <c r="C184">
        <f>IF(B184&lt;=9,0,
IF(B184=10,1,2))</f>
        <v>0</v>
      </c>
      <c r="D184">
        <f ca="1">RAND()</f>
        <v>0.8257671509504344</v>
      </c>
      <c r="E184">
        <f ca="1">RAND()</f>
        <v>0.11189465970756718</v>
      </c>
      <c r="F184">
        <f ca="1">RAND()</f>
        <v>0.45556989104749868</v>
      </c>
      <c r="G184">
        <f ca="1">RAND()</f>
        <v>0.54003156594792245</v>
      </c>
      <c r="H184">
        <f ca="1">RAND()</f>
        <v>0.46456994467844726</v>
      </c>
      <c r="I184">
        <f ca="1">RAND()</f>
        <v>4.1380390623646734E-2</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11189</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4</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1200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125</v>
      </c>
      <c r="Z184">
        <v>1200</v>
      </c>
      <c r="AA184" t="str">
        <f ca="1">IF(ISBLANK(AB184),"",
VLOOKUP(AB184,OFFSET(INDIRECT("$A:$B"),0,MATCH(AB$1&amp;"_Verify",INDIRECT("$1:$1"),0)-1),2,0)
)</f>
        <v>fe</v>
      </c>
      <c r="AB184" t="s">
        <v>82</v>
      </c>
      <c r="AC184" t="s">
        <v>241</v>
      </c>
      <c r="AD184">
        <v>1</v>
      </c>
      <c r="AE184" t="s">
        <v>125</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ca="1">IF(ROW()=2,AN184,OFFSET(AM184,-1,0)&amp;IF(LEN(AN184)=0,"",","&amp;AN184))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{"dy":19,"sl":2,"tp":"fe","vl":"Equip1301","cn":1,"pt":"GO","pr":7100}</v>
      </c>
    </row>
    <row r="185" spans="1:40">
      <c r="A185">
        <v>19</v>
      </c>
      <c r="B185">
        <v>3</v>
      </c>
      <c r="C185">
        <f>IF(B185&lt;=9,0,
IF(B185=10,1,2))</f>
        <v>0</v>
      </c>
      <c r="D185">
        <f ca="1">RAND()</f>
        <v>0.529737591506386</v>
      </c>
      <c r="E185">
        <f ca="1">RAND()</f>
        <v>0.13762081472595844</v>
      </c>
      <c r="F185">
        <f ca="1">RAND()</f>
        <v>0.86330364069844567</v>
      </c>
      <c r="G185">
        <f ca="1">RAND()</f>
        <v>0.5360884977222744</v>
      </c>
      <c r="H185">
        <f ca="1">RAND()</f>
        <v>0.87270199640642288</v>
      </c>
      <c r="I185">
        <f ca="1">RAND()</f>
        <v>0.5641798536031174</v>
      </c>
      <c r="M185" t="str">
        <f ca="1">IF(LEN(J185)&lt;&gt;0,J185,VLOOKUP(D185+$B185,$BJ:$BK,MATCH($BK$1,$BJ$1:$BK$1,0),1))</f>
        <v>안 지정 캐릭터 PP 일반등급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13762</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4</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1200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125</v>
      </c>
      <c r="Z185">
        <v>900</v>
      </c>
      <c r="AA185" t="str">
        <f ca="1">IF(ISBLANK(AB185),"",
VLOOKUP(AB185,OFFSET(INDIRECT("$A:$B"),0,MATCH(AB$1&amp;"_Verify",INDIRECT("$1:$1"),0)-1),2,0)
)</f>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{"dy":19,"sl":3,"tp":"upn","vl":"13618","cn":9,"pt":"GO","pr":2700}</v>
      </c>
    </row>
    <row r="186" spans="1:40">
      <c r="A186">
        <v>19</v>
      </c>
      <c r="B186">
        <v>4</v>
      </c>
      <c r="C186">
        <f>IF(B186&lt;=9,0,
IF(B186=10,1,2))</f>
        <v>0</v>
      </c>
      <c r="D186">
        <f ca="1">RAND()</f>
        <v>0.42466707013883387</v>
      </c>
      <c r="E186">
        <f ca="1">RAND()</f>
        <v>0.17337829075262334</v>
      </c>
      <c r="F186">
        <f ca="1">RAND()</f>
        <v>0.83523401050826007</v>
      </c>
      <c r="G186">
        <f ca="1">RAND()</f>
        <v>0.41491303045779793</v>
      </c>
      <c r="H186">
        <f ca="1">RAND()</f>
        <v>0.2507045631957574</v>
      </c>
      <c r="I186">
        <f ca="1">RAND()</f>
        <v>0.3970651098738488</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17337</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5</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1500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125</v>
      </c>
      <c r="Z186">
        <v>1200</v>
      </c>
      <c r="AA186" t="str">
        <f ca="1">IF(ISBLANK(AB186),"",
VLOOKUP(AB186,OFFSET(INDIRECT("$A:$B"),0,MATCH(AB$1&amp;"_Verify",INDIRECT("$1:$1"),0)-1),2,0)
)</f>
        <v>fe</v>
      </c>
      <c r="AB186" t="s">
        <v>82</v>
      </c>
      <c r="AC186" t="s">
        <v>180</v>
      </c>
      <c r="AD186">
        <v>1</v>
      </c>
      <c r="AE186" t="s">
        <v>125</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ca="1">IF(ROW()=2,AN186,OFFSET(AM186,-1,0)&amp;IF(LEN(AN186)=0,"",","&amp;AN186))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{"dy":19,"sl":4,"tp":"fe","vl":"Equip8002","cn":1,"pt":"GO","pr":5200}</v>
      </c>
    </row>
    <row r="187" spans="1:40">
      <c r="A187">
        <v>19</v>
      </c>
      <c r="B187">
        <v>5</v>
      </c>
      <c r="C187">
        <f>IF(B187&lt;=9,0,
IF(B187=10,1,2))</f>
        <v>0</v>
      </c>
      <c r="D187">
        <f ca="1">RAND()</f>
        <v>0.77916136193083774</v>
      </c>
      <c r="E187">
        <f ca="1">RAND()</f>
        <v>0.2300467646055282</v>
      </c>
      <c r="F187">
        <f ca="1">RAND()</f>
        <v>0.17329395507068157</v>
      </c>
      <c r="G187">
        <f ca="1">RAND()</f>
        <v>0.27758285248082204</v>
      </c>
      <c r="H187">
        <f ca="1">RAND()</f>
        <v>0.6820538971275536</v>
      </c>
      <c r="I187">
        <f ca="1">RAND()</f>
        <v>0.98322763313394224</v>
      </c>
      <c r="M187" t="str">
        <f ca="1">IF(LEN(J187)&lt;&gt;0,J187,VLOOKUP(D187+$B187,$BJ:$BK,MATCH($BK$1,$BJ$1:$BK$1,0),1))</f>
        <v>안 지정 캐릭터 PP 일반등급</v>
      </c>
      <c r="N187">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23004</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5</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1500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82</v>
      </c>
      <c r="V187" t="s">
        <v>241</v>
      </c>
      <c r="W187">
        <v>1</v>
      </c>
      <c r="X187" t="s">
        <v>125</v>
      </c>
      <c r="Z187">
        <v>7100</v>
      </c>
      <c r="AA187" t="str">
        <f ca="1">IF(ISBLANK(AB187),"",
VLOOKUP(AB187,OFFSET(INDIRECT("$A:$B"),0,MATCH(AB$1&amp;"_Verify",INDIRECT("$1:$1"),0)-1),2,0)
)</f>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ca="1">IF(ROW()=2,AN187,OFFSET(AM187,-1,0)&amp;IF(LEN(AN187)=0,"",","&amp;AN187))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{"dy":19,"sl":5,"tp":"uph","vl":"57917","cn":12,"pt":"GO","pr":3600}</v>
      </c>
    </row>
    <row r="188" spans="1:40">
      <c r="A188">
        <v>19</v>
      </c>
      <c r="B188">
        <v>6</v>
      </c>
      <c r="C188">
        <f>IF(B188&lt;=9,0,
IF(B188=10,1,2))</f>
        <v>0</v>
      </c>
      <c r="D188">
        <f ca="1">RAND()</f>
        <v>0.68900707591474664</v>
      </c>
      <c r="E188">
        <f ca="1">RAND()</f>
        <v>0.80622191783514219</v>
      </c>
      <c r="F188">
        <f ca="1">RAND()</f>
        <v>0.52902109766308403</v>
      </c>
      <c r="G188">
        <f ca="1">RAND()</f>
        <v>0.19305178343938711</v>
      </c>
      <c r="H188">
        <f ca="1">RAND()</f>
        <v>0.44719507941537961</v>
      </c>
      <c r="I188">
        <f ca="1">RAND()</f>
        <v>0.41795678053357987</v>
      </c>
      <c r="M188" t="str">
        <f ca="1">IF(LEN(J188)&lt;&gt;0,J188,VLOOKUP(D188+$B188,$BJ:$BK,MATCH($BK$1,$BJ$1:$BK$1,0),1))</f>
        <v>지정 장비</v>
      </c>
      <c r="N188" t="str">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Equip7102</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3400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ca="1">IF(OR(ISNUMBER(N188),N188="삭제",ISBLANK(N188)),"",
IF(LEFT(N188,5)="Equip",IF(MID(N188,7,1)="4","전설",""),
IF(LEFT(N188,5)="Actor",IF(MID(N188,7,1)="2","전설",""),
"그외없음")))</f>
        <v/>
      </c>
      <c r="U188" t="s">
        <v>82</v>
      </c>
      <c r="V188" t="s">
        <v>110</v>
      </c>
      <c r="W188">
        <v>1</v>
      </c>
      <c r="X188" t="s">
        <v>125</v>
      </c>
      <c r="Z188">
        <v>3300</v>
      </c>
      <c r="AA188" t="str">
        <f ca="1">IF(ISBLANK(AB188),"",
VLOOKUP(AB188,OFFSET(INDIRECT("$A:$B"),0,MATCH(AB$1&amp;"_Verify",INDIRECT("$1:$1"),0)-1),2,0)
)</f>
        <v>fe</v>
      </c>
      <c r="AB188" t="s">
        <v>82</v>
      </c>
      <c r="AC188" t="s">
        <v>201</v>
      </c>
      <c r="AD188">
        <v>1</v>
      </c>
      <c r="AE188" t="s">
        <v>125</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ca="1">IF(ROW()=2,AN188,OFFSET(AM188,-1,0)&amp;IF(LEN(AN188)=0,"",","&amp;AN188))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{"dy":19,"sl":6,"tp":"fe","vl":"Equip7001","cn":1,"pt":"GO","pr":1800}</v>
      </c>
    </row>
    <row r="189" spans="1:40">
      <c r="A189">
        <v>19</v>
      </c>
      <c r="B189">
        <v>7</v>
      </c>
      <c r="C189">
        <f>IF(B189&lt;=9,0,
IF(B189=10,1,2))</f>
        <v>0</v>
      </c>
      <c r="D189">
        <f ca="1">RAND()</f>
        <v>0.82050349434910463</v>
      </c>
      <c r="E189">
        <f ca="1">RAND()</f>
        <v>0.92942798138310556</v>
      </c>
      <c r="F189">
        <f ca="1">RAND()</f>
        <v>8.007975009687851E-2</v>
      </c>
      <c r="G189">
        <f ca="1">RAND()</f>
        <v>0.60975560937834394</v>
      </c>
      <c r="H189">
        <f ca="1">RAND()</f>
        <v>0.98800422524978626</v>
      </c>
      <c r="I189">
        <f ca="1">RAND()</f>
        <v>0.22811468216266362</v>
      </c>
      <c r="M189" t="str">
        <f ca="1">IF(LEN(J189)&lt;&gt;0,J189,VLOOKUP(D189+$B189,$BJ:$BK,MATCH($BK$1,$BJ$1:$BK$1,0),1))</f>
        <v>지정 장비</v>
      </c>
      <c r="N189" t="str">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Equip8301</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74100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ca="1">IF(OR(ISNUMBER(N189),N189="삭제",ISBLANK(N189)),"",
IF(LEFT(N189,5)="Equip",IF(MID(N189,7,1)="4","전설",""),
IF(LEFT(N189,5)="Actor",IF(MID(N189,7,1)="2","전설",""),
"그외없음")))</f>
        <v/>
      </c>
      <c r="U189" t="s">
        <v>82</v>
      </c>
      <c r="V189" t="s">
        <v>180</v>
      </c>
      <c r="W189">
        <v>1</v>
      </c>
      <c r="X189" t="s">
        <v>125</v>
      </c>
      <c r="Z189">
        <v>5200</v>
      </c>
      <c r="AA189" t="str">
        <f ca="1">IF(ISBLANK(AB189),"",
VLOOKUP(AB189,OFFSET(INDIRECT("$A:$B"),0,MATCH(AB$1&amp;"_Verify",INDIRECT("$1:$1"),0)-1),2,0)
)</f>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ca="1">IF(ROW()=2,AN189,OFFSET(AM189,-1,0)&amp;IF(LEN(AN189)=0,"",","&amp;AN189))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{"dy":19,"sl":7,"tp":"upn","vl":"52601","cn":11,"pt":"GO","pr":3300}</v>
      </c>
    </row>
    <row r="190" spans="1:40">
      <c r="A190">
        <v>19</v>
      </c>
      <c r="B190">
        <v>8</v>
      </c>
      <c r="C190">
        <f>IF(B190&lt;=9,0,
IF(B190=10,1,2))</f>
        <v>0</v>
      </c>
      <c r="D190">
        <f ca="1">RAND()</f>
        <v>0.96018304680473154</v>
      </c>
      <c r="E190">
        <f ca="1">RAND()</f>
        <v>0.94584926632412925</v>
      </c>
      <c r="F190">
        <f ca="1">RAND()</f>
        <v>0.64294772230665109</v>
      </c>
      <c r="G190">
        <f ca="1">RAND()</f>
        <v>0.83642591810198552</v>
      </c>
      <c r="H190">
        <f ca="1">RAND()</f>
        <v>0.38340349557102005</v>
      </c>
      <c r="I190">
        <f ca="1">RAND()</f>
        <v>0.74949418521181788</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fl1</v>
      </c>
      <c r="AB190" t="s">
        <v>87</v>
      </c>
      <c r="AC190" t="s">
        <v>379</v>
      </c>
      <c r="AD190">
        <v>1</v>
      </c>
      <c r="AE190" t="s">
        <v>129</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ca="1">IF(ROW()=2,AN190,OFFSET(AM190,-1,0)&amp;IF(LEN(AN190)=0,"",","&amp;AN190))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{"dy":19,"sl":8,"tp":"fl1","vl":"Actor1002","cn":1,"pt":"DI","pp":64,"pr":49}</v>
      </c>
    </row>
    <row r="191" spans="1:40">
      <c r="A191">
        <v>19</v>
      </c>
      <c r="B191">
        <v>9</v>
      </c>
      <c r="C191">
        <f>IF(B191&lt;=9,0,
IF(B191=10,1,2))</f>
        <v>0</v>
      </c>
      <c r="D191">
        <f ca="1">RAND()</f>
        <v>0.77102223772493705</v>
      </c>
      <c r="E191">
        <f ca="1">RAND()</f>
        <v>8.8436913172097231E-2</v>
      </c>
      <c r="F191">
        <f ca="1">RAND()</f>
        <v>0.69268166513511664</v>
      </c>
      <c r="G191">
        <f ca="1">RAND()</f>
        <v>0.28237230408707936</v>
      </c>
      <c r="H191">
        <f ca="1">RAND()</f>
        <v>0.44126091647920573</v>
      </c>
      <c r="I191">
        <f ca="1">RAND()</f>
        <v>0.93215571205682668</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IF(ROW()=2,AN191,OFFSET(AM191,-1,0)&amp;IF(LEN(AN191)=0,"",","&amp;AN191))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0.53844178364913986</v>
      </c>
      <c r="E192">
        <f ca="1">RAND()</f>
        <v>0.3091946947149018</v>
      </c>
      <c r="F192">
        <f ca="1">RAND()</f>
        <v>0.1275003370636888</v>
      </c>
      <c r="G192">
        <f ca="1">RAND()</f>
        <v>0.75174655626536679</v>
      </c>
      <c r="H192">
        <f ca="1">RAND()</f>
        <v>0.52135840350593454</v>
      </c>
      <c r="I192">
        <f ca="1">RAND()</f>
        <v>0.44667484883594366</v>
      </c>
      <c r="M192" t="str">
        <f ca="1">IF(LEN(J192)&lt;&gt;0,J192,VLOOKUP(D192+$B192,$BJ:$BK,MATCH($BK$1,$BJ$1:$BK$1,0),1))</f>
        <v>지정 장비</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Equip2301</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7400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82</v>
      </c>
      <c r="V192" t="s">
        <v>190</v>
      </c>
      <c r="W192">
        <v>1</v>
      </c>
      <c r="X192" t="s">
        <v>125</v>
      </c>
      <c r="Z192">
        <v>1200</v>
      </c>
      <c r="AA192" t="str">
        <f ca="1">IF(ISBLANK(AB192),"",
VLOOKUP(AB192,OFFSET(INDIRECT("$A:$B"),0,MATCH(AB$1&amp;"_Verify",INDIRECT("$1:$1"),0)-1),2,0)
)</f>
        <v>upn</v>
      </c>
      <c r="AB192" t="s">
        <v>92</v>
      </c>
      <c r="AC192">
        <v>69160</v>
      </c>
      <c r="AD192">
        <v>10</v>
      </c>
      <c r="AE192" t="s">
        <v>391</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ca="1">IF(ROW()=2,AN192,OFFSET(AM192,-1,0)&amp;IF(LEN(AN192)=0,"",","&amp;AN192))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{"dy":20,"sl":0,"tp":"upn","vl":"69160","cn":10,"pt":"GO","pr":3000}</v>
      </c>
    </row>
    <row r="193" spans="1:40">
      <c r="A193">
        <v>20</v>
      </c>
      <c r="B193">
        <v>1</v>
      </c>
      <c r="C193">
        <f>IF(B193&lt;=9,0,
IF(B193=10,1,2))</f>
        <v>0</v>
      </c>
      <c r="D193">
        <f ca="1">RAND()</f>
        <v>0.4678572169841384</v>
      </c>
      <c r="E193">
        <f ca="1">RAND()</f>
        <v>8.2993417204374809E-2</v>
      </c>
      <c r="F193">
        <f ca="1">RAND()</f>
        <v>4.7588041002690318E-2</v>
      </c>
      <c r="G193">
        <f ca="1">RAND()</f>
        <v>0.10630469029139678</v>
      </c>
      <c r="H193">
        <f ca="1">RAND()</f>
        <v>2.9623063670774497E-2</v>
      </c>
      <c r="I193">
        <f ca="1">RAND()</f>
        <v>0.80092607405019944</v>
      </c>
      <c r="M193" t="str">
        <f ca="1">IF(LEN(J193)&lt;&gt;0,J193,VLOOKUP(D193+$B193,$BJ:$BK,MATCH($BK$1,$BJ$1:$BK$1,0),1))</f>
        <v>지정 장비</v>
      </c>
      <c r="N193" t="str">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Equip0301</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DI</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12</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ca="1">IF(OR(ISNUMBER(N193),N193="삭제",ISBLANK(N193)),"",
IF(LEFT(N193,5)="Equip",IF(MID(N193,7,1)="4","전설",""),
IF(LEFT(N193,5)="Actor",IF(MID(N193,7,1)="2","전설",""),
"그외없음")))</f>
        <v/>
      </c>
      <c r="U193" t="s">
        <v>82</v>
      </c>
      <c r="V193" t="s">
        <v>277</v>
      </c>
      <c r="W193">
        <v>1</v>
      </c>
      <c r="X193" t="s">
        <v>129</v>
      </c>
      <c r="Z193">
        <v>5</v>
      </c>
      <c r="AA193" t="str">
        <f ca="1">IF(ISBLANK(AB193),"",
VLOOKUP(AB193,OFFSET(INDIRECT("$A:$B"),0,MATCH(AB$1&amp;"_Verify",INDIRECT("$1:$1"),0)-1),2,0)
)</f>
        <v>fe</v>
      </c>
      <c r="AB193" t="s">
        <v>82</v>
      </c>
      <c r="AC193" t="s">
        <v>445</v>
      </c>
      <c r="AD193">
        <v>1</v>
      </c>
      <c r="AE193" t="s">
        <v>129</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은빛 유산</v>
      </c>
      <c r="AL193">
        <v>1</v>
      </c>
      <c r="AM193" t="str">
        <f ca="1">IF(ROW()=2,AN193,OFFSET(AM193,-1,0)&amp;IF(LEN(AN193)=0,"",","&amp;AN193))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{"dy":20,"sl":1,"tp":"fe","vl":"Equip0202","cn":1,"pt":"DI","pr":5}</v>
      </c>
    </row>
    <row r="194" spans="1:40">
      <c r="A194">
        <v>20</v>
      </c>
      <c r="B194">
        <v>2</v>
      </c>
      <c r="C194">
        <f>IF(B194&lt;=9,0,
IF(B194=10,1,2))</f>
        <v>0</v>
      </c>
      <c r="D194">
        <f ca="1">RAND()</f>
        <v>6.1932336976177282E-2</v>
      </c>
      <c r="E194">
        <f ca="1">RAND()</f>
        <v>0.14879162432225079</v>
      </c>
      <c r="F194">
        <f ca="1">RAND()</f>
        <v>0.27108601226192619</v>
      </c>
      <c r="G194">
        <f ca="1">RAND()</f>
        <v>0.32537920542464682</v>
      </c>
      <c r="H194">
        <f ca="1">RAND()</f>
        <v>0.42546883601186247</v>
      </c>
      <c r="I194">
        <f ca="1">RAND()</f>
        <v>0.32917665359881754</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14879</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4</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1200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125</v>
      </c>
      <c r="Z194">
        <v>1400</v>
      </c>
      <c r="AA194" t="str">
        <f ca="1">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IF(B195&lt;=9,0,
IF(B195=10,1,2))</f>
        <v>0</v>
      </c>
      <c r="D195">
        <f ca="1">RAND()</f>
        <v>4.0316511423264423E-2</v>
      </c>
      <c r="E195">
        <f ca="1">RAND()</f>
        <v>3.1586529196818924E-2</v>
      </c>
      <c r="F195">
        <f ca="1">RAND()</f>
        <v>0.58421780426259751</v>
      </c>
      <c r="G195">
        <f ca="1">RAND()</f>
        <v>0.86686669746735356</v>
      </c>
      <c r="H195">
        <f ca="1">RAND()</f>
        <v>0.81225602811364139</v>
      </c>
      <c r="I195">
        <f ca="1">RAND()</f>
        <v>0.56933221073256302</v>
      </c>
      <c r="M195" t="str">
        <f ca="1">IF(LEN(J195)&lt;&gt;0,J195,VLOOKUP(D195+$B195,$BJ:$BK,MATCH($BK$1,$BJ$1:$BK$1,0),1))</f>
        <v>안 지정 캐릭터 PP 영웅등급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3158</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3</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900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125</v>
      </c>
      <c r="Z195">
        <v>1300</v>
      </c>
      <c r="AA195" t="str">
        <f ca="1">IF(ISBLANK(AB195),"",
VLOOKUP(AB195,OFFSET(INDIRECT("$A:$B"),0,MATCH(AB$1&amp;"_Verify",INDIRECT("$1:$1"),0)-1),2,0)
)</f>
        <v>fe</v>
      </c>
      <c r="AB195" t="s">
        <v>82</v>
      </c>
      <c r="AC195" t="s">
        <v>446</v>
      </c>
      <c r="AD195">
        <v>1</v>
      </c>
      <c r="AE195" t="s">
        <v>125</v>
      </c>
      <c r="AG195">
        <v>1200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
      </c>
      <c r="AJ195" t="str">
        <f>IF(ISBLANK($AB195),"",
IF(AND($B195&gt;=VLOOKUP($AB195,$AP:$AS,3,0),$B195&lt;=VLOOKUP($AB195,$AP:$AS,4,0)),"","슬롯타입이상"))</f>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그림자 단검</v>
      </c>
      <c r="AL195">
        <v>1</v>
      </c>
      <c r="AM195" t="str">
        <f ca="1">IF(ROW()=2,AN195,OFFSET(AM195,-1,0)&amp;IF(LEN(AN195)=0,"",","&amp;AN195))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{"dy":20,"sl":3,"tp":"fe","vl":"Equip1102","cn":1,"pt":"GO","pr":1200}</v>
      </c>
    </row>
    <row r="196" spans="1:40">
      <c r="A196">
        <v>20</v>
      </c>
      <c r="B196">
        <v>4</v>
      </c>
      <c r="C196">
        <f>IF(B196&lt;=9,0,
IF(B196=10,1,2))</f>
        <v>0</v>
      </c>
      <c r="D196">
        <f ca="1">RAND()</f>
        <v>0.56114751594762713</v>
      </c>
      <c r="E196">
        <f ca="1">RAND()</f>
        <v>0.75596264791597922</v>
      </c>
      <c r="F196">
        <f ca="1">RAND()</f>
        <v>0.24875569150615495</v>
      </c>
      <c r="G196">
        <f ca="1">RAND()</f>
        <v>0.66188830171011337</v>
      </c>
      <c r="H196">
        <f ca="1">RAND()</f>
        <v>0.76177722702044537</v>
      </c>
      <c r="I196">
        <f ca="1">RAND()</f>
        <v>0.12299891599866764</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75596</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12</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3600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125</v>
      </c>
      <c r="Z196">
        <v>1300</v>
      </c>
      <c r="AA196" t="str">
        <f ca="1">IF(ISBLANK(AB196),"",
VLOOKUP(AB196,OFFSET(INDIRECT("$A:$B"),0,MATCH(AB$1&amp;"_Verify",INDIRECT("$1:$1"),0)-1),2,0)
)</f>
        <v>fe</v>
      </c>
      <c r="AB196" t="s">
        <v>82</v>
      </c>
      <c r="AC196" t="s">
        <v>447</v>
      </c>
      <c r="AD196">
        <v>1</v>
      </c>
      <c r="AE196" t="s">
        <v>125</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푸른 보석 지팡이</v>
      </c>
      <c r="AL196">
        <v>1</v>
      </c>
      <c r="AM196" t="str">
        <f ca="1">IF(ROW()=2,AN196,OFFSET(AM196,-1,0)&amp;IF(LEN(AN196)=0,"",","&amp;AN196))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{"dy":20,"sl":4,"tp":"fe","vl":"Equip3001","cn":1,"pt":"GO","pr":800}</v>
      </c>
    </row>
    <row r="197" spans="1:40">
      <c r="A197">
        <v>20</v>
      </c>
      <c r="B197">
        <v>5</v>
      </c>
      <c r="C197">
        <f>IF(B197&lt;=9,0,
IF(B197=10,1,2))</f>
        <v>0</v>
      </c>
      <c r="D197">
        <f ca="1">RAND()</f>
        <v>0.18434486991879062</v>
      </c>
      <c r="E197">
        <f ca="1">RAND()</f>
        <v>0.99367045380525243</v>
      </c>
      <c r="F197">
        <f ca="1">RAND()</f>
        <v>0.50592175281744267</v>
      </c>
      <c r="G197">
        <f ca="1">RAND()</f>
        <v>0.93133618330281387</v>
      </c>
      <c r="H197">
        <f ca="1">RAND()</f>
        <v>0.52494207943518945</v>
      </c>
      <c r="I197">
        <f ca="1">RAND()</f>
        <v>8.0827076242845353E-3</v>
      </c>
      <c r="M197" t="str">
        <f ca="1">IF(LEN(J197)&lt;&gt;0,J197,VLOOKUP(D197+$B197,$BJ:$BK,MATCH($BK$1,$BJ$1:$BK$1,0),1))</f>
        <v>지정 장비</v>
      </c>
      <c r="N197" t="str">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Equip8302</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73900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ca="1">IF(OR(ISNUMBER(N197),N197="삭제",ISBLANK(N197)),"",
IF(LEFT(N197,5)="Equip",IF(MID(N197,7,1)="4","전설",""),
IF(LEFT(N197,5)="Actor",IF(MID(N197,7,1)="2","전설",""),
"그외없음")))</f>
        <v/>
      </c>
      <c r="U197" t="s">
        <v>82</v>
      </c>
      <c r="V197" t="s">
        <v>250</v>
      </c>
      <c r="W197">
        <v>1</v>
      </c>
      <c r="X197" t="s">
        <v>125</v>
      </c>
      <c r="Z197">
        <v>800</v>
      </c>
      <c r="AA197" t="str">
        <f ca="1">IF(ISBLANK(AB197),"",
VLOOKUP(AB197,OFFSET(INDIRECT("$A:$B"),0,MATCH(AB$1&amp;"_Verify",INDIRECT("$1:$1"),0)-1),2,0)
)</f>
        <v>fe</v>
      </c>
      <c r="AB197" t="s">
        <v>82</v>
      </c>
      <c r="AC197" t="s">
        <v>448</v>
      </c>
      <c r="AD197">
        <v>1</v>
      </c>
      <c r="AE197" t="s">
        <v>125</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빅 바디</v>
      </c>
      <c r="AL197">
        <v>1</v>
      </c>
      <c r="AM197" t="str">
        <f ca="1">IF(ROW()=2,AN197,OFFSET(AM197,-1,0)&amp;IF(LEN(AN197)=0,"",","&amp;AN197))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{"dy":20,"sl":5,"tp":"fe","vl":"Equip6101","cn":1,"pt":"GO","pr":3800}</v>
      </c>
    </row>
    <row r="198" spans="1:40">
      <c r="A198">
        <v>20</v>
      </c>
      <c r="B198">
        <v>6</v>
      </c>
      <c r="C198">
        <f>IF(B198&lt;=9,0,
IF(B198=10,1,2))</f>
        <v>0</v>
      </c>
      <c r="D198">
        <f ca="1">RAND()</f>
        <v>0.3180892939814759</v>
      </c>
      <c r="E198">
        <f ca="1">RAND()</f>
        <v>0.95920616503080569</v>
      </c>
      <c r="F198">
        <f ca="1">RAND()</f>
        <v>0.94259523403718248</v>
      </c>
      <c r="G198">
        <f ca="1">RAND()</f>
        <v>0.5751546781854654</v>
      </c>
      <c r="H198">
        <f ca="1">RAND()</f>
        <v>0.41977734709251679</v>
      </c>
      <c r="I198">
        <f ca="1">RAND()</f>
        <v>0.2485541430916699</v>
      </c>
      <c r="M198" t="str">
        <f ca="1">IF(LEN(J198)&lt;&gt;0,J198,VLOOKUP(D198+$B198,$BJ:$BK,MATCH($BK$1,$BJ$1:$BK$1,0),1))</f>
        <v>지정 장비</v>
      </c>
      <c r="N198" t="str">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Equip8102</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7700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ca="1">IF(OR(ISNUMBER(N198),N198="삭제",ISBLANK(N198)),"",
IF(LEFT(N198,5)="Equip",IF(MID(N198,7,1)="4","전설",""),
IF(LEFT(N198,5)="Actor",IF(MID(N198,7,1)="2","전설",""),
"그외없음")))</f>
        <v/>
      </c>
      <c r="U198" t="s">
        <v>82</v>
      </c>
      <c r="V198" t="s">
        <v>205</v>
      </c>
      <c r="W198">
        <v>1</v>
      </c>
      <c r="X198" t="s">
        <v>125</v>
      </c>
      <c r="Z198">
        <v>3800</v>
      </c>
      <c r="AA198" t="str">
        <f ca="1">IF(ISBLANK(AB198),"",
VLOOKUP(AB198,OFFSET(INDIRECT("$A:$B"),0,MATCH(AB$1&amp;"_Verify",INDIRECT("$1:$1"),0)-1),2,0)
)</f>
        <v>fe</v>
      </c>
      <c r="AB198" t="s">
        <v>82</v>
      </c>
      <c r="AC198" t="s">
        <v>449</v>
      </c>
      <c r="AD198">
        <v>1</v>
      </c>
      <c r="AE198" t="s">
        <v>125</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ca="1">IF(ROW()=2,AN198,OFFSET(AM198,-1,0)&amp;IF(LEN(AN198)=0,"",","&amp;AN198))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{"dy":20,"sl":6,"tp":"fe","vl":"Equip8001","cn":1,"pt":"GO","pr":4600}</v>
      </c>
    </row>
    <row r="199" spans="1:40">
      <c r="A199">
        <v>20</v>
      </c>
      <c r="B199">
        <v>7</v>
      </c>
      <c r="C199">
        <f>IF(B199&lt;=9,0,
IF(B199=10,1,2))</f>
        <v>0</v>
      </c>
      <c r="D199">
        <f ca="1">RAND()</f>
        <v>0.33281429246141236</v>
      </c>
      <c r="E199">
        <f ca="1">RAND()</f>
        <v>0.17423139560256073</v>
      </c>
      <c r="F199">
        <f ca="1">RAND()</f>
        <v>0.44730218558914148</v>
      </c>
      <c r="G199">
        <f ca="1">RAND()</f>
        <v>0.17050398986922177</v>
      </c>
      <c r="H199">
        <f ca="1">RAND()</f>
        <v>0.56622126721988708</v>
      </c>
      <c r="I199">
        <f ca="1">RAND()</f>
        <v>0.78118517576521973</v>
      </c>
      <c r="M199" t="str">
        <f ca="1">IF(LEN(J199)&lt;&gt;0,J199,VLOOKUP(D199+$B199,$BJ:$BK,MATCH($BK$1,$BJ$1:$BK$1,0),1))</f>
        <v>지정 장비</v>
      </c>
      <c r="N199" t="str">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Equip2001</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900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ca="1">IF(OR(ISNUMBER(N199),N199="삭제",ISBLANK(N199)),"",
IF(LEFT(N199,5)="Equip",IF(MID(N199,7,1)="4","전설",""),
IF(LEFT(N199,5)="Actor",IF(MID(N199,7,1)="2","전설",""),
"그외없음")))</f>
        <v/>
      </c>
      <c r="U199" t="s">
        <v>82</v>
      </c>
      <c r="V199" t="s">
        <v>293</v>
      </c>
      <c r="W199">
        <v>1</v>
      </c>
      <c r="X199" t="s">
        <v>125</v>
      </c>
      <c r="Z199">
        <v>4600</v>
      </c>
      <c r="AA199" t="str">
        <f ca="1">IF(ISBLANK(AB199),"",
VLOOKUP(AB199,OFFSET(INDIRECT("$A:$B"),0,MATCH(AB$1&amp;"_Verify",INDIRECT("$1:$1"),0)-1),2,0)
)</f>
        <v>uph</v>
      </c>
      <c r="AB199" t="s">
        <v>91</v>
      </c>
      <c r="AC199">
        <v>88102</v>
      </c>
      <c r="AD199">
        <v>14</v>
      </c>
      <c r="AE199" t="s">
        <v>450</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ca="1">IF(ROW()=2,AN199,OFFSET(AM199,-1,0)&amp;IF(LEN(AN199)=0,"",","&amp;AN199))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{"dy":20,"sl":7,"tp":"uph","vl":"88102","cn":14,"pt":"DI","pr":3}</v>
      </c>
    </row>
    <row r="200" spans="1:40">
      <c r="A200">
        <v>20</v>
      </c>
      <c r="B200">
        <v>8</v>
      </c>
      <c r="C200">
        <f>IF(B200&lt;=9,0,
IF(B200=10,1,2))</f>
        <v>0</v>
      </c>
      <c r="D200">
        <f ca="1">RAND()</f>
        <v>0.20434989986018692</v>
      </c>
      <c r="E200">
        <f ca="1">RAND()</f>
        <v>0.70907293781304537</v>
      </c>
      <c r="F200">
        <f ca="1">RAND()</f>
        <v>0.6000018733997915</v>
      </c>
      <c r="G200">
        <f ca="1">RAND()</f>
        <v>0.74456829208251107</v>
      </c>
      <c r="H200">
        <f ca="1">RAND()</f>
        <v>6.8797465684340087E-2</v>
      </c>
      <c r="I200">
        <f ca="1">RAND()</f>
        <v>1.8789163342499471E-2</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ca="1">IF(ROW()=2,AN200,OFFSET(AM200,-1,0)&amp;IF(LEN(AN200)=0,"",","&amp;AN200))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v>
      </c>
    </row>
    <row r="201" spans="1:40">
      <c r="A201">
        <v>20</v>
      </c>
      <c r="B201">
        <v>9</v>
      </c>
      <c r="C201">
        <f>IF(B201&lt;=9,0,
IF(B201=10,1,2))</f>
        <v>0</v>
      </c>
      <c r="D201">
        <f ca="1">RAND()</f>
        <v>0.56631656531633889</v>
      </c>
      <c r="E201">
        <f ca="1">RAND()</f>
        <v>0.96976525996081187</v>
      </c>
      <c r="F201">
        <f ca="1">RAND()</f>
        <v>0.90584728224428257</v>
      </c>
      <c r="G201">
        <f ca="1">RAND()</f>
        <v>1.5379849342800345E-4</v>
      </c>
      <c r="H201">
        <f ca="1">RAND()</f>
        <v>0.91084099128592122</v>
      </c>
      <c r="I201">
        <f ca="1">RAND()</f>
        <v>0.25807687805202617</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ca="1">IF(ROW()=2,AN201,OFFSET(AM201,-1,0)&amp;IF(LEN(AN201)=0,"",","&amp;AN201))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40">
      <c r="A202">
        <v>21</v>
      </c>
      <c r="B202">
        <v>0</v>
      </c>
      <c r="C202">
        <f>IF(B202&lt;=9,0,
IF(B202=10,1,2))</f>
        <v>0</v>
      </c>
      <c r="D202">
        <f ca="1">RAND()</f>
        <v>0.40230807580133809</v>
      </c>
      <c r="E202">
        <f ca="1">RAND()</f>
        <v>0.9373165751691972</v>
      </c>
      <c r="F202">
        <f ca="1">RAND()</f>
        <v>0.77369902693353687</v>
      </c>
      <c r="G202">
        <f ca="1">RAND()</f>
        <v>0.96920895180046018</v>
      </c>
      <c r="H202">
        <f ca="1">RAND()</f>
        <v>0.16560962353910291</v>
      </c>
      <c r="I202">
        <f ca="1">RAND()</f>
        <v>0.18641332044550996</v>
      </c>
      <c r="M202" t="str">
        <f ca="1">IF(LEN(J202)&lt;&gt;0,J202,VLOOKUP(D202+$B202,$BJ:$BK,MATCH($BK$1,$BJ$1:$BK$1,0),1))</f>
        <v>지정 장비</v>
      </c>
      <c r="N202" t="str">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Equip8102</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7700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ca="1">IF(OR(ISNUMBER(N202),N202="삭제",ISBLANK(N202)),"",
IF(LEFT(N202,5)="Equip",IF(MID(N202,7,1)="4","전설",""),
IF(LEFT(N202,5)="Actor",IF(MID(N202,7,1)="2","전설",""),
"그외없음")))</f>
        <v/>
      </c>
      <c r="U202" t="s">
        <v>82</v>
      </c>
      <c r="V202" t="s">
        <v>196</v>
      </c>
      <c r="W202">
        <v>1</v>
      </c>
      <c r="X202" t="s">
        <v>129</v>
      </c>
      <c r="Z202">
        <v>11</v>
      </c>
      <c r="AA202" t="str">
        <f ca="1">IF(ISBLANK(AB202),"",
VLOOKUP(AB202,OFFSET(INDIRECT("$A:$B"),0,MATCH(AB$1&amp;"_Verify",INDIRECT("$1:$1"),0)-1),2,0)
)</f>
        <v>upn</v>
      </c>
      <c r="AB202" t="s">
        <v>386</v>
      </c>
      <c r="AC202">
        <v>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ca="1">IF(ROW()=2,AN202,OFFSET(AM202,-1,0)&amp;IF(LEN(AN202)=0,"",","&amp;AN202))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{"dy":21,"sl":0,"tp":"upn","vl":"6467","cn":4,"pt":"GO","pr":1200}</v>
      </c>
    </row>
    <row r="203" spans="1:40">
      <c r="A203">
        <v>21</v>
      </c>
      <c r="B203">
        <v>1</v>
      </c>
      <c r="C203">
        <f>IF(B203&lt;=9,0,
IF(B203=10,1,2))</f>
        <v>0</v>
      </c>
      <c r="D203">
        <f ca="1">RAND()</f>
        <v>0.82667823552982733</v>
      </c>
      <c r="E203">
        <f ca="1">RAND()</f>
        <v>0.64933400000383701</v>
      </c>
      <c r="F203">
        <f ca="1">RAND()</f>
        <v>0.70510603362630275</v>
      </c>
      <c r="G203">
        <f ca="1">RAND()</f>
        <v>0.61803421984031615</v>
      </c>
      <c r="H203">
        <f ca="1">RAND()</f>
        <v>0.83039445506621379</v>
      </c>
      <c r="I203">
        <f ca="1">RAND()</f>
        <v>0.42946967217774745</v>
      </c>
      <c r="M203" t="str">
        <f ca="1">IF(LEN(J203)&lt;&gt;0,J203,VLOOKUP(D203+$B203,$BJ:$BK,MATCH($BK$1,$BJ$1:$BK$1,0),1))</f>
        <v>지정 장비</v>
      </c>
      <c r="N203" t="str">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Equip5301</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7400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ca="1">IF(OR(ISNUMBER(N203),N203="삭제",ISBLANK(N203)),"",
IF(LEFT(N203,5)="Equip",IF(MID(N203,7,1)="4","전설",""),
IF(LEFT(N203,5)="Actor",IF(MID(N203,7,1)="2","전설",""),
"그외없음")))</f>
        <v/>
      </c>
      <c r="U203" t="s">
        <v>82</v>
      </c>
      <c r="V203" t="s">
        <v>258</v>
      </c>
      <c r="W203">
        <v>1</v>
      </c>
      <c r="X203" t="s">
        <v>125</v>
      </c>
      <c r="Z203">
        <v>1200</v>
      </c>
      <c r="AA203" t="str">
        <f ca="1">IF(ISBLANK(AB203),"",
VLOOKUP(AB203,OFFSET(INDIRECT("$A:$B"),0,MATCH(AB$1&amp;"_Verify",INDIRECT("$1:$1"),0)-1),2,0)
)</f>
        <v>uph</v>
      </c>
      <c r="AB203" t="s">
        <v>385</v>
      </c>
      <c r="AC203">
        <v>94861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ca="1">IF(ROW()=2,AN203,OFFSET(AM203,-1,0)&amp;IF(LEN(AN203)=0,"",","&amp;AN203))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{"dy":21,"sl":1,"tp":"uph","vl":"94861","cn":14,"pt":"DI","pr":4}</v>
      </c>
    </row>
    <row r="204" spans="1:40">
      <c r="A204">
        <v>21</v>
      </c>
      <c r="B204">
        <v>2</v>
      </c>
      <c r="C204">
        <f>IF(B204&lt;=9,0,
IF(B204=10,1,2))</f>
        <v>0</v>
      </c>
      <c r="D204">
        <f ca="1">RAND()</f>
        <v>0.50040624323485772</v>
      </c>
      <c r="E204">
        <f ca="1">RAND()</f>
        <v>3.1877246466151199E-2</v>
      </c>
      <c r="F204">
        <f ca="1">RAND()</f>
        <v>7.0684609195750925E-2</v>
      </c>
      <c r="G204">
        <f ca="1">RAND()</f>
        <v>0.98289631115134546</v>
      </c>
      <c r="H204">
        <f ca="1">RAND()</f>
        <v>0.45032977886448833</v>
      </c>
      <c r="I204">
        <f ca="1">RAND()</f>
        <v>0.13029145818904309</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3187</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3</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900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125</v>
      </c>
      <c r="Z204">
        <v>900</v>
      </c>
      <c r="AA204" t="str">
        <f ca="1">IF(ISBLANK(AB204),"",
VLOOKUP(AB204,OFFSET(INDIRECT("$A:$B"),0,MATCH(AB$1&amp;"_Verify",INDIRECT("$1:$1"),0)-1),2,0)
)</f>
        <v>fe</v>
      </c>
      <c r="AB204" t="s">
        <v>82</v>
      </c>
      <c r="AC204" t="s">
        <v>298</v>
      </c>
      <c r="AD204">
        <v>1</v>
      </c>
      <c r="AE204" t="s">
        <v>129</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오디세이 픽액스</v>
      </c>
      <c r="AL204">
        <v>1</v>
      </c>
      <c r="AM204" t="str">
        <f ca="1">IF(ROW()=2,AN204,OFFSET(AM204,-1,0)&amp;IF(LEN(AN204)=0,"",","&amp;AN204))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{"dy":21,"sl":2,"tp":"fe","vl":"Equip0302","cn":1,"pt":"DI","pr":11}</v>
      </c>
    </row>
    <row r="205" spans="1:40">
      <c r="A205">
        <v>21</v>
      </c>
      <c r="B205">
        <v>3</v>
      </c>
      <c r="C205">
        <f>IF(B205&lt;=9,0,
IF(B205=10,1,2))</f>
        <v>0</v>
      </c>
      <c r="D205">
        <f ca="1">RAND()</f>
        <v>0.46415684695537174</v>
      </c>
      <c r="E205">
        <f ca="1">RAND()</f>
        <v>0.14463561566288563</v>
      </c>
      <c r="F205">
        <f ca="1">RAND()</f>
        <v>0.54157020430068736</v>
      </c>
      <c r="G205">
        <f ca="1">RAND()</f>
        <v>0.28783571243979933</v>
      </c>
      <c r="H205">
        <f ca="1">RAND()</f>
        <v>0.39158770314267533</v>
      </c>
      <c r="I205">
        <f ca="1">RAND()</f>
        <v>0.5875386593173435</v>
      </c>
      <c r="M205" t="str">
        <f ca="1">IF(LEN(J205)&lt;&gt;0,J205,VLOOKUP(D205+$B205,$BJ:$BK,MATCH($BK$1,$BJ$1:$BK$1,0),1))</f>
        <v>안 지정 캐릭터 PP 일반등급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14463</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4</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1200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125</v>
      </c>
      <c r="Z205">
        <v>1100</v>
      </c>
      <c r="AA205" t="str">
        <f ca="1">IF(ISBLANK(AB205),"",
VLOOKUP(AB205,OFFSET(INDIRECT("$A:$B"),0,MATCH(AB$1&amp;"_Verify",INDIRECT("$1:$1"),0)-1),2,0)
)</f>
        <v>fe</v>
      </c>
      <c r="AB205" t="s">
        <v>82</v>
      </c>
      <c r="AC205" t="s">
        <v>451</v>
      </c>
      <c r="AD205">
        <v>1</v>
      </c>
      <c r="AE205" t="s">
        <v>125</v>
      </c>
      <c r="AG205">
        <v>1200</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
      </c>
      <c r="AJ205" t="str">
        <f>IF(ISBLANK($AB205),"",
IF(AND($B205&gt;=VLOOKUP($AB205,$AP:$AS,3,0),$B205&lt;=VLOOKUP($AB205,$AP:$AS,4,0)),"","슬롯타입이상"))</f>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결사대의 활</v>
      </c>
      <c r="AL205">
        <v>1</v>
      </c>
      <c r="AM205" t="str">
        <f ca="1">IF(ROW()=2,AN205,OFFSET(AM205,-1,0)&amp;IF(LEN(AN205)=0,"",","&amp;AN205))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{"dy":21,"sl":3,"tp":"fe","vl":"Equip2101","cn":1,"pt":"GO","pr":1200}</v>
      </c>
    </row>
    <row r="206" spans="1:40">
      <c r="A206">
        <v>21</v>
      </c>
      <c r="B206">
        <v>4</v>
      </c>
      <c r="C206">
        <f>IF(B206&lt;=9,0,
IF(B206=10,1,2))</f>
        <v>0</v>
      </c>
      <c r="D206">
        <f ca="1">RAND()</f>
        <v>0.26553989901468933</v>
      </c>
      <c r="E206">
        <f ca="1">RAND()</f>
        <v>0.84033608298632323</v>
      </c>
      <c r="F206">
        <f ca="1">RAND()</f>
        <v>0.72397167711745036</v>
      </c>
      <c r="G206">
        <f ca="1">RAND()</f>
        <v>0.38471954920218165</v>
      </c>
      <c r="H206">
        <f ca="1">RAND()</f>
        <v>0.17701713343701453</v>
      </c>
      <c r="I206">
        <f ca="1">RAND()</f>
        <v>0.12935411106266748</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84033</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13</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3900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125</v>
      </c>
      <c r="Z206">
        <v>1400</v>
      </c>
      <c r="AA206" t="str">
        <f ca="1">IF(ISBLANK(AB206),"",
VLOOKUP(AB206,OFFSET(INDIRECT("$A:$B"),0,MATCH(AB$1&amp;"_Verify",INDIRECT("$1:$1"),0)-1),2,0)
)</f>
        <v>fe</v>
      </c>
      <c r="AB206" t="s">
        <v>82</v>
      </c>
      <c r="AC206" t="s">
        <v>111</v>
      </c>
      <c r="AD206">
        <v>1</v>
      </c>
      <c r="AE206" t="s">
        <v>125</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ca="1">IF(ROW()=2,AN206,OFFSET(AM206,-1,0)&amp;IF(LEN(AN206)=0,"",","&amp;AN206))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{"dy":21,"sl":4,"tp":"fe","vl":"Equip4001","cn":1,"pt":"GO","pr":700}</v>
      </c>
    </row>
    <row r="207" spans="1:40">
      <c r="A207">
        <v>21</v>
      </c>
      <c r="B207">
        <v>5</v>
      </c>
      <c r="C207">
        <f>IF(B207&lt;=9,0,
IF(B207=10,1,2))</f>
        <v>0</v>
      </c>
      <c r="D207">
        <f ca="1">RAND()</f>
        <v>0.43138745161920877</v>
      </c>
      <c r="E207">
        <f ca="1">RAND()</f>
        <v>0.45180036488123421</v>
      </c>
      <c r="F207">
        <f ca="1">RAND()</f>
        <v>8.5934504614956886E-2</v>
      </c>
      <c r="G207">
        <f ca="1">RAND()</f>
        <v>0.200911587913286</v>
      </c>
      <c r="H207">
        <f ca="1">RAND()</f>
        <v>0.97036894247169803</v>
      </c>
      <c r="I207">
        <f ca="1">RAND()</f>
        <v>2.2960955748520528E-2</v>
      </c>
      <c r="M207" t="str">
        <f ca="1">IF(LEN(J207)&lt;&gt;0,J207,VLOOKUP(D207+$B207,$BJ:$BK,MATCH($BK$1,$BJ$1:$BK$1,0),1))</f>
        <v>지정 장비</v>
      </c>
      <c r="N207" t="str">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Equip4001</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600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ca="1">IF(OR(ISNUMBER(N207),N207="삭제",ISBLANK(N207)),"",
IF(LEFT(N207,5)="Equip",IF(MID(N207,7,1)="4","전설",""),
IF(LEFT(N207,5)="Actor",IF(MID(N207,7,1)="2","전설",""),
"그외없음")))</f>
        <v/>
      </c>
      <c r="U207" t="s">
        <v>82</v>
      </c>
      <c r="V207" t="s">
        <v>111</v>
      </c>
      <c r="W207">
        <v>1</v>
      </c>
      <c r="X207" t="s">
        <v>125</v>
      </c>
      <c r="Z207">
        <v>700</v>
      </c>
      <c r="AA207" t="str">
        <f ca="1">IF(ISBLANK(AB207),"",
VLOOKUP(AB207,OFFSET(INDIRECT("$A:$B"),0,MATCH(AB$1&amp;"_Verify",INDIRECT("$1:$1"),0)-1),2,0)
)</f>
        <v>upn</v>
      </c>
      <c r="AB207" t="s">
        <v>92</v>
      </c>
      <c r="AC207">
        <v>43155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ca="1">IF(ROW()=2,AN207,OFFSET(AM207,-1,0)&amp;IF(LEN(AN207)=0,"",","&amp;AN207))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{"dy":21,"sl":5,"tp":"upn","vl":"43155","cn":11,"pt":"GO","pr":3300}</v>
      </c>
    </row>
    <row r="208" spans="1:40">
      <c r="A208">
        <v>21</v>
      </c>
      <c r="B208">
        <v>6</v>
      </c>
      <c r="C208">
        <f>IF(B208&lt;=9,0,
IF(B208=10,1,2))</f>
        <v>0</v>
      </c>
      <c r="D208">
        <f ca="1">RAND()</f>
        <v>0.75780074201409886</v>
      </c>
      <c r="E208">
        <f ca="1">RAND()</f>
        <v>0.72262395003028446</v>
      </c>
      <c r="F208">
        <f ca="1">RAND()</f>
        <v>0.69434555247913554</v>
      </c>
      <c r="G208">
        <f ca="1">RAND()</f>
        <v>0.22620437600602039</v>
      </c>
      <c r="H208">
        <f ca="1">RAND()</f>
        <v>7.365671343893887E-2</v>
      </c>
      <c r="I208">
        <f ca="1">RAND()</f>
        <v>0.85923776166600641</v>
      </c>
      <c r="M208" t="str">
        <f ca="1">IF(LEN(J208)&lt;&gt;0,J208,VLOOKUP(D208+$B208,$BJ:$BK,MATCH($BK$1,$BJ$1:$BK$1,0),1))</f>
        <v>지정 장비</v>
      </c>
      <c r="N208" t="str">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Equip7002</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2300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ca="1">IF(OR(ISNUMBER(N208),N208="삭제",ISBLANK(N208)),"",
IF(LEFT(N208,5)="Equip",IF(MID(N208,7,1)="4","전설",""),
IF(LEFT(N208,5)="Actor",IF(MID(N208,7,1)="2","전설",""),
"그외없음")))</f>
        <v/>
      </c>
      <c r="U208" t="s">
        <v>82</v>
      </c>
      <c r="V208" t="s">
        <v>186</v>
      </c>
      <c r="W208">
        <v>1</v>
      </c>
      <c r="X208" t="s">
        <v>125</v>
      </c>
      <c r="Z208">
        <v>900</v>
      </c>
      <c r="AA208" t="str">
        <f ca="1">IF(ISBLANK(AB208),"",
VLOOKUP(AB208,OFFSET(INDIRECT("$A:$B"),0,MATCH(AB$1&amp;"_Verify",INDIRECT("$1:$1"),0)-1),2,0)
)</f>
        <v>fe</v>
      </c>
      <c r="AB208" t="s">
        <v>82</v>
      </c>
      <c r="AC208" t="s">
        <v>253</v>
      </c>
      <c r="AD208">
        <v>1</v>
      </c>
      <c r="AE208" t="s">
        <v>125</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ca="1">IF(ROW()=2,AN208,OFFSET(AM208,-1,0)&amp;IF(LEN(AN208)=0,"",","&amp;AN208))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{"dy":21,"sl":6,"tp":"fe","vl":"Equip7101","cn":1,"pt":"GO","pr":3900}</v>
      </c>
    </row>
    <row r="209" spans="1:40">
      <c r="A209">
        <v>21</v>
      </c>
      <c r="B209">
        <v>7</v>
      </c>
      <c r="C209">
        <f>IF(B209&lt;=9,0,
IF(B209=10,1,2))</f>
        <v>0</v>
      </c>
      <c r="D209">
        <f ca="1">RAND()</f>
        <v>0.14457483450296582</v>
      </c>
      <c r="E209">
        <f ca="1">RAND()</f>
        <v>0.3451351025184336</v>
      </c>
      <c r="F209">
        <f ca="1">RAND()</f>
        <v>0.5429667502558001</v>
      </c>
      <c r="G209">
        <f ca="1">RAND()</f>
        <v>0.51572394787726916</v>
      </c>
      <c r="H209">
        <f ca="1">RAND()</f>
        <v>0.19022281534176555</v>
      </c>
      <c r="I209">
        <f ca="1">RAND()</f>
        <v>0.80582987859353872</v>
      </c>
      <c r="M209" t="str">
        <f ca="1">IF(LEN(J209)&lt;&gt;0,J209,VLOOKUP(D209+$B209,$BJ:$BK,MATCH($BK$1,$BJ$1:$BK$1,0),1))</f>
        <v>지정 장비</v>
      </c>
      <c r="N209" t="str">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Equip4001</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900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ca="1">IF(OR(ISNUMBER(N209),N209="삭제",ISBLANK(N209)),"",
IF(LEFT(N209,5)="Equip",IF(MID(N209,7,1)="4","전설",""),
IF(LEFT(N209,5)="Actor",IF(MID(N209,7,1)="2","전설",""),
"그외없음")))</f>
        <v/>
      </c>
      <c r="U209" t="s">
        <v>82</v>
      </c>
      <c r="V209" t="s">
        <v>194</v>
      </c>
      <c r="W209">
        <v>1</v>
      </c>
      <c r="X209" t="s">
        <v>125</v>
      </c>
      <c r="Z209">
        <v>7800</v>
      </c>
      <c r="AA209" t="str">
        <f ca="1">IF(ISBLANK(AB209),"",
VLOOKUP(AB209,OFFSET(INDIRECT("$A:$B"),0,MATCH(AB$1&amp;"_Verify",INDIRECT("$1:$1"),0)-1),2,0)
)</f>
        <v>fe</v>
      </c>
      <c r="AB209" t="s">
        <v>82</v>
      </c>
      <c r="AC209" t="s">
        <v>194</v>
      </c>
      <c r="AD209">
        <v>1</v>
      </c>
      <c r="AE209" t="s">
        <v>125</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ca="1">IF(ROW()=2,AN209,OFFSET(AM209,-1,0)&amp;IF(LEN(AN209)=0,"",","&amp;AN209))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{"dy":21,"sl":7,"tp":"fe","vl":"Equip3301","cn":1,"pt":"GO","pr":7800}</v>
      </c>
    </row>
    <row r="210" spans="1:40">
      <c r="A210">
        <v>21</v>
      </c>
      <c r="B210">
        <v>8</v>
      </c>
      <c r="C210">
        <f>IF(B210&lt;=9,0,
IF(B210=10,1,2))</f>
        <v>0</v>
      </c>
      <c r="D210">
        <f ca="1">RAND()</f>
        <v>0.84325488420771155</v>
      </c>
      <c r="E210">
        <f ca="1">RAND()</f>
        <v>0.28765130923647653</v>
      </c>
      <c r="F210">
        <f ca="1">RAND()</f>
        <v>0.90357116436896534</v>
      </c>
      <c r="G210">
        <f ca="1">RAND()</f>
        <v>0.68182655742279918</v>
      </c>
      <c r="H210">
        <f ca="1">RAND()</f>
        <v>0.63985891729580802</v>
      </c>
      <c r="I210">
        <f ca="1">RAND()</f>
        <v>0.14939762128761824</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ca="1">IF(ROW()=2,AN210,OFFSET(AM210,-1,0)&amp;IF(LEN(AN210)=0,"",","&amp;AN210))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v>
      </c>
    </row>
    <row r="211" spans="1:40">
      <c r="A211">
        <v>21</v>
      </c>
      <c r="B211">
        <v>9</v>
      </c>
      <c r="C211">
        <f>IF(B211&lt;=9,0,
IF(B211=10,1,2))</f>
        <v>0</v>
      </c>
      <c r="D211">
        <f ca="1">RAND()</f>
        <v>0.36813372775057396</v>
      </c>
      <c r="E211">
        <f ca="1">RAND()</f>
        <v>0.44537426635323751</v>
      </c>
      <c r="F211">
        <f ca="1">RAND()</f>
        <v>0.11181888562954334</v>
      </c>
      <c r="G211">
        <f ca="1">RAND()</f>
        <v>0.89453513982917288</v>
      </c>
      <c r="H211">
        <f ca="1">RAND()</f>
        <v>0.26857460415583789</v>
      </c>
      <c r="I211">
        <f ca="1">RAND()</f>
        <v>0.3359488980223998</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ca="1">IF(ROW()=2,AN211,OFFSET(AM211,-1,0)&amp;IF(LEN(AN211)=0,"",","&amp;AN211))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v>
      </c>
    </row>
    <row r="212" spans="1:40">
      <c r="A212">
        <v>22</v>
      </c>
      <c r="B212">
        <v>0</v>
      </c>
      <c r="C212">
        <f>IF(B212&lt;=9,0,
IF(B212=10,1,2))</f>
        <v>0</v>
      </c>
      <c r="D212">
        <f ca="1">RAND()</f>
        <v>0.89655404488332313</v>
      </c>
      <c r="E212">
        <f ca="1">RAND()</f>
        <v>0.2335639378066674</v>
      </c>
      <c r="F212">
        <f ca="1">RAND()</f>
        <v>0.14022126826703929</v>
      </c>
      <c r="G212">
        <f ca="1">RAND()</f>
        <v>0.38918717871677255</v>
      </c>
      <c r="H212">
        <f ca="1">RAND()</f>
        <v>0.61730553669839106</v>
      </c>
      <c r="I212">
        <f ca="1">RAND()</f>
        <v>0.23940171471762095</v>
      </c>
      <c r="M212" t="str">
        <f ca="1">IF(LEN(J212)&lt;&gt;0,J212,VLOOKUP(D212+$B212,$BJ:$BK,MATCH($BK$1,$BJ$1:$BK$1,0),1))</f>
        <v>캐릭터 상자 일반등급</v>
      </c>
      <c r="N212" t="str">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삭제</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29</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ca="1">IF(OR(ISNUMBER(N212),N212="삭제",ISBLANK(N212)),"",
IF(LEFT(N212,5)="Equip",IF(MID(N212,7,1)="4","전설",""),
IF(LEFT(N212,5)="Actor",IF(MID(N212,7,1)="2","전설",""),
"그외없음")))</f>
        <v/>
      </c>
      <c r="U212" t="s">
        <v>82</v>
      </c>
      <c r="V212" t="s">
        <v>178</v>
      </c>
      <c r="W212">
        <v>1</v>
      </c>
      <c r="X212" t="s">
        <v>125</v>
      </c>
      <c r="Z212">
        <v>1400</v>
      </c>
      <c r="AA212" t="str">
        <f ca="1">IF(ISBLANK(AB212),"",
VLOOKUP(AB212,OFFSET(INDIRECT("$A:$B"),0,MATCH(AB$1&amp;"_Verify",INDIRECT("$1:$1"),0)-1),2,0)
)</f>
        <v>upn</v>
      </c>
      <c r="AB212" t="s">
        <v>92</v>
      </c>
      <c r="AC212">
        <v>92746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ca="1">IF(ROW()=2,AN212,OFFSET(AM212,-1,0)&amp;IF(LEN(AN212)=0,"",","&amp;AN212))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{"dy":22,"sl":0,"tp":"upn","vl":"92746","cn":12,"pt":"GO","pr":3600}</v>
      </c>
    </row>
    <row r="213" spans="1:40">
      <c r="A213">
        <v>22</v>
      </c>
      <c r="B213">
        <v>1</v>
      </c>
      <c r="C213">
        <f>IF(B213&lt;=9,0,
IF(B213=10,1,2))</f>
        <v>0</v>
      </c>
      <c r="D213">
        <f ca="1">RAND()</f>
        <v>0.39076910764921546</v>
      </c>
      <c r="E213">
        <f ca="1">RAND()</f>
        <v>0.5664558493198949</v>
      </c>
      <c r="F213">
        <f ca="1">RAND()</f>
        <v>0.25719678834541071</v>
      </c>
      <c r="G213">
        <f ca="1">RAND()</f>
        <v>0.50986055652868034</v>
      </c>
      <c r="H213">
        <f ca="1">RAND()</f>
        <v>0.7134472914499892</v>
      </c>
      <c r="I213">
        <f ca="1">RAND()</f>
        <v>0.22337075670180651</v>
      </c>
      <c r="M213" t="str">
        <f ca="1">IF(LEN(J213)&lt;&gt;0,J213,VLOOKUP(D213+$B213,$BJ:$BK,MATCH($BK$1,$BJ$1:$BK$1,0),1))</f>
        <v>지정 장비</v>
      </c>
      <c r="N213" t="str">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Equip5001</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600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ca="1">IF(OR(ISNUMBER(N213),N213="삭제",ISBLANK(N213)),"",
IF(LEFT(N213,5)="Equip",IF(MID(N213,7,1)="4","전설",""),
IF(LEFT(N213,5)="Actor",IF(MID(N213,7,1)="2","전설",""),
"그외없음")))</f>
        <v/>
      </c>
      <c r="U213" t="s">
        <v>82</v>
      </c>
      <c r="V213" t="s">
        <v>293</v>
      </c>
      <c r="W213">
        <v>1</v>
      </c>
      <c r="X213" t="s">
        <v>125</v>
      </c>
      <c r="Z213">
        <v>5000</v>
      </c>
      <c r="AA213" t="str">
        <f ca="1">IF(ISBLANK(AB213),"",
VLOOKUP(AB213,OFFSET(INDIRECT("$A:$B"),0,MATCH(AB$1&amp;"_Verify",INDIRECT("$1:$1"),0)-1),2,0)
)</f>
        <v>fe</v>
      </c>
      <c r="AB213" t="s">
        <v>82</v>
      </c>
      <c r="AC213" t="s">
        <v>452</v>
      </c>
      <c r="AD213">
        <v>1</v>
      </c>
      <c r="AE213" t="s">
        <v>129</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흑진주 칼날</v>
      </c>
      <c r="AL213">
        <v>1</v>
      </c>
      <c r="AM213" t="str">
        <f ca="1">IF(ROW()=2,AN213,OFFSET(AM213,-1,0)&amp;IF(LEN(AN213)=0,"",","&amp;AN213))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{"dy":22,"sl":1,"tp":"fe","vl":"Equip1302","cn":1,"pt":"DI","pr":10}</v>
      </c>
    </row>
    <row r="214" spans="1:40">
      <c r="A214">
        <v>22</v>
      </c>
      <c r="B214">
        <v>2</v>
      </c>
      <c r="C214">
        <f>IF(B214&lt;=9,0,
IF(B214=10,1,2))</f>
        <v>0</v>
      </c>
      <c r="D214">
        <f ca="1">RAND()</f>
        <v>0.75558223220814269</v>
      </c>
      <c r="E214">
        <f ca="1">RAND()</f>
        <v>0.85320876770551679</v>
      </c>
      <c r="F214">
        <f ca="1">RAND()</f>
        <v>0.42744029860040234</v>
      </c>
      <c r="G214">
        <f ca="1">RAND()</f>
        <v>0.99586198933768699</v>
      </c>
      <c r="H214">
        <f ca="1">RAND()</f>
        <v>0.64784905914347279</v>
      </c>
      <c r="I214">
        <f ca="1">RAND()</f>
        <v>0.26704213081553518</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85320</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13</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3900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125</v>
      </c>
      <c r="Z214">
        <v>1400</v>
      </c>
      <c r="AA214" t="str">
        <f ca="1">IF(ISBLANK(AB214),"",
VLOOKUP(AB214,OFFSET(INDIRECT("$A:$B"),0,MATCH(AB$1&amp;"_Verify",INDIRECT("$1:$1"),0)-1),2,0)
)</f>
        <v>fe</v>
      </c>
      <c r="AB214" t="s">
        <v>82</v>
      </c>
      <c r="AC214" t="s">
        <v>453</v>
      </c>
      <c r="AD214">
        <v>1</v>
      </c>
      <c r="AE214" t="s">
        <v>125</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블레이드 보우</v>
      </c>
      <c r="AL214">
        <v>1</v>
      </c>
      <c r="AM214" t="str">
        <f ca="1">IF(ROW()=2,AN214,OFFSET(AM214,-1,0)&amp;IF(LEN(AN214)=0,"",","&amp;AN214))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{"dy":22,"sl":2,"tp":"fe","vl":"Equip2002","cn":1,"pt":"GO","pr":800}</v>
      </c>
    </row>
    <row r="215" spans="1:40">
      <c r="A215">
        <v>22</v>
      </c>
      <c r="B215">
        <v>3</v>
      </c>
      <c r="C215">
        <f>IF(B215&lt;=9,0,
IF(B215=10,1,2))</f>
        <v>0</v>
      </c>
      <c r="D215">
        <f ca="1">RAND()</f>
        <v>0.88487873135416517</v>
      </c>
      <c r="E215">
        <f ca="1">RAND()</f>
        <v>0.99563893306789986</v>
      </c>
      <c r="F215">
        <f ca="1">RAND()</f>
        <v>0.53495096461303715</v>
      </c>
      <c r="G215">
        <f ca="1">RAND()</f>
        <v>0.10297838580010421</v>
      </c>
      <c r="H215">
        <f ca="1">RAND()</f>
        <v>4.9144452292771534E-2</v>
      </c>
      <c r="I215">
        <f ca="1">RAND()</f>
        <v>0.30936213471707796</v>
      </c>
      <c r="M215" t="str">
        <f ca="1">IF(LEN(J215)&lt;&gt;0,J215,VLOOKUP(D215+$B215,$BJ:$BK,MATCH($BK$1,$BJ$1:$BK$1,0),1))</f>
        <v>안 지정 캐릭터 PP 일반등급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99563</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14</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4200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125</v>
      </c>
      <c r="Z215">
        <v>1100</v>
      </c>
      <c r="AA215" t="str">
        <f ca="1">IF(ISBLANK(AB215),"",
VLOOKUP(AB215,OFFSET(INDIRECT("$A:$B"),0,MATCH(AB$1&amp;"_Verify",INDIRECT("$1:$1"),0)-1),2,0)
)</f>
        <v>fe</v>
      </c>
      <c r="AB215" t="s">
        <v>82</v>
      </c>
      <c r="AC215" t="s">
        <v>390</v>
      </c>
      <c r="AD215">
        <v>1</v>
      </c>
      <c r="AE215" t="s">
        <v>384</v>
      </c>
      <c r="AF215">
        <v>179</v>
      </c>
      <c r="AG215">
        <v>99</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전설</v>
      </c>
      <c r="AJ215" t="str">
        <f>IF(ISBLANK($AB215),"",
IF(AND($B215&gt;=VLOOKUP($AB215,$AP:$AS,3,0),$B215&lt;=VLOOKUP($AB215,$AP:$AS,4,0)),"","슬롯타입이상"))</f>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반중력 스태프</v>
      </c>
      <c r="AL215">
        <v>1</v>
      </c>
      <c r="AM215" t="str">
        <f ca="1">IF(ROW()=2,AN215,OFFSET(AM215,-1,0)&amp;IF(LEN(AN215)=0,"",","&amp;AN215))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{"dy":22,"sl":3,"tp":"fe","vl":"Equip3401","cn":1,"pt":"DI","pp":179,"pr":99}</v>
      </c>
    </row>
    <row r="216" spans="1:40">
      <c r="A216">
        <v>22</v>
      </c>
      <c r="B216">
        <v>4</v>
      </c>
      <c r="C216">
        <f>IF(B216&lt;=9,0,
IF(B216=10,1,2))</f>
        <v>0</v>
      </c>
      <c r="D216">
        <f ca="1">RAND()</f>
        <v>0.80900239952049802</v>
      </c>
      <c r="E216">
        <f ca="1">RAND()</f>
        <v>0.98643241189672626</v>
      </c>
      <c r="F216">
        <f ca="1">RAND()</f>
        <v>9.3252561085767849E-2</v>
      </c>
      <c r="G216">
        <f ca="1">RAND()</f>
        <v>0.68094847103737299</v>
      </c>
      <c r="H216">
        <f ca="1">RAND()</f>
        <v>0.86808796141520728</v>
      </c>
      <c r="I216">
        <f ca="1">RAND()</f>
        <v>7.7752874930172244E-2</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98643</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14</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4200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125</v>
      </c>
      <c r="Z216">
        <v>1100</v>
      </c>
      <c r="AA216" t="str">
        <f ca="1">IF(ISBLANK(AB216),"",
VLOOKUP(AB216,OFFSET(INDIRECT("$A:$B"),0,MATCH(AB$1&amp;"_Verify",INDIRECT("$1:$1"),0)-1),2,0)
)</f>
        <v>upn</v>
      </c>
      <c r="AB216" t="s">
        <v>92</v>
      </c>
      <c r="AC216">
        <v>45187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{"dy":22,"sl":4,"tp":"upn","vl":"45187","cn":5,"pt":"GO","pr":1500}</v>
      </c>
    </row>
    <row r="217" spans="1:40">
      <c r="A217">
        <v>22</v>
      </c>
      <c r="B217">
        <v>5</v>
      </c>
      <c r="C217">
        <f>IF(B217&lt;=9,0,
IF(B217=10,1,2))</f>
        <v>0</v>
      </c>
      <c r="D217">
        <f ca="1">RAND()</f>
        <v>0.57216145039693012</v>
      </c>
      <c r="E217">
        <f ca="1">RAND()</f>
        <v>0.69851172217121116</v>
      </c>
      <c r="F217">
        <f ca="1">RAND()</f>
        <v>1.4545456688932479E-3</v>
      </c>
      <c r="G217">
        <f ca="1">RAND()</f>
        <v>0.81449174051096951</v>
      </c>
      <c r="H217">
        <f ca="1">RAND()</f>
        <v>3.1912364248159131E-2</v>
      </c>
      <c r="I217">
        <f ca="1">RAND()</f>
        <v>0.88199041697608549</v>
      </c>
      <c r="M217" t="str">
        <f ca="1">IF(LEN(J217)&lt;&gt;0,J217,VLOOKUP(D217+$B217,$BJ:$BK,MATCH($BK$1,$BJ$1:$BK$1,0),1))</f>
        <v>안 지정 캐릭터 PP 영웅등급</v>
      </c>
      <c r="N217">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69851</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3300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ca="1">IF(OR(ISNUMBER(N217),N217="삭제",ISBLANK(N217)),"",
IF(LEFT(N217,5)="Equip",IF(MID(N217,7,1)="4","전설",""),
IF(LEFT(N217,5)="Actor",IF(MID(N217,7,1)="2","전설",""),
"그외없음")))</f>
        <v/>
      </c>
      <c r="U217" t="s">
        <v>82</v>
      </c>
      <c r="V217" t="s">
        <v>188</v>
      </c>
      <c r="W217">
        <v>1</v>
      </c>
      <c r="X217" t="s">
        <v>129</v>
      </c>
      <c r="Z217">
        <v>11</v>
      </c>
      <c r="AA217" t="str">
        <f ca="1">IF(ISBLANK(AB217),"",
VLOOKUP(AB217,OFFSET(INDIRECT("$A:$B"),0,MATCH(AB$1&amp;"_Verify",INDIRECT("$1:$1"),0)-1),2,0)
)</f>
        <v>fe</v>
      </c>
      <c r="AB217" t="s">
        <v>82</v>
      </c>
      <c r="AC217" t="s">
        <v>454</v>
      </c>
      <c r="AD217">
        <v>1</v>
      </c>
      <c r="AE217" t="s">
        <v>125</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그린 아이즈</v>
      </c>
      <c r="AL217">
        <v>1</v>
      </c>
      <c r="AM217" t="str">
        <f ca="1">IF(ROW()=2,AN217,OFFSET(AM217,-1,0)&amp;IF(LEN(AN217)=0,"",","&amp;AN217))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{"dy":22,"sl":5,"tp":"fe","vl":"Equip5002","cn":1,"pt":"GO","pr":900}</v>
      </c>
    </row>
    <row r="218" spans="1:40">
      <c r="A218">
        <v>22</v>
      </c>
      <c r="B218">
        <v>6</v>
      </c>
      <c r="C218">
        <f>IF(B218&lt;=9,0,
IF(B218=10,1,2))</f>
        <v>0</v>
      </c>
      <c r="D218">
        <f ca="1">RAND()</f>
        <v>0.53499780158292087</v>
      </c>
      <c r="E218">
        <f ca="1">RAND()</f>
        <v>0.94343126864532889</v>
      </c>
      <c r="F218">
        <f ca="1">RAND()</f>
        <v>0.41271047433550623</v>
      </c>
      <c r="G218">
        <f ca="1">RAND()</f>
        <v>0.57105285094861402</v>
      </c>
      <c r="H218">
        <f ca="1">RAND()</f>
        <v>0.90539726742320625</v>
      </c>
      <c r="I218">
        <f ca="1">RAND()</f>
        <v>0.65213348949206673</v>
      </c>
      <c r="M218" t="str">
        <f ca="1">IF(LEN(J218)&lt;&gt;0,J218,VLOOKUP(D218+$B218,$BJ:$BK,MATCH($BK$1,$BJ$1:$BK$1,0),1))</f>
        <v>지정 장비</v>
      </c>
      <c r="N218" t="str">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Equip8101</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8200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ca="1">IF(OR(ISNUMBER(N218),N218="삭제",ISBLANK(N218)),"",
IF(LEFT(N218,5)="Equip",IF(MID(N218,7,1)="4","전설",""),
IF(LEFT(N218,5)="Actor",IF(MID(N218,7,1)="2","전설",""),
"그외없음")))</f>
        <v/>
      </c>
      <c r="U218" t="s">
        <v>82</v>
      </c>
      <c r="V218" t="s">
        <v>253</v>
      </c>
      <c r="W218">
        <v>1</v>
      </c>
      <c r="X218" t="s">
        <v>125</v>
      </c>
      <c r="Z218">
        <v>3900</v>
      </c>
      <c r="AA218" t="str">
        <f ca="1">IF(ISBLANK(AB218),"",
VLOOKUP(AB218,OFFSET(INDIRECT("$A:$B"),0,MATCH(AB$1&amp;"_Verify",INDIRECT("$1:$1"),0)-1),2,0)
)</f>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ca="1">IF(ROW()=2,AN218,OFFSET(AM218,-1,0)&amp;IF(LEN(AN218)=0,"",","&amp;AN218))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{"dy":22,"sl":6,"tp":"uph","vl":"38584","cn":9,"pt":"GO","pr":2700}</v>
      </c>
    </row>
    <row r="219" spans="1:40">
      <c r="A219">
        <v>22</v>
      </c>
      <c r="B219">
        <v>7</v>
      </c>
      <c r="C219">
        <f>IF(B219&lt;=9,0,
IF(B219=10,1,2))</f>
        <v>0</v>
      </c>
      <c r="D219">
        <f ca="1">RAND()</f>
        <v>0.99743279575853461</v>
      </c>
      <c r="E219">
        <f ca="1">RAND()</f>
        <v>0.58797835419174749</v>
      </c>
      <c r="F219">
        <f ca="1">RAND()</f>
        <v>3.4613392809889065E-3</v>
      </c>
      <c r="G219">
        <f ca="1">RAND()</f>
        <v>0.24184756542187591</v>
      </c>
      <c r="H219">
        <f ca="1">RAND()</f>
        <v>4.4853820270111311E-2</v>
      </c>
      <c r="I219">
        <f ca="1">RAND()</f>
        <v>0.60293957636216322</v>
      </c>
      <c r="M219" t="str">
        <f ca="1">IF(LEN(J219)&lt;&gt;0,J219,VLOOKUP(D219+$B219,$BJ:$BK,MATCH($BK$1,$BJ$1:$BK$1,0),1))</f>
        <v>지정 장비</v>
      </c>
      <c r="N219" t="str">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Equip7001</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2100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ca="1">IF(OR(ISNUMBER(N219),N219="삭제",ISBLANK(N219)),"",
IF(LEFT(N219,5)="Equip",IF(MID(N219,7,1)="4","전설",""),
IF(LEFT(N219,5)="Actor",IF(MID(N219,7,1)="2","전설",""),
"그외없음")))</f>
        <v/>
      </c>
      <c r="U219" t="s">
        <v>82</v>
      </c>
      <c r="V219" t="s">
        <v>245</v>
      </c>
      <c r="W219">
        <v>1</v>
      </c>
      <c r="X219" t="s">
        <v>125</v>
      </c>
      <c r="Z219">
        <v>800</v>
      </c>
      <c r="AA219" t="str">
        <f ca="1">IF(ISBLANK(AB219),"",
VLOOKUP(AB219,OFFSET(INDIRECT("$A:$B"),0,MATCH(AB$1&amp;"_Verify",INDIRECT("$1:$1"),0)-1),2,0)
)</f>
        <v>fe</v>
      </c>
      <c r="AB219" t="s">
        <v>82</v>
      </c>
      <c r="AC219" t="s">
        <v>455</v>
      </c>
      <c r="AD219">
        <v>1</v>
      </c>
      <c r="AE219" t="s">
        <v>125</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ca="1">IF(ROW()=2,AN219,OFFSET(AM219,-1,0)&amp;IF(LEN(AN219)=0,"",","&amp;AN219))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{"dy":22,"sl":7,"tp":"fe","vl":"Equip8101","cn":1,"pt":"GO","pr":8000}</v>
      </c>
    </row>
    <row r="220" spans="1:40">
      <c r="A220">
        <v>22</v>
      </c>
      <c r="B220">
        <v>8</v>
      </c>
      <c r="C220">
        <f>IF(B220&lt;=9,0,
IF(B220=10,1,2))</f>
        <v>0</v>
      </c>
      <c r="D220">
        <f ca="1">RAND()</f>
        <v>8.3820998480889086E-2</v>
      </c>
      <c r="E220">
        <f ca="1">RAND()</f>
        <v>2.560734556293387E-2</v>
      </c>
      <c r="F220">
        <f ca="1">RAND()</f>
        <v>0.45578106720416167</v>
      </c>
      <c r="G220">
        <f ca="1">RAND()</f>
        <v>0.77138300196771192</v>
      </c>
      <c r="H220">
        <f ca="1">RAND()</f>
        <v>0.43890988401869846</v>
      </c>
      <c r="I220">
        <f ca="1">RAND()</f>
        <v>0.35573773472273795</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fl5</v>
      </c>
      <c r="AB220" t="s">
        <v>463</v>
      </c>
      <c r="AC220" t="s">
        <v>465</v>
      </c>
      <c r="AD220">
        <v>1</v>
      </c>
      <c r="AE220" t="s">
        <v>129</v>
      </c>
      <c r="AF220">
        <v>90</v>
      </c>
      <c r="AG220">
        <v>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소하</v>
      </c>
      <c r="AL220">
        <v>1</v>
      </c>
      <c r="AM220" t="str">
        <f ca="1">IF(ROW()=2,AN220,OFFSET(AM220,-1,0)&amp;IF(LEN(AN220)=0,"",","&amp;AN220))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{"dy":22,"sl":8,"tp":"fl5","vl":"Actor1002","cn":1,"pt":"DI","pp":90,"pr":59}</v>
      </c>
    </row>
    <row r="221" spans="1:40">
      <c r="A221">
        <v>22</v>
      </c>
      <c r="B221">
        <v>9</v>
      </c>
      <c r="C221">
        <f>IF(B221&lt;=9,0,
IF(B221=10,1,2))</f>
        <v>0</v>
      </c>
      <c r="D221">
        <f ca="1">RAND()</f>
        <v>8.1033703052818651E-2</v>
      </c>
      <c r="E221">
        <f ca="1">RAND()</f>
        <v>0.69456560665030398</v>
      </c>
      <c r="F221">
        <f ca="1">RAND()</f>
        <v>0.58050989777205075</v>
      </c>
      <c r="G221">
        <f ca="1">RAND()</f>
        <v>0.85302753238742057</v>
      </c>
      <c r="H221">
        <f ca="1">RAND()</f>
        <v>0.9319337203791892</v>
      </c>
      <c r="I221">
        <f ca="1">RAND()</f>
        <v>0.59116734398403659</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fl6</v>
      </c>
      <c r="AB221" t="s">
        <v>464</v>
      </c>
      <c r="AC221" t="s">
        <v>465</v>
      </c>
      <c r="AD221">
        <v>1</v>
      </c>
      <c r="AE221" t="s">
        <v>129</v>
      </c>
      <c r="AF221">
        <v>90</v>
      </c>
      <c r="AG221">
        <v>59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소하</v>
      </c>
      <c r="AL221">
        <v>1</v>
      </c>
      <c r="AM221" t="str">
        <f ca="1">IF(ROW()=2,AN221,OFFSET(AM221,-1,0)&amp;IF(LEN(AN221)=0,"",","&amp;AN221))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{"dy":22,"sl":9,"tp":"fl6","vl":"Actor1002","cn":1,"pt":"DI","pp":90,"pr":59}</v>
      </c>
    </row>
    <row r="222" spans="1:40">
      <c r="A222">
        <v>23</v>
      </c>
      <c r="B222">
        <v>0</v>
      </c>
      <c r="C222">
        <f>IF(B222&lt;=9,0,
IF(B222=10,1,2))</f>
        <v>0</v>
      </c>
      <c r="D222">
        <f ca="1">RAND()</f>
        <v>0.3955533250562524</v>
      </c>
      <c r="E222">
        <f ca="1">RAND()</f>
        <v>0.58229229129757532</v>
      </c>
      <c r="F222">
        <f ca="1">RAND()</f>
        <v>0.17859017009578082</v>
      </c>
      <c r="G222">
        <f ca="1">RAND()</f>
        <v>0.5170884022348835</v>
      </c>
      <c r="H222">
        <f ca="1">RAND()</f>
        <v>0.27551776437774589</v>
      </c>
      <c r="I222">
        <f ca="1">RAND()</f>
        <v>0.83641418870167272</v>
      </c>
      <c r="M222" t="str">
        <f ca="1">IF(LEN(J222)&lt;&gt;0,J222,VLOOKUP(D222+$B222,$BJ:$BK,MATCH($BK$1,$BJ$1:$BK$1,0),1))</f>
        <v>지정 장비</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Equip5002</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900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82</v>
      </c>
      <c r="V222" t="s">
        <v>199</v>
      </c>
      <c r="W222">
        <v>1</v>
      </c>
      <c r="X222" t="s">
        <v>125</v>
      </c>
      <c r="Z222">
        <v>3400</v>
      </c>
      <c r="AA222" t="str">
        <f ca="1">IF(ISBLANK(AB222),"",
VLOOKUP(AB222,OFFSET(INDIRECT("$A:$B"),0,MATCH(AB$1&amp;"_Verify",INDIRECT("$1:$1"),0)-1),2,0)
)</f>
        <v>upn</v>
      </c>
      <c r="AB222" t="s">
        <v>92</v>
      </c>
      <c r="AC222">
        <v>10153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ca="1">IF(ROW()=2,AN222,OFFSET(AM222,-1,0)&amp;IF(LEN(AN222)=0,"",","&amp;AN222))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{"dy":23,"sl":0,"tp":"upn","vl":"10153","cn":11,"pt":"GO","pr":3300}</v>
      </c>
    </row>
    <row r="223" spans="1:40">
      <c r="A223">
        <v>23</v>
      </c>
      <c r="B223">
        <v>1</v>
      </c>
      <c r="C223">
        <f>IF(B223&lt;=9,0,
IF(B223=10,1,2))</f>
        <v>0</v>
      </c>
      <c r="D223">
        <f ca="1">RAND()</f>
        <v>0.62501277392986687</v>
      </c>
      <c r="E223">
        <f ca="1">RAND()</f>
        <v>0.6979144671601375</v>
      </c>
      <c r="F223">
        <f ca="1">RAND()</f>
        <v>0.74478019538510343</v>
      </c>
      <c r="G223">
        <f ca="1">RAND()</f>
        <v>6.5667571956570359E-2</v>
      </c>
      <c r="H223">
        <f ca="1">RAND()</f>
        <v>0.58124064814964682</v>
      </c>
      <c r="I223">
        <f ca="1">RAND()</f>
        <v>0.57076667734858033</v>
      </c>
      <c r="M223" t="str">
        <f ca="1">IF(LEN(J223)&lt;&gt;0,J223,VLOOKUP(D223+$B223,$BJ:$BK,MATCH($BK$1,$BJ$1:$BK$1,0),1))</f>
        <v>지정 장비</v>
      </c>
      <c r="N223" t="str">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Equip6101</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3600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ca="1">IF(OR(ISNUMBER(N223),N223="삭제",ISBLANK(N223)),"",
IF(LEFT(N223,5)="Equip",IF(MID(N223,7,1)="4","전설",""),
IF(LEFT(N223,5)="Actor",IF(MID(N223,7,1)="2","전설",""),
"그외없음")))</f>
        <v/>
      </c>
      <c r="U223" t="s">
        <v>82</v>
      </c>
      <c r="V223" t="s">
        <v>242</v>
      </c>
      <c r="W223">
        <v>1</v>
      </c>
      <c r="X223" t="s">
        <v>125</v>
      </c>
      <c r="Z223">
        <v>7000</v>
      </c>
      <c r="AA223" t="str">
        <f ca="1">IF(ISBLANK(AB223),"",
VLOOKUP(AB223,OFFSET(INDIRECT("$A:$B"),0,MATCH(AB$1&amp;"_Verify",INDIRECT("$1:$1"),0)-1),2,0)
)</f>
        <v>fe</v>
      </c>
      <c r="AB223" t="s">
        <v>82</v>
      </c>
      <c r="AC223" t="s">
        <v>456</v>
      </c>
      <c r="AD223">
        <v>1</v>
      </c>
      <c r="AE223" t="s">
        <v>125</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금빛 집행자</v>
      </c>
      <c r="AL223">
        <v>1</v>
      </c>
      <c r="AM223" t="str">
        <f ca="1">IF(ROW()=2,AN223,OFFSET(AM223,-1,0)&amp;IF(LEN(AN223)=0,"",","&amp;AN223))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{"dy":23,"sl":1,"tp":"fe","vl":"Equip5302","cn":1,"pt":"GO","pr":7000}</v>
      </c>
    </row>
    <row r="224" spans="1:40">
      <c r="A224">
        <v>23</v>
      </c>
      <c r="B224">
        <v>2</v>
      </c>
      <c r="C224">
        <f>IF(B224&lt;=9,0,
IF(B224=10,1,2))</f>
        <v>0</v>
      </c>
      <c r="D224">
        <f ca="1">RAND()</f>
        <v>4.8514594332830119E-2</v>
      </c>
      <c r="E224">
        <f ca="1">RAND()</f>
        <v>8.9002747900191359E-2</v>
      </c>
      <c r="F224">
        <f ca="1">RAND()</f>
        <v>0.94530490862524263</v>
      </c>
      <c r="G224">
        <f ca="1">RAND()</f>
        <v>0.75374273787169621</v>
      </c>
      <c r="H224">
        <f ca="1">RAND()</f>
        <v>0.34616803618913417</v>
      </c>
      <c r="I224">
        <f ca="1">RAND()</f>
        <v>0.35780764181402069</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8900</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4</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1200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125</v>
      </c>
      <c r="Z224">
        <v>1400</v>
      </c>
      <c r="AA224" t="str">
        <f ca="1">IF(ISBLANK(AB224),"",
VLOOKUP(AB224,OFFSET(INDIRECT("$A:$B"),0,MATCH(AB$1&amp;"_Verify",INDIRECT("$1:$1"),0)-1),2,0)
)</f>
        <v>upn</v>
      </c>
      <c r="AB224" t="s">
        <v>92</v>
      </c>
      <c r="AC224">
        <v>98118</v>
      </c>
      <c r="AD224">
        <v>6</v>
      </c>
      <c r="AE224" t="s">
        <v>391</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{"dy":23,"sl":2,"tp":"upn","vl":"98118","cn":6,"pt":"GO","pr":1800}</v>
      </c>
    </row>
    <row r="225" spans="1:40">
      <c r="A225">
        <v>23</v>
      </c>
      <c r="B225">
        <v>3</v>
      </c>
      <c r="C225">
        <f>IF(B225&lt;=9,0,
IF(B225=10,1,2))</f>
        <v>0</v>
      </c>
      <c r="D225">
        <f ca="1">RAND()</f>
        <v>0.10604515695052918</v>
      </c>
      <c r="E225">
        <f ca="1">RAND()</f>
        <v>0.58899303992139784</v>
      </c>
      <c r="F225">
        <f ca="1">RAND()</f>
        <v>0.50450274488142921</v>
      </c>
      <c r="G225">
        <f ca="1">RAND()</f>
        <v>0.93881243380192847</v>
      </c>
      <c r="H225">
        <f ca="1">RAND()</f>
        <v>0.49183644141706573</v>
      </c>
      <c r="I225">
        <f ca="1">RAND()</f>
        <v>0.59476977148279364</v>
      </c>
      <c r="M225" t="str">
        <f ca="1">IF(LEN(J225)&lt;&gt;0,J225,VLOOKUP(D225+$B225,$BJ:$BK,MATCH($BK$1,$BJ$1:$BK$1,0),1))</f>
        <v>안 지정 캐릭터 PP 영웅등급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58899</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10</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3000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125</v>
      </c>
      <c r="Z225">
        <v>900</v>
      </c>
      <c r="AA225" t="str">
        <f ca="1">IF(ISBLANK(AB225),"",
VLOOKUP(AB225,OFFSET(INDIRECT("$A:$B"),0,MATCH(AB$1&amp;"_Verify",INDIRECT("$1:$1"),0)-1),2,0)
)</f>
        <v>fe</v>
      </c>
      <c r="AB225" t="s">
        <v>82</v>
      </c>
      <c r="AC225" t="s">
        <v>457</v>
      </c>
      <c r="AD225">
        <v>1</v>
      </c>
      <c r="AE225" t="s">
        <v>125</v>
      </c>
      <c r="AG225">
        <v>3400</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
      </c>
      <c r="AJ225" t="str">
        <f>IF(ISBLANK($AB225),"",
IF(AND($B225&gt;=VLOOKUP($AB225,$AP:$AS,3,0),$B225&lt;=VLOOKUP($AB225,$AP:$AS,4,0)),"","슬롯타입이상"))</f>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야만인의 분노</v>
      </c>
      <c r="AL225">
        <v>1</v>
      </c>
      <c r="AM225" t="str">
        <f ca="1">IF(ROW()=2,AN225,OFFSET(AM225,-1,0)&amp;IF(LEN(AN225)=0,"",","&amp;AN225))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{"dy":23,"sl":3,"tp":"fe","vl":"Equip0201","cn":1,"pt":"GO","pr":3400}</v>
      </c>
    </row>
    <row r="226" spans="1:40">
      <c r="A226">
        <v>23</v>
      </c>
      <c r="B226">
        <v>4</v>
      </c>
      <c r="C226">
        <f>IF(B226&lt;=9,0,
IF(B226=10,1,2))</f>
        <v>0</v>
      </c>
      <c r="D226">
        <f ca="1">RAND()</f>
        <v>0.57217643607943125</v>
      </c>
      <c r="E226">
        <f ca="1">RAND()</f>
        <v>0.19826748205463596</v>
      </c>
      <c r="F226">
        <f ca="1">RAND()</f>
        <v>9.581233698777547E-2</v>
      </c>
      <c r="G226">
        <f ca="1">RAND()</f>
        <v>0.70536555155378877</v>
      </c>
      <c r="H226">
        <f ca="1">RAND()</f>
        <v>0.86432596698185937</v>
      </c>
      <c r="I226">
        <f ca="1">RAND()</f>
        <v>0.57996388567867629</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19826</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5</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1500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125</v>
      </c>
      <c r="Z226">
        <v>1400</v>
      </c>
      <c r="AA226" t="str">
        <f ca="1">IF(ISBLANK(AB226),"",
VLOOKUP(AB226,OFFSET(INDIRECT("$A:$B"),0,MATCH(AB$1&amp;"_Verify",INDIRECT("$1:$1"),0)-1),2,0)
)</f>
        <v>fe</v>
      </c>
      <c r="AB226" t="s">
        <v>82</v>
      </c>
      <c r="AC226" t="s">
        <v>458</v>
      </c>
      <c r="AD226">
        <v>1</v>
      </c>
      <c r="AE226" t="s">
        <v>125</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빛의 트랩</v>
      </c>
      <c r="AL226">
        <v>1</v>
      </c>
      <c r="AM226" t="str">
        <f ca="1">IF(ROW()=2,AN226,OFFSET(AM226,-1,0)&amp;IF(LEN(AN226)=0,"",","&amp;AN226))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{"dy":23,"sl":4,"tp":"fe","vl":"Equip3201","cn":1,"pt":"GO","pr":3500}</v>
      </c>
    </row>
    <row r="227" spans="1:40">
      <c r="A227">
        <v>23</v>
      </c>
      <c r="B227">
        <v>5</v>
      </c>
      <c r="C227">
        <f>IF(B227&lt;=9,0,
IF(B227=10,1,2))</f>
        <v>0</v>
      </c>
      <c r="D227">
        <f ca="1">RAND()</f>
        <v>0.54897586620236583</v>
      </c>
      <c r="E227">
        <f ca="1">RAND()</f>
        <v>2.5826194839985939E-2</v>
      </c>
      <c r="F227">
        <f ca="1">RAND()</f>
        <v>1.3872843402405244E-2</v>
      </c>
      <c r="G227">
        <f ca="1">RAND()</f>
        <v>0.48338149540535469</v>
      </c>
      <c r="H227">
        <f ca="1">RAND()</f>
        <v>9.1106964430760162E-2</v>
      </c>
      <c r="I227">
        <f ca="1">RAND()</f>
        <v>0.4155108962691173</v>
      </c>
      <c r="M227" t="str">
        <f ca="1">IF(LEN(J227)&lt;&gt;0,J227,VLOOKUP(D227+$B227,$BJ:$BK,MATCH($BK$1,$BJ$1:$BK$1,0),1))</f>
        <v>안 지정 캐릭터 PP 영웅등급</v>
      </c>
      <c r="N227">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2582</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3</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900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82</v>
      </c>
      <c r="V227" t="s">
        <v>201</v>
      </c>
      <c r="W227">
        <v>1</v>
      </c>
      <c r="X227" t="s">
        <v>125</v>
      </c>
      <c r="Z227">
        <v>1700</v>
      </c>
      <c r="AA227" t="str">
        <f ca="1">IF(ISBLANK(AB227),"",
VLOOKUP(AB227,OFFSET(INDIRECT("$A:$B"),0,MATCH(AB$1&amp;"_Verify",INDIRECT("$1:$1"),0)-1),2,0)
)</f>
        <v>uph</v>
      </c>
      <c r="AB227" t="s">
        <v>91</v>
      </c>
      <c r="AC227">
        <v>98421</v>
      </c>
      <c r="AD227">
        <v>14</v>
      </c>
      <c r="AE227" t="s">
        <v>384</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ca="1">IF(ROW()=2,AN227,OFFSET(AM227,-1,0)&amp;IF(LEN(AN227)=0,"",","&amp;AN227))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{"dy":23,"sl":5,"tp":"uph","vl":"98421","cn":14,"pt":"DI","pr":3}</v>
      </c>
    </row>
    <row r="228" spans="1:40">
      <c r="A228">
        <v>23</v>
      </c>
      <c r="B228">
        <v>6</v>
      </c>
      <c r="C228">
        <f>IF(B228&lt;=9,0,
IF(B228=10,1,2))</f>
        <v>0</v>
      </c>
      <c r="D228">
        <f ca="1">RAND()</f>
        <v>0.48083750144375248</v>
      </c>
      <c r="E228">
        <f ca="1">RAND()</f>
        <v>0.22150872770255636</v>
      </c>
      <c r="F228">
        <f ca="1">RAND()</f>
        <v>0.75280590076764353</v>
      </c>
      <c r="G228">
        <f ca="1">RAND()</f>
        <v>0.3889633138669697</v>
      </c>
      <c r="H228">
        <f ca="1">RAND()</f>
        <v>0.54635611607207102</v>
      </c>
      <c r="I228">
        <f ca="1">RAND()</f>
        <v>0.96192013833540013</v>
      </c>
      <c r="M228" t="str">
        <f ca="1">IF(LEN(J228)&lt;&gt;0,J228,VLOOKUP(D228+$B228,$BJ:$BK,MATCH($BK$1,$BJ$1:$BK$1,0),1))</f>
        <v>지정 장비</v>
      </c>
      <c r="N228" t="str">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Equip2302</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8000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ca="1">IF(OR(ISNUMBER(N228),N228="삭제",ISBLANK(N228)),"",
IF(LEFT(N228,5)="Equip",IF(MID(N228,7,1)="4","전설",""),
IF(LEFT(N228,5)="Actor",IF(MID(N228,7,1)="2","전설",""),
"그외없음")))</f>
        <v/>
      </c>
      <c r="U228" t="s">
        <v>82</v>
      </c>
      <c r="V228" t="s">
        <v>254</v>
      </c>
      <c r="W228">
        <v>1</v>
      </c>
      <c r="X228" t="s">
        <v>125</v>
      </c>
      <c r="Z228">
        <v>3500</v>
      </c>
      <c r="AA228" t="str">
        <f ca="1">IF(ISBLANK(AB228),"",
VLOOKUP(AB228,OFFSET(INDIRECT("$A:$B"),0,MATCH(AB$1&amp;"_Verify",INDIRECT("$1:$1"),0)-1),2,0)
)</f>
        <v>fe</v>
      </c>
      <c r="AB228" t="s">
        <v>82</v>
      </c>
      <c r="AC228" t="s">
        <v>459</v>
      </c>
      <c r="AD228">
        <v>1</v>
      </c>
      <c r="AE228" t="s">
        <v>125</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해골 벽</v>
      </c>
      <c r="AL228">
        <v>1</v>
      </c>
      <c r="AM228" t="str">
        <f ca="1">IF(ROW()=2,AN228,OFFSET(AM228,-1,0)&amp;IF(LEN(AN228)=0,"",","&amp;AN228))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{"dy":23,"sl":6,"tp":"fe","vl":"Equip7002","cn":1,"pt":"GO","pr":1700}</v>
      </c>
    </row>
    <row r="229" spans="1:40">
      <c r="A229">
        <v>23</v>
      </c>
      <c r="B229">
        <v>7</v>
      </c>
      <c r="C229">
        <f>IF(B229&lt;=9,0,
IF(B229=10,1,2))</f>
        <v>0</v>
      </c>
      <c r="D229">
        <f ca="1">RAND()</f>
        <v>0.93827716938608674</v>
      </c>
      <c r="E229">
        <f ca="1">RAND()</f>
        <v>0.11249546168148628</v>
      </c>
      <c r="F229">
        <f ca="1">RAND()</f>
        <v>0.61963469020423778</v>
      </c>
      <c r="G229">
        <f ca="1">RAND()</f>
        <v>0.17144251365201424</v>
      </c>
      <c r="H229">
        <f ca="1">RAND()</f>
        <v>0.40793478004726136</v>
      </c>
      <c r="I229">
        <f ca="1">RAND()</f>
        <v>0.88745811910468253</v>
      </c>
      <c r="M229" t="str">
        <f ca="1">IF(LEN(J229)&lt;&gt;0,J229,VLOOKUP(D229+$B229,$BJ:$BK,MATCH($BK$1,$BJ$1:$BK$1,0),1))</f>
        <v>지정 장비</v>
      </c>
      <c r="N229" t="str">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Equip1101</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1500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ca="1">IF(OR(ISNUMBER(N229),N229="삭제",ISBLANK(N229)),"",
IF(LEFT(N229,5)="Equip",IF(MID(N229,7,1)="4","전설",""),
IF(LEFT(N229,5)="Actor",IF(MID(N229,7,1)="2","전설",""),
"그외없음")))</f>
        <v/>
      </c>
      <c r="U229" t="s">
        <v>82</v>
      </c>
      <c r="V229" t="s">
        <v>198</v>
      </c>
      <c r="W229">
        <v>1</v>
      </c>
      <c r="X229" t="s">
        <v>125</v>
      </c>
      <c r="Z229">
        <v>74200</v>
      </c>
      <c r="AA229" t="str">
        <f ca="1">IF(ISBLANK(AB229),"",
VLOOKUP(AB229,OFFSET(INDIRECT("$A:$B"),0,MATCH(AB$1&amp;"_Verify",INDIRECT("$1:$1"),0)-1),2,0)
)</f>
        <v>fe</v>
      </c>
      <c r="AB229" t="s">
        <v>82</v>
      </c>
      <c r="AC229" t="s">
        <v>460</v>
      </c>
      <c r="AD229">
        <v>1</v>
      </c>
      <c r="AE229" t="s">
        <v>125</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우주의 조각</v>
      </c>
      <c r="AL229">
        <v>1</v>
      </c>
      <c r="AM229" t="str">
        <f ca="1">IF(ROW()=2,AN229,OFFSET(AM229,-1,0)&amp;IF(LEN(AN229)=0,"",","&amp;AN229))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{"dy":23,"sl":7,"tp":"fe","vl":"Equip8301","cn":1,"pt":"GO","pr":74200}</v>
      </c>
    </row>
    <row r="230" spans="1:40">
      <c r="A230">
        <v>23</v>
      </c>
      <c r="B230">
        <v>8</v>
      </c>
      <c r="C230">
        <f>IF(B230&lt;=9,0,
IF(B230=10,1,2))</f>
        <v>0</v>
      </c>
      <c r="D230">
        <f ca="1">RAND()</f>
        <v>0.17195824073238142</v>
      </c>
      <c r="E230">
        <f ca="1">RAND()</f>
        <v>0.79208513438977557</v>
      </c>
      <c r="F230">
        <f ca="1">RAND()</f>
        <v>0.81390806711146457</v>
      </c>
      <c r="G230">
        <f ca="1">RAND()</f>
        <v>0.18456104094907189</v>
      </c>
      <c r="H230">
        <f ca="1">RAND()</f>
        <v>2.7405890771587726E-2</v>
      </c>
      <c r="I230">
        <f ca="1">RAND()</f>
        <v>0.24475701202855593</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ca="1">IF(ROW()=2,AN230,OFFSET(AM230,-1,0)&amp;IF(LEN(AN230)=0,"",","&amp;AN230))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v>
      </c>
    </row>
    <row r="231" spans="1:40">
      <c r="A231">
        <v>23</v>
      </c>
      <c r="B231">
        <v>9</v>
      </c>
      <c r="C231">
        <f>IF(B231&lt;=9,0,
IF(B231=10,1,2))</f>
        <v>0</v>
      </c>
      <c r="D231">
        <f ca="1">RAND()</f>
        <v>0.5422954351464665</v>
      </c>
      <c r="E231">
        <f ca="1">RAND()</f>
        <v>0.37418124141188935</v>
      </c>
      <c r="F231">
        <f ca="1">RAND()</f>
        <v>0.21526927373537885</v>
      </c>
      <c r="G231">
        <f ca="1">RAND()</f>
        <v>0.23511485018422174</v>
      </c>
      <c r="H231">
        <f ca="1">RAND()</f>
        <v>8.8881643801294818E-2</v>
      </c>
      <c r="I231">
        <f ca="1">RAND()</f>
        <v>0.84135308132157682</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IF(ROW()=2,AN231,OFFSET(AM231,-1,0)&amp;IF(LEN(AN231)=0,"",","&amp;AN231))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0.13107175593115072</v>
      </c>
      <c r="E232">
        <f ca="1">RAND()</f>
        <v>0.65466796520058701</v>
      </c>
      <c r="F232">
        <f ca="1">RAND()</f>
        <v>0.28560370924990519</v>
      </c>
      <c r="G232">
        <f ca="1">RAND()</f>
        <v>0.53762915202805428</v>
      </c>
      <c r="H232">
        <f ca="1">RAND()</f>
        <v>0.97552426411391524</v>
      </c>
      <c r="I232">
        <f ca="1">RAND()</f>
        <v>0.84035360113392688</v>
      </c>
      <c r="M232" t="str">
        <f ca="1">IF(LEN(J232)&lt;&gt;0,J232,VLOOKUP(D232+$B232,$BJ:$BK,MATCH($BK$1,$BJ$1:$BK$1,0),1))</f>
        <v>지정 장비</v>
      </c>
      <c r="N232" t="str">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Equip5302</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7900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ca="1">IF(OR(ISNUMBER(N232),N232="삭제",ISBLANK(N232)),"",
IF(LEFT(N232,5)="Equip",IF(MID(N232,7,1)="4","전설",""),
IF(LEFT(N232,5)="Actor",IF(MID(N232,7,1)="2","전설",""),
"그외없음")))</f>
        <v/>
      </c>
      <c r="U232" t="s">
        <v>83</v>
      </c>
      <c r="W232">
        <v>1</v>
      </c>
      <c r="X232" t="s">
        <v>129</v>
      </c>
      <c r="Z232">
        <v>29</v>
      </c>
      <c r="AA232" t="str">
        <f ca="1">IF(ISBLANK(AB232),"",
VLOOKUP(AB232,OFFSET(INDIRECT("$A:$B"),0,MATCH(AB$1&amp;"_Verify",INDIRECT("$1:$1"),0)-1),2,0)
)</f>
        <v>upn</v>
      </c>
      <c r="AB232" t="s">
        <v>92</v>
      </c>
      <c r="AC232">
        <v>11471</v>
      </c>
      <c r="AD232">
        <v>12</v>
      </c>
      <c r="AE232" t="s">
        <v>384</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{"dy":24,"sl":0,"tp":"upn","vl":"11471","cn":12,"pt":"DI","pr":3}</v>
      </c>
    </row>
    <row r="233" spans="1:40">
      <c r="A233">
        <v>24</v>
      </c>
      <c r="B233">
        <v>1</v>
      </c>
      <c r="C233">
        <f>IF(B233&lt;=9,0,
IF(B233=10,1,2))</f>
        <v>0</v>
      </c>
      <c r="D233">
        <f ca="1">RAND()</f>
        <v>0.32015297989768243</v>
      </c>
      <c r="E233">
        <f ca="1">RAND()</f>
        <v>0.16611824543672826</v>
      </c>
      <c r="F233">
        <f ca="1">RAND()</f>
        <v>5.8944859752092404E-2</v>
      </c>
      <c r="G233">
        <f ca="1">RAND()</f>
        <v>8.8146107737357315E-2</v>
      </c>
      <c r="H233">
        <f ca="1">RAND()</f>
        <v>0.96456129011403935</v>
      </c>
      <c r="I233">
        <f ca="1">RAND()</f>
        <v>0.17133167537798355</v>
      </c>
      <c r="M233" t="str">
        <f ca="1">IF(LEN(J233)&lt;&gt;0,J233,VLOOKUP(D233+$B233,$BJ:$BK,MATCH($BK$1,$BJ$1:$BK$1,0),1))</f>
        <v>지정 장비</v>
      </c>
      <c r="N233" t="str">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Equip1201</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4</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ca="1">IF(OR(ISNUMBER(N233),N233="삭제",ISBLANK(N233)),"",
IF(LEFT(N233,5)="Equip",IF(MID(N233,7,1)="4","전설",""),
IF(LEFT(N233,5)="Actor",IF(MID(N233,7,1)="2","전설",""),
"그외없음")))</f>
        <v/>
      </c>
      <c r="U233" t="s">
        <v>82</v>
      </c>
      <c r="V233" t="s">
        <v>247</v>
      </c>
      <c r="W233">
        <v>1</v>
      </c>
      <c r="X233" t="s">
        <v>125</v>
      </c>
      <c r="Z233">
        <v>1000</v>
      </c>
      <c r="AA233" t="str">
        <f ca="1">IF(ISBLANK(AB233),"",
VLOOKUP(AB233,OFFSET(INDIRECT("$A:$B"),0,MATCH(AB$1&amp;"_Verify",INDIRECT("$1:$1"),0)-1),2,0)
)</f>
        <v>fe</v>
      </c>
      <c r="AB233" t="s">
        <v>82</v>
      </c>
      <c r="AC233" t="s">
        <v>383</v>
      </c>
      <c r="AD233">
        <v>1</v>
      </c>
      <c r="AE233" t="s">
        <v>125</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ca="1">IF(ROW()=2,AN233,OFFSET(AM233,-1,0)&amp;IF(LEN(AN233)=0,"",","&amp;AN233))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{"dy":24,"sl":1,"tp":"fe","vl":"Equip0102","cn":1,"pt":"GO","pr":1000}</v>
      </c>
    </row>
    <row r="234" spans="1:40">
      <c r="A234">
        <v>24</v>
      </c>
      <c r="B234">
        <v>2</v>
      </c>
      <c r="C234">
        <f>IF(B234&lt;=9,0,
IF(B234=10,1,2))</f>
        <v>0</v>
      </c>
      <c r="D234">
        <f ca="1">RAND()</f>
        <v>0.66537964829200069</v>
      </c>
      <c r="E234">
        <f ca="1">RAND()</f>
        <v>0.36984503044684847</v>
      </c>
      <c r="F234">
        <f ca="1">RAND()</f>
        <v>0.90440138795387637</v>
      </c>
      <c r="G234">
        <f ca="1">RAND()</f>
        <v>0.51436363718699118</v>
      </c>
      <c r="H234">
        <f ca="1">RAND()</f>
        <v>0.55047823895516235</v>
      </c>
      <c r="I234">
        <f ca="1">RAND()</f>
        <v>0.86858831184152074</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36984</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7</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2100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125</v>
      </c>
      <c r="Z234">
        <v>1200</v>
      </c>
      <c r="AA234" t="str">
        <f ca="1">IF(ISBLANK(AB234),"",
VLOOKUP(AB234,OFFSET(INDIRECT("$A:$B"),0,MATCH(AB$1&amp;"_Verify",INDIRECT("$1:$1"),0)-1),2,0)
)</f>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{"dy":24,"sl":2,"tp":"uph","vl":"52405","cn":9,"pt":"GO","pr":2700}</v>
      </c>
    </row>
    <row r="235" spans="1:40">
      <c r="A235">
        <v>24</v>
      </c>
      <c r="B235">
        <v>3</v>
      </c>
      <c r="C235">
        <f>IF(B235&lt;=9,0,
IF(B235=10,1,2))</f>
        <v>0</v>
      </c>
      <c r="D235">
        <f ca="1">RAND()</f>
        <v>0.57805615582142389</v>
      </c>
      <c r="E235">
        <f ca="1">RAND()</f>
        <v>0.50817132056678904</v>
      </c>
      <c r="F235">
        <f ca="1">RAND()</f>
        <v>0.83805686609103169</v>
      </c>
      <c r="G235">
        <f ca="1">RAND()</f>
        <v>0.75305181321344761</v>
      </c>
      <c r="H235">
        <f ca="1">RAND()</f>
        <v>0.62233718503553459</v>
      </c>
      <c r="I235">
        <f ca="1">RAND()</f>
        <v>0.62065973243207129</v>
      </c>
      <c r="M235" t="str">
        <f ca="1">IF(LEN(J235)&lt;&gt;0,J235,VLOOKUP(D235+$B235,$BJ:$BK,MATCH($BK$1,$BJ$1:$BK$1,0),1))</f>
        <v>안 지정 캐릭터 PP 일반등급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50817</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9</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2700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125</v>
      </c>
      <c r="Z235">
        <v>900</v>
      </c>
      <c r="AA235" t="str">
        <f ca="1">IF(ISBLANK(AB235),"",
VLOOKUP(AB235,OFFSET(INDIRECT("$A:$B"),0,MATCH(AB$1&amp;"_Verify",INDIRECT("$1:$1"),0)-1),2,0)
)</f>
        <v>fe</v>
      </c>
      <c r="AB235" t="s">
        <v>82</v>
      </c>
      <c r="AC235" t="s">
        <v>389</v>
      </c>
      <c r="AD235">
        <v>1</v>
      </c>
      <c r="AE235" t="s">
        <v>98</v>
      </c>
      <c r="AF235">
        <v>169</v>
      </c>
      <c r="AG235">
        <v>89</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전설</v>
      </c>
      <c r="AJ235" t="str">
        <f>IF(ISBLANK($AB235),"",
IF(AND($B235&gt;=VLOOKUP($AB235,$AP:$AS,3,0),$B235&lt;=VLOOKUP($AB235,$AP:$AS,4,0)),"","슬롯타입이상"))</f>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고대인의 의식</v>
      </c>
      <c r="AL235">
        <v>1</v>
      </c>
      <c r="AM235" t="str">
        <f ca="1">IF(ROW()=2,AN235,OFFSET(AM235,-1,0)&amp;IF(LEN(AN235)=0,"",","&amp;AN235))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{"dy":24,"sl":3,"tp":"fe","vl":"Equip2401","cn":1,"pt":"DI","pp":169,"pr":89}</v>
      </c>
    </row>
    <row r="236" spans="1:40">
      <c r="A236">
        <v>24</v>
      </c>
      <c r="B236">
        <v>4</v>
      </c>
      <c r="C236">
        <f>IF(B236&lt;=9,0,
IF(B236=10,1,2))</f>
        <v>0</v>
      </c>
      <c r="D236">
        <f ca="1">RAND()</f>
        <v>0.86163187910889361</v>
      </c>
      <c r="E236">
        <f ca="1">RAND()</f>
        <v>1.7236765440192592E-2</v>
      </c>
      <c r="F236">
        <f ca="1">RAND()</f>
        <v>6.4985895479580225E-2</v>
      </c>
      <c r="G236">
        <f ca="1">RAND()</f>
        <v>0.13298660105148363</v>
      </c>
      <c r="H236">
        <f ca="1">RAND()</f>
        <v>0.55994777022329811</v>
      </c>
      <c r="I236">
        <f ca="1">RAND()</f>
        <v>0.1442994240316875</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1723</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3</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900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125</v>
      </c>
      <c r="Z236">
        <v>1400</v>
      </c>
      <c r="AA236" t="str">
        <f ca="1">IF(ISBLANK(AB236),"",
VLOOKUP(AB236,OFFSET(INDIRECT("$A:$B"),0,MATCH(AB$1&amp;"_Verify",INDIRECT("$1:$1"),0)-1),2,0)
)</f>
        <v>fe</v>
      </c>
      <c r="AB236" t="s">
        <v>82</v>
      </c>
      <c r="AC236" t="s">
        <v>418</v>
      </c>
      <c r="AD236">
        <v>1</v>
      </c>
      <c r="AE236" t="s">
        <v>125</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떠오르는 태양</v>
      </c>
      <c r="AL236">
        <v>1</v>
      </c>
      <c r="AM236" t="str">
        <f ca="1">IF(ROW()=2,AN236,OFFSET(AM236,-1,0)&amp;IF(LEN(AN236)=0,"",","&amp;AN236))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{"dy":24,"sl":4,"tp":"fe","vl":"Equip3002","cn":1,"pt":"GO","pr":700}</v>
      </c>
    </row>
    <row r="237" spans="1:40">
      <c r="A237">
        <v>24</v>
      </c>
      <c r="B237">
        <v>5</v>
      </c>
      <c r="C237">
        <f>IF(B237&lt;=9,0,
IF(B237=10,1,2))</f>
        <v>0</v>
      </c>
      <c r="D237">
        <f ca="1">RAND()</f>
        <v>0.79348542297077596</v>
      </c>
      <c r="E237">
        <f ca="1">RAND()</f>
        <v>0.42837288665805806</v>
      </c>
      <c r="F237">
        <f ca="1">RAND()</f>
        <v>0.63839397693266731</v>
      </c>
      <c r="G237">
        <f ca="1">RAND()</f>
        <v>0.10511178298632851</v>
      </c>
      <c r="H237">
        <f ca="1">RAND()</f>
        <v>0.84362312244843252</v>
      </c>
      <c r="I237">
        <f ca="1">RAND()</f>
        <v>0.33075164234418897</v>
      </c>
      <c r="M237" t="str">
        <f ca="1">IF(LEN(J237)&lt;&gt;0,J237,VLOOKUP(D237+$B237,$BJ:$BK,MATCH($BK$1,$BJ$1:$BK$1,0),1))</f>
        <v>안 지정 캐릭터 PP 일반등급</v>
      </c>
      <c r="N237">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42837</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8</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2400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91</v>
      </c>
      <c r="V237">
        <v>15462</v>
      </c>
      <c r="W237">
        <v>9</v>
      </c>
      <c r="X237" t="s">
        <v>125</v>
      </c>
      <c r="Z237">
        <v>900</v>
      </c>
      <c r="AA237" t="str">
        <f ca="1">IF(ISBLANK(AB237),"",
VLOOKUP(AB237,OFFSET(INDIRECT("$A:$B"),0,MATCH(AB$1&amp;"_Verify",INDIRECT("$1:$1"),0)-1),2,0)
)</f>
        <v>fe</v>
      </c>
      <c r="AB237" t="s">
        <v>82</v>
      </c>
      <c r="AC237" t="s">
        <v>421</v>
      </c>
      <c r="AD237">
        <v>1</v>
      </c>
      <c r="AE237" t="s">
        <v>125</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강철 마울</v>
      </c>
      <c r="AL237">
        <v>1</v>
      </c>
      <c r="AM237" t="str">
        <f ca="1">IF(ROW()=2,AN237,OFFSET(AM237,-1,0)&amp;IF(LEN(AN237)=0,"",","&amp;AN237))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{"dy":24,"sl":5,"tp":"fe","vl":"Equip4102","cn":1,"pt":"GO","pr":1100}</v>
      </c>
    </row>
    <row r="238" spans="1:40">
      <c r="A238">
        <v>24</v>
      </c>
      <c r="B238">
        <v>6</v>
      </c>
      <c r="C238">
        <f>IF(B238&lt;=9,0,
IF(B238=10,1,2))</f>
        <v>0</v>
      </c>
      <c r="D238">
        <f ca="1">RAND()</f>
        <v>0.21892760370395836</v>
      </c>
      <c r="E238">
        <f ca="1">RAND()</f>
        <v>0.17082315162823114</v>
      </c>
      <c r="F238">
        <f ca="1">RAND()</f>
        <v>0.56325350168334598</v>
      </c>
      <c r="G238">
        <f ca="1">RAND()</f>
        <v>0.28138673206881959</v>
      </c>
      <c r="H238">
        <f ca="1">RAND()</f>
        <v>0.73968063652940441</v>
      </c>
      <c r="I238">
        <f ca="1">RAND()</f>
        <v>0.36896868329900323</v>
      </c>
      <c r="M238" t="str">
        <f ca="1">IF(LEN(J238)&lt;&gt;0,J238,VLOOKUP(D238+$B238,$BJ:$BK,MATCH($BK$1,$BJ$1:$BK$1,0),1))</f>
        <v>지정 장비</v>
      </c>
      <c r="N238" t="str">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Equip2002</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700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ca="1">IF(OR(ISNUMBER(N238),N238="삭제",ISBLANK(N238)),"",
IF(LEFT(N238,5)="Equip",IF(MID(N238,7,1)="4","전설",""),
IF(LEFT(N238,5)="Actor",IF(MID(N238,7,1)="2","전설",""),
"그외없음")))</f>
        <v/>
      </c>
      <c r="U238" t="s">
        <v>82</v>
      </c>
      <c r="V238" t="s">
        <v>185</v>
      </c>
      <c r="W238">
        <v>1</v>
      </c>
      <c r="X238" t="s">
        <v>125</v>
      </c>
      <c r="Z238">
        <v>74400</v>
      </c>
      <c r="AA238" t="str">
        <f ca="1">IF(ISBLANK(AB238),"",
VLOOKUP(AB238,OFFSET(INDIRECT("$A:$B"),0,MATCH(AB$1&amp;"_Verify",INDIRECT("$1:$1"),0)-1),2,0)
)</f>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ca="1">IF(ROW()=2,AN238,OFFSET(AM238,-1,0)&amp;IF(LEN(AN238)=0,"",","&amp;AN238))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{"dy":24,"sl":6,"tp":"uph","vl":"15462","cn":10,"pt":"GO","pr":3000}</v>
      </c>
    </row>
    <row r="239" spans="1:40">
      <c r="A239">
        <v>24</v>
      </c>
      <c r="B239">
        <v>7</v>
      </c>
      <c r="C239">
        <f>IF(B239&lt;=9,0,
IF(B239=10,1,2))</f>
        <v>0</v>
      </c>
      <c r="D239">
        <f ca="1">RAND()</f>
        <v>4.276016896619661E-2</v>
      </c>
      <c r="E239">
        <f ca="1">RAND()</f>
        <v>0.50324017961711276</v>
      </c>
      <c r="F239">
        <f ca="1">RAND()</f>
        <v>0.35763742350298777</v>
      </c>
      <c r="G239">
        <f ca="1">RAND()</f>
        <v>0.50760275043874126</v>
      </c>
      <c r="H239">
        <f ca="1">RAND()</f>
        <v>0.50451319616170243</v>
      </c>
      <c r="I239">
        <f ca="1">RAND()</f>
        <v>0.82730354746478474</v>
      </c>
      <c r="M239" t="str">
        <f ca="1">IF(LEN(J239)&lt;&gt;0,J239,VLOOKUP(D239+$B239,$BJ:$BK,MATCH($BK$1,$BJ$1:$BK$1,0),1))</f>
        <v>지정 장비</v>
      </c>
      <c r="N239" t="str">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Equip6001</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2200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ca="1">IF(OR(ISNUMBER(N239),N239="삭제",ISBLANK(N239)),"",
IF(LEFT(N239,5)="Equip",IF(MID(N239,7,1)="4","전설",""),
IF(LEFT(N239,5)="Actor",IF(MID(N239,7,1)="2","전설",""),
"그외없음")))</f>
        <v/>
      </c>
      <c r="U239" t="s">
        <v>82</v>
      </c>
      <c r="V239" t="s">
        <v>250</v>
      </c>
      <c r="W239">
        <v>1</v>
      </c>
      <c r="X239" t="s">
        <v>125</v>
      </c>
      <c r="Z239">
        <v>700</v>
      </c>
      <c r="AA239" t="str">
        <f ca="1">IF(ISBLANK(AB239),"",
VLOOKUP(AB239,OFFSET(INDIRECT("$A:$B"),0,MATCH(AB$1&amp;"_Verify",INDIRECT("$1:$1"),0)-1),2,0)
)</f>
        <v>fe</v>
      </c>
      <c r="AB239" t="s">
        <v>82</v>
      </c>
      <c r="AC239" t="s">
        <v>387</v>
      </c>
      <c r="AD239">
        <v>1</v>
      </c>
      <c r="AE239" t="s">
        <v>125</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ca="1">IF(ROW()=2,AN239,OFFSET(AM239,-1,0)&amp;IF(LEN(AN239)=0,"",","&amp;AN239))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{"dy":24,"sl":7,"tp":"fe","vl":"Equip6102","cn":1,"pt":"GO","pr":3100}</v>
      </c>
    </row>
    <row r="240" spans="1:40">
      <c r="A240">
        <v>24</v>
      </c>
      <c r="B240">
        <v>8</v>
      </c>
      <c r="C240">
        <f>IF(B240&lt;=9,0,
IF(B240=10,1,2))</f>
        <v>0</v>
      </c>
      <c r="D240">
        <f ca="1">RAND()</f>
        <v>0.17780480253277087</v>
      </c>
      <c r="E240">
        <f ca="1">RAND()</f>
        <v>4.9620634768098526E-2</v>
      </c>
      <c r="F240">
        <f ca="1">RAND()</f>
        <v>0.26281308405847836</v>
      </c>
      <c r="G240">
        <f ca="1">RAND()</f>
        <v>0.72083720152992703</v>
      </c>
      <c r="H240">
        <f ca="1">RAND()</f>
        <v>5.6839416298498535E-2</v>
      </c>
      <c r="I240">
        <f ca="1">RAND()</f>
        <v>1.5514745714551359E-2</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ca="1">IF(ROW()=2,AN240,OFFSET(AM240,-1,0)&amp;IF(LEN(AN240)=0,"",","&amp;AN240))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v>
      </c>
    </row>
    <row r="241" spans="1:40">
      <c r="A241">
        <v>24</v>
      </c>
      <c r="B241">
        <v>9</v>
      </c>
      <c r="C241">
        <f>IF(B241&lt;=9,0,
IF(B241=10,1,2))</f>
        <v>0</v>
      </c>
      <c r="D241">
        <f ca="1">RAND()</f>
        <v>0.30361575562006315</v>
      </c>
      <c r="E241">
        <f ca="1">RAND()</f>
        <v>0.76629722957837043</v>
      </c>
      <c r="F241">
        <f ca="1">RAND()</f>
        <v>0.87692394043669608</v>
      </c>
      <c r="G241">
        <f ca="1">RAND()</f>
        <v>0.10386221561350628</v>
      </c>
      <c r="H241">
        <f ca="1">RAND()</f>
        <v>0.95347965944258528</v>
      </c>
      <c r="I241">
        <f ca="1">RAND()</f>
        <v>0.77829258680357472</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ca="1">IF(ROW()=2,AN241,OFFSET(AM241,-1,0)&amp;IF(LEN(AN241)=0,"",","&amp;AN241))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v>
      </c>
    </row>
    <row r="242" spans="1:40">
      <c r="A242">
        <v>25</v>
      </c>
      <c r="B242">
        <v>0</v>
      </c>
      <c r="C242">
        <f>IF(B242&lt;=9,0,
IF(B242=10,1,2))</f>
        <v>0</v>
      </c>
      <c r="D242">
        <f ca="1">RAND()</f>
        <v>0.86198227086358314</v>
      </c>
      <c r="E242">
        <f ca="1">RAND()</f>
        <v>0.39745325775121931</v>
      </c>
      <c r="F242">
        <f ca="1">RAND()</f>
        <v>0.24444817122850648</v>
      </c>
      <c r="G242">
        <f ca="1">RAND()</f>
        <v>0.25156352244077596</v>
      </c>
      <c r="H242">
        <f ca="1">RAND()</f>
        <v>0.73479621084500624</v>
      </c>
      <c r="I242">
        <f ca="1">RAND()</f>
        <v>0.17629940728831195</v>
      </c>
      <c r="M242" t="str">
        <f ca="1">IF(LEN(J242)&lt;&gt;0,J242,VLOOKUP(D242+$B242,$BJ:$BK,MATCH($BK$1,$BJ$1:$BK$1,0),1))</f>
        <v>지정 장비</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Equip3201</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4</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
      </c>
      <c r="U242" t="s">
        <v>82</v>
      </c>
      <c r="V242" t="s">
        <v>238</v>
      </c>
      <c r="W242">
        <v>1</v>
      </c>
      <c r="X242" t="s">
        <v>125</v>
      </c>
      <c r="Z242">
        <v>800</v>
      </c>
      <c r="AA242" t="str">
        <f ca="1">IF(ISBLANK(AB242),"",
VLOOKUP(AB242,OFFSET(INDIRECT("$A:$B"),0,MATCH(AB$1&amp;"_Verify",INDIRECT("$1:$1"),0)-1),2,0)
)</f>
        <v>fe</v>
      </c>
      <c r="AB242" t="s">
        <v>82</v>
      </c>
      <c r="AC242" t="s">
        <v>461</v>
      </c>
      <c r="AD242">
        <v>1</v>
      </c>
      <c r="AE242" t="s">
        <v>125</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숨겨온 원한</v>
      </c>
      <c r="AL242">
        <v>1</v>
      </c>
      <c r="AM242" t="str">
        <f ca="1">IF(ROW()=2,AN242,OFFSET(AM242,-1,0)&amp;IF(LEN(AN242)=0,"",","&amp;AN242))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{"dy":25,"sl":0,"tp":"fe","vl":"Equip1002","cn":1,"pt":"GO","pr":800}</v>
      </c>
    </row>
    <row r="243" spans="1:40">
      <c r="A243">
        <v>25</v>
      </c>
      <c r="B243">
        <v>1</v>
      </c>
      <c r="C243">
        <f>IF(B243&lt;=9,0,
IF(B243=10,1,2))</f>
        <v>0</v>
      </c>
      <c r="D243">
        <f ca="1">RAND()</f>
        <v>0.59714384475581006</v>
      </c>
      <c r="E243">
        <f ca="1">RAND()</f>
        <v>0.36617905989630206</v>
      </c>
      <c r="F243">
        <f ca="1">RAND()</f>
        <v>0.10570460219790512</v>
      </c>
      <c r="G243">
        <f ca="1">RAND()</f>
        <v>0.80077234546704357</v>
      </c>
      <c r="H243">
        <f ca="1">RAND()</f>
        <v>0.78119323411198904</v>
      </c>
      <c r="I243">
        <f ca="1">RAND()</f>
        <v>0.94973381664262213</v>
      </c>
      <c r="M243" t="str">
        <f ca="1">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Equip3101</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1500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
      </c>
      <c r="U243" t="s">
        <v>82</v>
      </c>
      <c r="V243" t="s">
        <v>292</v>
      </c>
      <c r="W243">
        <v>1</v>
      </c>
      <c r="X243" t="s">
        <v>125</v>
      </c>
      <c r="Z243">
        <v>1500</v>
      </c>
      <c r="AA243" t="str">
        <f ca="1">IF(ISBLANK(AB243),"",
VLOOKUP(AB243,OFFSET(INDIRECT("$A:$B"),0,MATCH(AB$1&amp;"_Verify",INDIRECT("$1:$1"),0)-1),2,0)
)</f>
        <v>fe</v>
      </c>
      <c r="AB243" t="s">
        <v>82</v>
      </c>
      <c r="AC243" t="s">
        <v>462</v>
      </c>
      <c r="AD243">
        <v>1</v>
      </c>
      <c r="AE243" t="s">
        <v>125</v>
      </c>
      <c r="AG243">
        <v>1000</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
      </c>
      <c r="AJ243" t="str">
        <f>IF(ISBLANK($AB243),"",
IF(AND($B243&gt;=VLOOKUP($AB243,$AP:$AS,3,0),$B243&lt;=VLOOKUP($AB243,$AP:$AS,4,0)),"","슬롯타입이상"))</f>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결사대의 활</v>
      </c>
      <c r="AL243">
        <v>1</v>
      </c>
      <c r="AM243" t="str">
        <f ca="1">IF(ROW()=2,AN243,OFFSET(AM243,-1,0)&amp;IF(LEN(AN243)=0,"",","&amp;AN243))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{"dy":25,"sl":1,"tp":"fe","vl":"Equip2101","cn":1,"pt":"GO","pr":1000}</v>
      </c>
    </row>
    <row r="244" spans="1:40">
      <c r="A244">
        <v>25</v>
      </c>
      <c r="B244">
        <v>2</v>
      </c>
      <c r="C244">
        <f>IF(B244&lt;=9,0,
IF(B244=10,1,2))</f>
        <v>0</v>
      </c>
      <c r="D244">
        <f ca="1">RAND()</f>
        <v>1.4799444303830289E-2</v>
      </c>
      <c r="E244">
        <f ca="1">RAND()</f>
        <v>0.96037306156765012</v>
      </c>
      <c r="F244">
        <f ca="1">RAND()</f>
        <v>0.30727758004814976</v>
      </c>
      <c r="G244">
        <f ca="1">RAND()</f>
        <v>6.6442258075881E-2</v>
      </c>
      <c r="H244">
        <f ca="1">RAND()</f>
        <v>5.3517884774123559E-2</v>
      </c>
      <c r="I244">
        <f ca="1">RAND()</f>
        <v>0.52589020232170891</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96037</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14</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4200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125</v>
      </c>
      <c r="Z244">
        <v>1400</v>
      </c>
      <c r="AA244" t="str">
        <f ca="1">IF(ISBLANK(AB244),"",
VLOOKUP(AB244,OFFSET(INDIRECT("$A:$B"),0,MATCH(AB$1&amp;"_Verify",INDIRECT("$1:$1"),0)-1),2,0)
)</f>
        <v>fe</v>
      </c>
      <c r="AB244" t="s">
        <v>82</v>
      </c>
      <c r="AC244" t="s">
        <v>411</v>
      </c>
      <c r="AD244">
        <v>1</v>
      </c>
      <c r="AE244" t="s">
        <v>125</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노장의 친구</v>
      </c>
      <c r="AL244">
        <v>1</v>
      </c>
      <c r="AM244" t="str">
        <f ca="1">IF(ROW()=2,AN244,OFFSET(AM244,-1,0)&amp;IF(LEN(AN244)=0,"",","&amp;AN244))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{"dy":25,"sl":2,"tp":"fe","vl":"Equip5101","cn":1,"pt":"GO","pr":1200}</v>
      </c>
    </row>
    <row r="245" spans="1:40">
      <c r="A245">
        <v>25</v>
      </c>
      <c r="B245">
        <v>3</v>
      </c>
      <c r="C245">
        <f>IF(B245&lt;=9,0,
IF(B245=10,1,2))</f>
        <v>0</v>
      </c>
      <c r="D245">
        <f ca="1">RAND()</f>
        <v>3.0432242224124106E-2</v>
      </c>
      <c r="E245">
        <f ca="1">RAND()</f>
        <v>0.31029434807019984</v>
      </c>
      <c r="F245">
        <f ca="1">RAND()</f>
        <v>0.23974822932176265</v>
      </c>
      <c r="G245">
        <f ca="1">RAND()</f>
        <v>0.11150208313721777</v>
      </c>
      <c r="H245">
        <f ca="1">RAND()</f>
        <v>0.90794926336947224</v>
      </c>
      <c r="I245">
        <f ca="1">RAND()</f>
        <v>0.39801643500916084</v>
      </c>
      <c r="M245" t="str">
        <f ca="1">IF(LEN(J245)&lt;&gt;0,J245,VLOOKUP(D245+$B245,$BJ:$BK,MATCH($BK$1,$BJ$1:$BK$1,0),1))</f>
        <v>안 지정 캐릭터 PP 영웅등급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31029</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6</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1800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125</v>
      </c>
      <c r="Z245">
        <v>1400</v>
      </c>
      <c r="AA245" t="str">
        <f ca="1">IF(ISBLANK(AB245),"",
VLOOKUP(AB245,OFFSET(INDIRECT("$A:$B"),0,MATCH(AB$1&amp;"_Verify",INDIRECT("$1:$1"),0)-1),2,0)
)</f>
        <v>uph</v>
      </c>
      <c r="AB245" t="s">
        <v>91</v>
      </c>
      <c r="AC245">
        <v>84832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{"dy":25,"sl":3,"tp":"uph","vl":"84832","cn":7,"pt":"GO","pr":2100}</v>
      </c>
    </row>
    <row r="246" spans="1:40">
      <c r="A246">
        <v>25</v>
      </c>
      <c r="B246">
        <v>4</v>
      </c>
      <c r="C246">
        <f>IF(B246&lt;=9,0,
IF(B246=10,1,2))</f>
        <v>0</v>
      </c>
      <c r="D246">
        <f ca="1">RAND()</f>
        <v>0.23011351281353709</v>
      </c>
      <c r="E246">
        <f ca="1">RAND()</f>
        <v>0.88186526120411113</v>
      </c>
      <c r="F246">
        <f ca="1">RAND()</f>
        <v>0.39941715739384354</v>
      </c>
      <c r="G246">
        <f ca="1">RAND()</f>
        <v>0.44953994560450972</v>
      </c>
      <c r="H246">
        <f ca="1">RAND()</f>
        <v>0.29541166019311493</v>
      </c>
      <c r="I246">
        <f ca="1">RAND()</f>
        <v>0.69487663891678486</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88186</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13</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3900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125</v>
      </c>
      <c r="Z246">
        <v>900</v>
      </c>
      <c r="AA246" t="str">
        <f ca="1">IF(ISBLANK(AB246),"",
VLOOKUP(AB246,OFFSET(INDIRECT("$A:$B"),0,MATCH(AB$1&amp;"_Verify",INDIRECT("$1:$1"),0)-1),2,0)
)</f>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{"dy":25,"sl":4,"tp":"upn","vl":"94548","cn":13,"pt":"GO","pr":3900}</v>
      </c>
    </row>
    <row r="247" spans="1:40">
      <c r="A247">
        <v>25</v>
      </c>
      <c r="B247">
        <v>5</v>
      </c>
      <c r="C247">
        <f>IF(B247&lt;=9,0,
IF(B247=10,1,2))</f>
        <v>0</v>
      </c>
      <c r="D247">
        <f ca="1">RAND()</f>
        <v>0.69790890473208655</v>
      </c>
      <c r="E247">
        <f ca="1">RAND()</f>
        <v>0.83887487507570768</v>
      </c>
      <c r="F247">
        <f ca="1">RAND()</f>
        <v>0.1179361359924529</v>
      </c>
      <c r="G247">
        <f ca="1">RAND()</f>
        <v>0.40422105921727791</v>
      </c>
      <c r="H247">
        <f ca="1">RAND()</f>
        <v>9.0882906897461258E-2</v>
      </c>
      <c r="I247">
        <f ca="1">RAND()</f>
        <v>0.80225874311344048</v>
      </c>
      <c r="M247" t="str">
        <f ca="1">IF(LEN(J247)&lt;&gt;0,J247,VLOOKUP(D247+$B247,$BJ:$BK,MATCH($BK$1,$BJ$1:$BK$1,0),1))</f>
        <v>안 지정 캐릭터 PP 영웅등급</v>
      </c>
      <c r="N247">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83887</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13</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3900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91</v>
      </c>
      <c r="V247">
        <v>31175</v>
      </c>
      <c r="W247">
        <v>10</v>
      </c>
      <c r="X247" t="s">
        <v>125</v>
      </c>
      <c r="Z247">
        <v>1000</v>
      </c>
      <c r="AA247" t="str">
        <f ca="1">IF(ISBLANK(AB247),"",
VLOOKUP(AB247,OFFSET(INDIRECT("$A:$B"),0,MATCH(AB$1&amp;"_Verify",INDIRECT("$1:$1"),0)-1),2,0)
)</f>
        <v>fe</v>
      </c>
      <c r="AB247" t="s">
        <v>82</v>
      </c>
      <c r="AC247" t="s">
        <v>382</v>
      </c>
      <c r="AD247">
        <v>1</v>
      </c>
      <c r="AE247" t="s">
        <v>125</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ca="1">IF(ROW()=2,AN247,OFFSET(AM247,-1,0)&amp;IF(LEN(AN247)=0,"",","&amp;AN247))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{"dy":25,"sl":5,"tp":"fe","vl":"Equip7102","cn":1,"pt":"GO","pr":3600}</v>
      </c>
    </row>
    <row r="248" spans="1:40">
      <c r="A248">
        <v>25</v>
      </c>
      <c r="B248">
        <v>6</v>
      </c>
      <c r="C248">
        <f>IF(B248&lt;=9,0,
IF(B248=10,1,2))</f>
        <v>0</v>
      </c>
      <c r="D248">
        <f ca="1">RAND()</f>
        <v>3.2175087175095873E-3</v>
      </c>
      <c r="E248">
        <f ca="1">RAND()</f>
        <v>0.12660269015664849</v>
      </c>
      <c r="F248">
        <f ca="1">RAND()</f>
        <v>0.22213640137996127</v>
      </c>
      <c r="G248">
        <f ca="1">RAND()</f>
        <v>0.88935161575869115</v>
      </c>
      <c r="H248">
        <f ca="1">RAND()</f>
        <v>0.76773438450756326</v>
      </c>
      <c r="I248">
        <f ca="1">RAND()</f>
        <v>0.65275240376742494</v>
      </c>
      <c r="M248" t="str">
        <f ca="1">IF(LEN(J248)&lt;&gt;0,J248,VLOOKUP(D248+$B248,$BJ:$BK,MATCH($BK$1,$BJ$1:$BK$1,0),1))</f>
        <v>지정 장비</v>
      </c>
      <c r="N248" t="str">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Equip1202</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3200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ca="1">IF(OR(ISNUMBER(N248),N248="삭제",ISBLANK(N248)),"",
IF(LEFT(N248,5)="Equip",IF(MID(N248,7,1)="4","전설",""),
IF(LEFT(N248,5)="Actor",IF(MID(N248,7,1)="2","전설",""),
"그외없음")))</f>
        <v/>
      </c>
      <c r="U248" t="s">
        <v>82</v>
      </c>
      <c r="V248" t="s">
        <v>183</v>
      </c>
      <c r="W248">
        <v>1</v>
      </c>
      <c r="X248" t="s">
        <v>125</v>
      </c>
      <c r="Z248">
        <v>3600</v>
      </c>
      <c r="AA248" t="str">
        <f ca="1">IF(ISBLANK(AB248),"",
VLOOKUP(AB248,OFFSET(INDIRECT("$A:$B"),0,MATCH(AB$1&amp;"_Verify",INDIRECT("$1:$1"),0)-1),2,0)
)</f>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ca="1">IF(ROW()=2,AN248,OFFSET(AM248,-1,0)&amp;IF(LEN(AN248)=0,"",","&amp;AN248))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{"dy":25,"sl":6,"tp":"upn","vl":"14628","cn":6,"pt":"GO","pr":1800}</v>
      </c>
    </row>
    <row r="249" spans="1:40">
      <c r="A249">
        <v>25</v>
      </c>
      <c r="B249">
        <v>7</v>
      </c>
      <c r="C249">
        <f>IF(B249&lt;=9,0,
IF(B249=10,1,2))</f>
        <v>0</v>
      </c>
      <c r="D249">
        <f ca="1">RAND()</f>
        <v>0.6200481833966337</v>
      </c>
      <c r="E249">
        <f ca="1">RAND()</f>
        <v>0.78983936472715399</v>
      </c>
      <c r="F249">
        <f ca="1">RAND()</f>
        <v>0.85436586559575778</v>
      </c>
      <c r="G249">
        <f ca="1">RAND()</f>
        <v>4.4044679917344398E-2</v>
      </c>
      <c r="H249">
        <f ca="1">RAND()</f>
        <v>0.31282751972242551</v>
      </c>
      <c r="I249">
        <f ca="1">RAND()</f>
        <v>0.59510104719923351</v>
      </c>
      <c r="M249" t="str">
        <f ca="1">IF(LEN(J249)&lt;&gt;0,J249,VLOOKUP(D249+$B249,$BJ:$BK,MATCH($BK$1,$BJ$1:$BK$1,0),1))</f>
        <v>지정 장비</v>
      </c>
      <c r="N249" t="str">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Equip8101</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8100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ca="1">IF(OR(ISNUMBER(N249),N249="삭제",ISBLANK(N249)),"",
IF(LEFT(N249,5)="Equip",IF(MID(N249,7,1)="4","전설",""),
IF(LEFT(N249,5)="Actor",IF(MID(N249,7,1)="2","전설",""),
"그외없음")))</f>
        <v/>
      </c>
      <c r="U249" t="s">
        <v>82</v>
      </c>
      <c r="V249" t="s">
        <v>292</v>
      </c>
      <c r="W249">
        <v>1</v>
      </c>
      <c r="X249" t="s">
        <v>125</v>
      </c>
      <c r="Z249">
        <v>1200</v>
      </c>
      <c r="AA249" t="str">
        <f ca="1">IF(ISBLANK(AB249),"",
VLOOKUP(AB249,OFFSET(INDIRECT("$A:$B"),0,MATCH(AB$1&amp;"_Verify",INDIRECT("$1:$1"),0)-1),2,0)
)</f>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ca="1">IF(ROW()=2,AN249,OFFSET(AM249,-1,0)&amp;IF(LEN(AN249)=0,"",","&amp;AN249))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{"dy":25,"sl":7,"tp":"uph","vl":"31175","cn":11,"pt":"GO","pr":3300}</v>
      </c>
    </row>
    <row r="250" spans="1:40">
      <c r="A250">
        <v>25</v>
      </c>
      <c r="B250">
        <v>8</v>
      </c>
      <c r="C250">
        <f>IF(B250&lt;=9,0,
IF(B250=10,1,2))</f>
        <v>0</v>
      </c>
      <c r="D250">
        <f ca="1">RAND()</f>
        <v>0.77875510605372278</v>
      </c>
      <c r="E250">
        <f ca="1">RAND()</f>
        <v>0.64468135002849569</v>
      </c>
      <c r="F250">
        <f ca="1">RAND()</f>
        <v>0.25130841539406035</v>
      </c>
      <c r="G250">
        <f ca="1">RAND()</f>
        <v>0.61230838279283439</v>
      </c>
      <c r="H250">
        <f ca="1">RAND()</f>
        <v>0.31178518396993338</v>
      </c>
      <c r="I250">
        <f ca="1">RAND()</f>
        <v>0.9625190824565566</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fl5</v>
      </c>
      <c r="AB250" t="s">
        <v>463</v>
      </c>
      <c r="AC250" t="s">
        <v>466</v>
      </c>
      <c r="AD250">
        <v>1</v>
      </c>
      <c r="AE250" t="s">
        <v>129</v>
      </c>
      <c r="AF250">
        <v>90</v>
      </c>
      <c r="AG250">
        <v>59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헤르윈</v>
      </c>
      <c r="AL250">
        <v>1</v>
      </c>
      <c r="AM250" t="str">
        <f ca="1">IF(ROW()=2,AN250,OFFSET(AM250,-1,0)&amp;IF(LEN(AN250)=0,"",","&amp;AN250))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{"dy":25,"sl":8,"tp":"fl5","vl":"Actor0007","cn":1,"pt":"DI","pp":90,"pr":59}</v>
      </c>
    </row>
    <row r="251" spans="1:40">
      <c r="A251">
        <v>25</v>
      </c>
      <c r="B251">
        <v>9</v>
      </c>
      <c r="C251">
        <f>IF(B251&lt;=9,0,
IF(B251=10,1,2))</f>
        <v>0</v>
      </c>
      <c r="D251">
        <f ca="1">RAND()</f>
        <v>0.88251056713245424</v>
      </c>
      <c r="E251">
        <f ca="1">RAND()</f>
        <v>0.48390918863193122</v>
      </c>
      <c r="F251">
        <f ca="1">RAND()</f>
        <v>0.86944413554131494</v>
      </c>
      <c r="G251">
        <f ca="1">RAND()</f>
        <v>0.96147333783397315</v>
      </c>
      <c r="H251">
        <f ca="1">RAND()</f>
        <v>0.85235098459671543</v>
      </c>
      <c r="I251">
        <f ca="1">RAND()</f>
        <v>0.91228951552604187</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fl6</v>
      </c>
      <c r="AB251" t="s">
        <v>464</v>
      </c>
      <c r="AC251" t="s">
        <v>466</v>
      </c>
      <c r="AD251">
        <v>1</v>
      </c>
      <c r="AE251" t="s">
        <v>129</v>
      </c>
      <c r="AF251">
        <v>90</v>
      </c>
      <c r="AG251">
        <v>59</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헤르윈</v>
      </c>
      <c r="AL251">
        <v>1</v>
      </c>
      <c r="AM251" t="str">
        <f ca="1">IF(ROW()=2,AN251,OFFSET(AM251,-1,0)&amp;IF(LEN(AN251)=0,"",","&amp;AN251))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{"dy":25,"sl":9,"tp":"fl6","vl":"Actor0007","cn":1,"pt":"DI","pp":90,"pr":59}</v>
      </c>
    </row>
    <row r="252" spans="1:40">
      <c r="A252">
        <v>26</v>
      </c>
      <c r="B252">
        <v>0</v>
      </c>
      <c r="C252">
        <f>IF(B252&lt;=9,0,
IF(B252=10,1,2))</f>
        <v>0</v>
      </c>
      <c r="D252">
        <f ca="1">RAND()</f>
        <v>0.5228137187581271</v>
      </c>
      <c r="E252">
        <f ca="1">RAND()</f>
        <v>0.46176938181478266</v>
      </c>
      <c r="F252">
        <f ca="1">RAND()</f>
        <v>0.77992104016374408</v>
      </c>
      <c r="G252">
        <f ca="1">RAND()</f>
        <v>0.74210633200434672</v>
      </c>
      <c r="H252">
        <f ca="1">RAND()</f>
        <v>0.69955423446546117</v>
      </c>
      <c r="I252">
        <f ca="1">RAND()</f>
        <v>0.57660146070927076</v>
      </c>
      <c r="M252" t="str">
        <f ca="1">IF(LEN(J252)&lt;&gt;0,J252,VLOOKUP(D252+$B252,$BJ:$BK,MATCH($BK$1,$BJ$1:$BK$1,0),1))</f>
        <v>지정 장비</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Equip4002</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800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82</v>
      </c>
      <c r="V252" t="s">
        <v>191</v>
      </c>
      <c r="W252">
        <v>1</v>
      </c>
      <c r="X252" t="s">
        <v>125</v>
      </c>
      <c r="Z252">
        <v>1900</v>
      </c>
      <c r="AA252" t="str">
        <f ca="1">IF(ISBLANK(AB252),"",
VLOOKUP(AB252,OFFSET(INDIRECT("$A:$B"),0,MATCH(AB$1&amp;"_Verify",INDIRECT("$1:$1"),0)-1),2,0)
)</f>
        <v>fe</v>
      </c>
      <c r="AB252" t="s">
        <v>82</v>
      </c>
      <c r="AC252" t="s">
        <v>295</v>
      </c>
      <c r="AD252">
        <v>1</v>
      </c>
      <c r="AE252" t="s">
        <v>125</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은빛 유산</v>
      </c>
      <c r="AL252">
        <v>1</v>
      </c>
      <c r="AM252" t="str">
        <f ca="1">IF(ROW()=2,AN252,OFFSET(AM252,-1,0)&amp;IF(LEN(AN252)=0,"",","&amp;AN252))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{"dy":26,"sl":0,"tp":"fe","vl":"Equip0202","cn":1,"pt":"GO","pr":3100}</v>
      </c>
    </row>
    <row r="253" spans="1:40">
      <c r="A253">
        <v>26</v>
      </c>
      <c r="B253">
        <v>1</v>
      </c>
      <c r="C253">
        <f>IF(B253&lt;=9,0,
IF(B253=10,1,2))</f>
        <v>0</v>
      </c>
      <c r="D253">
        <f ca="1">RAND()</f>
        <v>0.94654625987357222</v>
      </c>
      <c r="E253">
        <f ca="1">RAND()</f>
        <v>5.8415392810094224E-2</v>
      </c>
      <c r="F253">
        <f ca="1">RAND()</f>
        <v>0.95122927071860386</v>
      </c>
      <c r="G253">
        <f ca="1">RAND()</f>
        <v>0.4285631120835357</v>
      </c>
      <c r="H253">
        <f ca="1">RAND()</f>
        <v>0.13415743548149173</v>
      </c>
      <c r="I253">
        <f ca="1">RAND()</f>
        <v>0.70470873230163855</v>
      </c>
      <c r="M253" t="str">
        <f ca="1">IF(LEN(J253)&lt;&gt;0,J253,VLOOKUP(D253+$B253,$BJ:$BK,MATCH($BK$1,$BJ$1:$BK$1,0),1))</f>
        <v>지정 장비</v>
      </c>
      <c r="N253" t="str">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Equip0201</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5</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ca="1">IF(OR(ISNUMBER(N253),N253="삭제",ISBLANK(N253)),"",
IF(LEFT(N253,5)="Equip",IF(MID(N253,7,1)="4","전설",""),
IF(LEFT(N253,5)="Actor",IF(MID(N253,7,1)="2","전설",""),
"그외없음")))</f>
        <v/>
      </c>
      <c r="U253" t="s">
        <v>82</v>
      </c>
      <c r="V253" t="s">
        <v>183</v>
      </c>
      <c r="W253">
        <v>1</v>
      </c>
      <c r="X253" t="s">
        <v>125</v>
      </c>
      <c r="Z253">
        <v>3800</v>
      </c>
      <c r="AA253" t="str">
        <f ca="1">IF(ISBLANK(AB253),"",
VLOOKUP(AB253,OFFSET(INDIRECT("$A:$B"),0,MATCH(AB$1&amp;"_Verify",INDIRECT("$1:$1"),0)-1),2,0)
)</f>
        <v>upn</v>
      </c>
      <c r="AB253" t="s">
        <v>92</v>
      </c>
      <c r="AC253">
        <v>5727</v>
      </c>
      <c r="AD253">
        <v>5</v>
      </c>
      <c r="AE253" t="s">
        <v>125</v>
      </c>
      <c r="AG253">
        <v>1500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ca="1">IF(ROW()=2,AN253,OFFSET(AM253,-1,0)&amp;IF(LEN(AN253)=0,"",","&amp;AN253))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{"dy":26,"sl":1,"tp":"upn","vl":"5727","cn":5,"pt":"GO","pr":1500}</v>
      </c>
    </row>
    <row r="254" spans="1:40">
      <c r="A254">
        <v>26</v>
      </c>
      <c r="B254">
        <v>2</v>
      </c>
      <c r="C254">
        <f>IF(B254&lt;=9,0,
IF(B254=10,1,2))</f>
        <v>0</v>
      </c>
      <c r="D254">
        <f ca="1">RAND()</f>
        <v>0.80592122588356763</v>
      </c>
      <c r="E254">
        <f ca="1">RAND()</f>
        <v>0.9269940287963776</v>
      </c>
      <c r="F254">
        <f ca="1">RAND()</f>
        <v>0.45147860286066821</v>
      </c>
      <c r="G254">
        <f ca="1">RAND()</f>
        <v>0.26142265834205047</v>
      </c>
      <c r="H254">
        <f ca="1">RAND()</f>
        <v>0.36429981161814784</v>
      </c>
      <c r="I254">
        <f ca="1">RAND()</f>
        <v>0.93259844989144958</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92699</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14</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4200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125</v>
      </c>
      <c r="Z254">
        <v>1200</v>
      </c>
      <c r="AA254" t="str">
        <f ca="1">IF(ISBLANK(AB254),"",
VLOOKUP(AB254,OFFSET(INDIRECT("$A:$B"),0,MATCH(AB$1&amp;"_Verify",INDIRECT("$1:$1"),0)-1),2,0)
)</f>
        <v>upn</v>
      </c>
      <c r="AB254" t="s">
        <v>92</v>
      </c>
      <c r="AC254">
        <v>56908</v>
      </c>
      <c r="AD254">
        <v>10</v>
      </c>
      <c r="AE254" t="s">
        <v>125</v>
      </c>
      <c r="AG254">
        <v>3000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{"dy":26,"sl":2,"tp":"upn","vl":"56908","cn":10,"pt":"GO","pr":3000}</v>
      </c>
    </row>
    <row r="255" spans="1:40">
      <c r="A255">
        <v>26</v>
      </c>
      <c r="B255">
        <v>3</v>
      </c>
      <c r="C255">
        <f>IF(B255&lt;=9,0,
IF(B255=10,1,2))</f>
        <v>0</v>
      </c>
      <c r="D255">
        <f ca="1">RAND()</f>
        <v>0.37408247602544364</v>
      </c>
      <c r="E255">
        <f ca="1">RAND()</f>
        <v>0.79049483336217696</v>
      </c>
      <c r="F255">
        <f ca="1">RAND()</f>
        <v>0.53237091808704518</v>
      </c>
      <c r="G255">
        <f ca="1">RAND()</f>
        <v>0.66542264864816547</v>
      </c>
      <c r="H255">
        <f ca="1">RAND()</f>
        <v>0.82120830786395571</v>
      </c>
      <c r="I255">
        <f ca="1">RAND()</f>
        <v>1.9606374059566667E-2</v>
      </c>
      <c r="M255" t="str">
        <f ca="1">IF(LEN(J255)&lt;&gt;0,J255,VLOOKUP(D255+$B255,$BJ:$BK,MATCH($BK$1,$BJ$1:$BK$1,0),1))</f>
        <v>안 지정 캐릭터 PP 일반등급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79049</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12</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3600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125</v>
      </c>
      <c r="Z255">
        <v>900</v>
      </c>
      <c r="AA255" t="str">
        <f ca="1">IF(ISBLANK(AB255),"",
VLOOKUP(AB255,OFFSET(INDIRECT("$A:$B"),0,MATCH(AB$1&amp;"_Verify",INDIRECT("$1:$1"),0)-1),2,0)
)</f>
        <v>fe</v>
      </c>
      <c r="AB255" t="s">
        <v>82</v>
      </c>
      <c r="AC255" t="s">
        <v>473</v>
      </c>
      <c r="AD255">
        <v>1</v>
      </c>
      <c r="AE255" t="s">
        <v>125</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흑마법의 지팡이</v>
      </c>
      <c r="AL255">
        <v>1</v>
      </c>
      <c r="AM255" t="str">
        <f ca="1">IF(ROW()=2,AN255,OFFSET(AM255,-1,0)&amp;IF(LEN(AN255)=0,"",","&amp;AN255))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{"dy":26,"sl":3,"tp":"fe","vl":"Equip3102","cn":1,"pt":"GO","pr":1500}</v>
      </c>
    </row>
    <row r="256" spans="1:40">
      <c r="A256">
        <v>26</v>
      </c>
      <c r="B256">
        <v>4</v>
      </c>
      <c r="C256">
        <f>IF(B256&lt;=9,0,
IF(B256=10,1,2))</f>
        <v>0</v>
      </c>
      <c r="D256">
        <f ca="1">RAND()</f>
        <v>0.28082135820125098</v>
      </c>
      <c r="E256">
        <f ca="1">RAND()</f>
        <v>0.61274233416909907</v>
      </c>
      <c r="F256">
        <f ca="1">RAND()</f>
        <v>0.88810507515857173</v>
      </c>
      <c r="G256">
        <f ca="1">RAND()</f>
        <v>0.15625878837195939</v>
      </c>
      <c r="H256">
        <f ca="1">RAND()</f>
        <v>0.81155452078832502</v>
      </c>
      <c r="I256">
        <f ca="1">RAND()</f>
        <v>0.49853475660415358</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61274</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10</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3000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125</v>
      </c>
      <c r="Z256">
        <v>900</v>
      </c>
      <c r="AA256" t="str">
        <f ca="1">IF(ISBLANK(AB256),"",
VLOOKUP(AB256,OFFSET(INDIRECT("$A:$B"),0,MATCH(AB$1&amp;"_Verify",INDIRECT("$1:$1"),0)-1),2,0)
)</f>
        <v>fe</v>
      </c>
      <c r="AB256" t="s">
        <v>82</v>
      </c>
      <c r="AC256" t="s">
        <v>472</v>
      </c>
      <c r="AD256">
        <v>1</v>
      </c>
      <c r="AE256" t="s">
        <v>125</v>
      </c>
      <c r="AG256">
        <v>7300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
      </c>
      <c r="AJ256" t="str">
        <f>IF(ISBLANK($AB256),"",
IF(AND($B256&gt;=VLOOKUP($AB256,$AP:$AS,3,0),$B256&lt;=VLOOKUP($AB256,$AP:$AS,4,0)),"","슬롯타입이상"))</f>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위장용 세검</v>
      </c>
      <c r="AL256">
        <v>1</v>
      </c>
      <c r="AM256" t="str">
        <f ca="1">IF(ROW()=2,AN256,OFFSET(AM256,-1,0)&amp;IF(LEN(AN256)=0,"",","&amp;AN256))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{"dy":26,"sl":4,"tp":"fe","vl":"Equip1301","cn":1,"pt":"GO","pr":7300}</v>
      </c>
    </row>
    <row r="257" spans="1:40">
      <c r="A257">
        <v>26</v>
      </c>
      <c r="B257">
        <v>5</v>
      </c>
      <c r="C257">
        <f>IF(B257&lt;=9,0,
IF(B257=10,1,2))</f>
        <v>0</v>
      </c>
      <c r="D257">
        <f ca="1">RAND()</f>
        <v>0.25354240271967676</v>
      </c>
      <c r="E257">
        <f ca="1">RAND()</f>
        <v>0.47460152631600383</v>
      </c>
      <c r="F257">
        <f ca="1">RAND()</f>
        <v>0.40743980774840338</v>
      </c>
      <c r="G257">
        <f ca="1">RAND()</f>
        <v>0.75958028063096095</v>
      </c>
      <c r="H257">
        <f ca="1">RAND()</f>
        <v>1.5937305153044812E-2</v>
      </c>
      <c r="I257">
        <f ca="1">RAND()</f>
        <v>0.7800036846633186</v>
      </c>
      <c r="M257" t="str">
        <f ca="1">IF(LEN(J257)&lt;&gt;0,J257,VLOOKUP(D257+$B257,$BJ:$BK,MATCH($BK$1,$BJ$1:$BK$1,0),1))</f>
        <v>지정 장비</v>
      </c>
      <c r="N257" t="str">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Equip4101</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1400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125</v>
      </c>
      <c r="Z257">
        <v>1300</v>
      </c>
      <c r="AA257" t="str">
        <f ca="1">IF(ISBLANK(AB257),"",
VLOOKUP(AB257,OFFSET(INDIRECT("$A:$B"),0,MATCH(AB$1&amp;"_Verify",INDIRECT("$1:$1"),0)-1),2,0)
)</f>
        <v>fe</v>
      </c>
      <c r="AB257" t="s">
        <v>82</v>
      </c>
      <c r="AC257" t="s">
        <v>388</v>
      </c>
      <c r="AD257">
        <v>1</v>
      </c>
      <c r="AE257" t="s">
        <v>125</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ca="1">IF(ROW()=2,AN257,OFFSET(AM257,-1,0)&amp;IF(LEN(AN257)=0,"",","&amp;AN257))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{"dy":26,"sl":5,"tp":"fe","vl":"Equip7002","cn":1,"pt":"GO","pr":1900}</v>
      </c>
    </row>
    <row r="258" spans="1:40">
      <c r="A258">
        <v>26</v>
      </c>
      <c r="B258">
        <v>6</v>
      </c>
      <c r="C258">
        <f>IF(B258&lt;=9,0,
IF(B258=10,1,2))</f>
        <v>0</v>
      </c>
      <c r="D258">
        <f ca="1">RAND()</f>
        <v>0.53223154048724408</v>
      </c>
      <c r="E258">
        <f ca="1">RAND()</f>
        <v>6.8108966526941872E-3</v>
      </c>
      <c r="F258">
        <f ca="1">RAND()</f>
        <v>8.5906706231237195E-2</v>
      </c>
      <c r="G258">
        <f ca="1">RAND()</f>
        <v>0.42112271144115476</v>
      </c>
      <c r="H258">
        <f ca="1">RAND()</f>
        <v>0.22703347349708713</v>
      </c>
      <c r="I258">
        <f ca="1">RAND()</f>
        <v>0.63304553328711632</v>
      </c>
      <c r="M258" t="str">
        <f ca="1">IF(LEN(J258)&lt;&gt;0,J258,VLOOKUP(D258+$B258,$BJ:$BK,MATCH($BK$1,$BJ$1:$BK$1,0),1))</f>
        <v>지정 장비</v>
      </c>
      <c r="N258" t="str">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Equip0001</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800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ca="1">IF(OR(ISNUMBER(N258),N258="삭제",ISBLANK(N258)),"",
IF(LEFT(N258,5)="Equip",IF(MID(N258,7,1)="4","전설",""),
IF(LEFT(N258,5)="Actor",IF(MID(N258,7,1)="2","전설",""),
"그외없음")))</f>
        <v/>
      </c>
      <c r="U258" t="s">
        <v>82</v>
      </c>
      <c r="V258" t="s">
        <v>257</v>
      </c>
      <c r="W258">
        <v>1</v>
      </c>
      <c r="X258" t="s">
        <v>125</v>
      </c>
      <c r="Z258">
        <v>3100</v>
      </c>
      <c r="AA258" t="str">
        <f ca="1">IF(ISBLANK(AB258),"",
VLOOKUP(AB258,OFFSET(INDIRECT("$A:$B"),0,MATCH(AB$1&amp;"_Verify",INDIRECT("$1:$1"),0)-1),2,0)
)</f>
        <v>uph</v>
      </c>
      <c r="AB258" t="s">
        <v>91</v>
      </c>
      <c r="AC258">
        <v>79985</v>
      </c>
      <c r="AD258">
        <v>12</v>
      </c>
      <c r="AE258" t="s">
        <v>125</v>
      </c>
      <c r="AG258">
        <v>3600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ca="1">IF(ROW()=2,AN258,OFFSET(AM258,-1,0)&amp;IF(LEN(AN258)=0,"",","&amp;AN258))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{"dy":26,"sl":6,"tp":"uph","vl":"79985","cn":12,"pt":"GO","pr":3600}</v>
      </c>
    </row>
    <row r="259" spans="1:40">
      <c r="A259">
        <v>26</v>
      </c>
      <c r="B259">
        <v>7</v>
      </c>
      <c r="C259">
        <f>IF(B259&lt;=9,0,
IF(B259=10,1,2))</f>
        <v>0</v>
      </c>
      <c r="D259">
        <f ca="1">RAND()</f>
        <v>0.31106690363976075</v>
      </c>
      <c r="E259">
        <f ca="1">RAND()</f>
        <v>0.70122235763508167</v>
      </c>
      <c r="F259">
        <f ca="1">RAND()</f>
        <v>3.813395308954004E-2</v>
      </c>
      <c r="G259">
        <f ca="1">RAND()</f>
        <v>0.45896126979546414</v>
      </c>
      <c r="H259">
        <f ca="1">RAND()</f>
        <v>0.55670829417497791</v>
      </c>
      <c r="I259">
        <f ca="1">RAND()</f>
        <v>1.2933242773064624E-2</v>
      </c>
      <c r="M259" t="str">
        <f ca="1">IF(LEN(J259)&lt;&gt;0,J259,VLOOKUP(D259+$B259,$BJ:$BK,MATCH($BK$1,$BJ$1:$BK$1,0),1))</f>
        <v>지정 장비</v>
      </c>
      <c r="N259" t="str">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Equip8001</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4500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ca="1">IF(OR(ISNUMBER(N259),N259="삭제",ISBLANK(N259)),"",
IF(LEFT(N259,5)="Equip",IF(MID(N259,7,1)="4","전설",""),
IF(LEFT(N259,5)="Actor",IF(MID(N259,7,1)="2","전설",""),
"그외없음")))</f>
        <v/>
      </c>
      <c r="U259" t="s">
        <v>82</v>
      </c>
      <c r="V259" t="s">
        <v>240</v>
      </c>
      <c r="W259">
        <v>1</v>
      </c>
      <c r="X259" t="s">
        <v>125</v>
      </c>
      <c r="Z259">
        <v>1500</v>
      </c>
      <c r="AA259" t="str">
        <f ca="1">IF(ISBLANK(AB259),"",
VLOOKUP(AB259,OFFSET(INDIRECT("$A:$B"),0,MATCH(AB$1&amp;"_Verify",INDIRECT("$1:$1"),0)-1),2,0)
)</f>
        <v>fe</v>
      </c>
      <c r="AB259" t="s">
        <v>82</v>
      </c>
      <c r="AC259" t="s">
        <v>376</v>
      </c>
      <c r="AD259">
        <v>1</v>
      </c>
      <c r="AE259" t="s">
        <v>125</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빅 바디</v>
      </c>
      <c r="AL259">
        <v>1</v>
      </c>
      <c r="AM259" t="str">
        <f ca="1">IF(ROW()=2,AN259,OFFSET(AM259,-1,0)&amp;IF(LEN(AN259)=0,"",","&amp;AN259))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{"dy":26,"sl":7,"tp":"fe","vl":"Equip6101","cn":1,"pt":"GO","pr":3800}</v>
      </c>
    </row>
    <row r="260" spans="1:40">
      <c r="A260">
        <v>26</v>
      </c>
      <c r="B260">
        <v>8</v>
      </c>
      <c r="C260">
        <f>IF(B260&lt;=9,0,
IF(B260=10,1,2))</f>
        <v>0</v>
      </c>
      <c r="D260">
        <f ca="1">RAND()</f>
        <v>0.97923450794065692</v>
      </c>
      <c r="E260">
        <f ca="1">RAND()</f>
        <v>0.46269800227315461</v>
      </c>
      <c r="F260">
        <f ca="1">RAND()</f>
        <v>0.56336238674912531</v>
      </c>
      <c r="G260">
        <f ca="1">RAND()</f>
        <v>0.46349389391451057</v>
      </c>
      <c r="H260">
        <f ca="1">RAND()</f>
        <v>0.56562063667857654</v>
      </c>
      <c r="I260">
        <f ca="1">RAND()</f>
        <v>0.90129987259151811</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fl2</v>
      </c>
      <c r="AB260" t="s">
        <v>88</v>
      </c>
      <c r="AC260" t="s">
        <v>493</v>
      </c>
      <c r="AD260">
        <v>1</v>
      </c>
      <c r="AE260" t="s">
        <v>129</v>
      </c>
      <c r="AF260">
        <v>70</v>
      </c>
      <c r="AG260">
        <v>49</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무테이</v>
      </c>
      <c r="AL260">
        <v>1</v>
      </c>
      <c r="AM260" t="str">
        <f ca="1">IF(ROW()=2,AN260,OFFSET(AM260,-1,0)&amp;IF(LEN(AN260)=0,"",","&amp;AN260))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{"dy":26,"sl":8,"tp":"fl2","vl":"Actor3021","cn":1,"pt":"DI","pp":70,"pr":49}</v>
      </c>
    </row>
    <row r="261" spans="1:40">
      <c r="A261">
        <v>26</v>
      </c>
      <c r="B261">
        <v>9</v>
      </c>
      <c r="C261">
        <f>IF(B261&lt;=9,0,
IF(B261=10,1,2))</f>
        <v>0</v>
      </c>
      <c r="D261">
        <f ca="1">RAND()</f>
        <v>7.1427986877476091E-2</v>
      </c>
      <c r="E261">
        <f ca="1">RAND()</f>
        <v>0.55045061335527856</v>
      </c>
      <c r="F261">
        <f ca="1">RAND()</f>
        <v>0.70006285184196382</v>
      </c>
      <c r="G261">
        <f ca="1">RAND()</f>
        <v>9.7395591024630246E-2</v>
      </c>
      <c r="H261">
        <f ca="1">RAND()</f>
        <v>0.82949822137422102</v>
      </c>
      <c r="I261">
        <f ca="1">RAND()</f>
        <v>0.68571842040876407</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fl3</v>
      </c>
      <c r="AB261" t="s">
        <v>89</v>
      </c>
      <c r="AC261" t="s">
        <v>493</v>
      </c>
      <c r="AD261">
        <v>1</v>
      </c>
      <c r="AE261" t="s">
        <v>129</v>
      </c>
      <c r="AF261">
        <v>70</v>
      </c>
      <c r="AG261">
        <v>49</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무테이</v>
      </c>
      <c r="AL261">
        <v>1</v>
      </c>
      <c r="AM261" t="str">
        <f ca="1">IF(ROW()=2,AN261,OFFSET(AM261,-1,0)&amp;IF(LEN(AN261)=0,"",","&amp;AN261))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{"dy":26,"sl":9,"tp":"fl3","vl":"Actor3021","cn":1,"pt":"DI","pp":70,"pr":49}</v>
      </c>
    </row>
    <row r="262" spans="1:40">
      <c r="A262">
        <v>27</v>
      </c>
      <c r="B262">
        <v>0</v>
      </c>
      <c r="C262">
        <f>IF(B262&lt;=9,0,
IF(B262=10,1,2))</f>
        <v>0</v>
      </c>
      <c r="D262">
        <f ca="1">RAND()</f>
        <v>0.54737202658986039</v>
      </c>
      <c r="E262">
        <f ca="1">RAND()</f>
        <v>0.7075268448888864</v>
      </c>
      <c r="F262">
        <f ca="1">RAND()</f>
        <v>0.68212636045753994</v>
      </c>
      <c r="G262">
        <f ca="1">RAND()</f>
        <v>0.68864539649430612</v>
      </c>
      <c r="H262">
        <f ca="1">RAND()</f>
        <v>0.570151319569696</v>
      </c>
      <c r="I262">
        <f ca="1">RAND()</f>
        <v>0.30576052241296414</v>
      </c>
      <c r="M262" t="str">
        <f ca="1">IF(LEN(J262)&lt;&gt;0,J262,VLOOKUP(D262+$B262,$BJ:$BK,MATCH($BK$1,$BJ$1:$BK$1,0),1))</f>
        <v>지정 장비</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Equip6102</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3300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82</v>
      </c>
      <c r="V262" t="s">
        <v>178</v>
      </c>
      <c r="W262">
        <v>1</v>
      </c>
      <c r="X262" t="s">
        <v>125</v>
      </c>
      <c r="Z262">
        <v>1000</v>
      </c>
      <c r="AA262" t="str">
        <f ca="1">IF(ISBLANK(AB262),"",
VLOOKUP(AB262,OFFSET(INDIRECT("$A:$B"),0,MATCH(AB$1&amp;"_Verify",INDIRECT("$1:$1"),0)-1),2,0)
)</f>
        <v>fe</v>
      </c>
      <c r="AB262" t="s">
        <v>82</v>
      </c>
      <c r="AC262" t="s">
        <v>477</v>
      </c>
      <c r="AD262">
        <v>1</v>
      </c>
      <c r="AE262" t="s">
        <v>125</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강철 마울</v>
      </c>
      <c r="AL262">
        <v>1</v>
      </c>
      <c r="AM262" t="str">
        <f ca="1">IF(ROW()=2,AN262,OFFSET(AM262,-1,0)&amp;IF(LEN(AN262)=0,"",","&amp;AN262))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{"dy":27,"sl":0,"tp":"fe","vl":"Equip4102","cn":1,"pt":"GO","pr":1400}</v>
      </c>
    </row>
    <row r="263" spans="1:40">
      <c r="A263">
        <v>27</v>
      </c>
      <c r="B263">
        <v>1</v>
      </c>
      <c r="C263">
        <f>IF(B263&lt;=9,0,
IF(B263=10,1,2))</f>
        <v>0</v>
      </c>
      <c r="D263">
        <f ca="1">RAND()</f>
        <v>0.9085775339418185</v>
      </c>
      <c r="E263">
        <f ca="1">RAND()</f>
        <v>0.22080314311252081</v>
      </c>
      <c r="F263">
        <f ca="1">RAND()</f>
        <v>0.44137513634419334</v>
      </c>
      <c r="G263">
        <f ca="1">RAND()</f>
        <v>1.7135183563791512E-2</v>
      </c>
      <c r="H263">
        <f ca="1">RAND()</f>
        <v>7.5069823291307958E-2</v>
      </c>
      <c r="I263">
        <f ca="1">RAND()</f>
        <v>1.4183093340372821E-2</v>
      </c>
      <c r="M263" t="str">
        <f ca="1">IF(LEN(J263)&lt;&gt;0,J263,VLOOKUP(D263+$B263,$BJ:$BK,MATCH($BK$1,$BJ$1:$BK$1,0),1))</f>
        <v>지정 장비</v>
      </c>
      <c r="N263" t="str">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Equip1401</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DI</v>
      </c>
      <c r="Q263">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26</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14</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ca="1">IF(OR(ISNUMBER(N263),N263="삭제",ISBLANK(N263)),"",
IF(LEFT(N263,5)="Equip",IF(MID(N263,7,1)="4","전설",""),
IF(LEFT(N263,5)="Actor",IF(MID(N263,7,1)="2","전설",""),
"그외없음")))</f>
        <v>전설</v>
      </c>
      <c r="U263" t="s">
        <v>82</v>
      </c>
      <c r="V263" t="s">
        <v>276</v>
      </c>
      <c r="W263">
        <v>1</v>
      </c>
      <c r="X263" t="s">
        <v>125</v>
      </c>
      <c r="Z263">
        <v>1400</v>
      </c>
      <c r="AA263" t="str">
        <f ca="1">IF(ISBLANK(AB263),"",
VLOOKUP(AB263,OFFSET(INDIRECT("$A:$B"),0,MATCH(AB$1&amp;"_Verify",INDIRECT("$1:$1"),0)-1),2,0)
)</f>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ca="1">IF(ROW()=2,AN263,OFFSET(AM263,-1,0)&amp;IF(LEN(AN263)=0,"",","&amp;AN263))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{"dy":27,"sl":1,"tp":"upn","vl":"46336","cn":11,"pt":"GO","pr":3300}</v>
      </c>
    </row>
    <row r="264" spans="1:40">
      <c r="A264">
        <v>27</v>
      </c>
      <c r="B264">
        <v>2</v>
      </c>
      <c r="C264">
        <f>IF(B264&lt;=9,0,
IF(B264=10,1,2))</f>
        <v>0</v>
      </c>
      <c r="D264">
        <f ca="1">RAND()</f>
        <v>0.51273174451421111</v>
      </c>
      <c r="E264">
        <f ca="1">RAND()</f>
        <v>5.9721371106732812E-2</v>
      </c>
      <c r="F264">
        <f ca="1">RAND()</f>
        <v>0.22907269497743243</v>
      </c>
      <c r="G264">
        <f ca="1">RAND()</f>
        <v>0.58415952030493479</v>
      </c>
      <c r="H264">
        <f ca="1">RAND()</f>
        <v>0.4863578157391828</v>
      </c>
      <c r="I264">
        <f ca="1">RAND()</f>
        <v>5.115451150655248E-2</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5972</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3</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900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125</v>
      </c>
      <c r="Z264">
        <v>900</v>
      </c>
      <c r="AA264" t="str">
        <f ca="1">IF(ISBLANK(AB264),"",
VLOOKUP(AB264,OFFSET(INDIRECT("$A:$B"),0,MATCH(AB$1&amp;"_Verify",INDIRECT("$1:$1"),0)-1),2,0)
)</f>
        <v>fe</v>
      </c>
      <c r="AB264" t="s">
        <v>82</v>
      </c>
      <c r="AC264" t="s">
        <v>474</v>
      </c>
      <c r="AD264">
        <v>1</v>
      </c>
      <c r="AE264" t="s">
        <v>125</v>
      </c>
      <c r="AG264">
        <v>3200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스켈레톤 쉴드</v>
      </c>
      <c r="AL264">
        <v>1</v>
      </c>
      <c r="AM264" t="str">
        <f ca="1">IF(ROW()=2,AN264,OFFSET(AM264,-1,0)&amp;IF(LEN(AN264)=0,"",","&amp;AN264))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{"dy":27,"sl":2,"tp":"fe","vl":"Equip7102","cn":1,"pt":"GO","pr":3200}</v>
      </c>
    </row>
    <row r="265" spans="1:40">
      <c r="A265">
        <v>27</v>
      </c>
      <c r="B265">
        <v>3</v>
      </c>
      <c r="C265">
        <f>IF(B265&lt;=9,0,
IF(B265=10,1,2))</f>
        <v>0</v>
      </c>
      <c r="D265">
        <f ca="1">RAND()</f>
        <v>0.2044035377507134</v>
      </c>
      <c r="E265">
        <f ca="1">RAND()</f>
        <v>0.22155382464650442</v>
      </c>
      <c r="F265">
        <f ca="1">RAND()</f>
        <v>0.32231631477787759</v>
      </c>
      <c r="G265">
        <f ca="1">RAND()</f>
        <v>0.2360514588593704</v>
      </c>
      <c r="H265">
        <f ca="1">RAND()</f>
        <v>0.58733814319982147</v>
      </c>
      <c r="I265">
        <f ca="1">RAND()</f>
        <v>0.55616619789768251</v>
      </c>
      <c r="M265" t="str">
        <f ca="1">IF(LEN(J265)&lt;&gt;0,J265,VLOOKUP(D265+$B265,$BJ:$BK,MATCH($BK$1,$BJ$1:$BK$1,0),1))</f>
        <v>안 지정 캐릭터 PP 영웅등급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22155</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5</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1500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125</v>
      </c>
      <c r="Z265">
        <v>1100</v>
      </c>
      <c r="AA265" t="str">
        <f ca="1">IF(ISBLANK(AB265),"",
VLOOKUP(AB265,OFFSET(INDIRECT("$A:$B"),0,MATCH(AB$1&amp;"_Verify",INDIRECT("$1:$1"),0)-1),2,0)
)</f>
        <v>fe</v>
      </c>
      <c r="AB265" t="s">
        <v>82</v>
      </c>
      <c r="AC265" t="s">
        <v>494</v>
      </c>
      <c r="AD265">
        <v>1</v>
      </c>
      <c r="AE265" t="s">
        <v>129</v>
      </c>
      <c r="AF265">
        <v>139</v>
      </c>
      <c r="AG265">
        <v>49</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전설</v>
      </c>
      <c r="AJ265" t="str">
        <f>IF(ISBLANK($AB265),"",
IF(AND($B265&gt;=VLOOKUP($AB265,$AP:$AS,3,0),$B265&lt;=VLOOKUP($AB265,$AP:$AS,4,0)),"","슬롯타입이상"))</f>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악인의 최후</v>
      </c>
      <c r="AL265">
        <v>1</v>
      </c>
      <c r="AM265" t="str">
        <f ca="1">IF(ROW()=2,AN265,OFFSET(AM265,-1,0)&amp;IF(LEN(AN265)=0,"",","&amp;AN265))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{"dy":27,"sl":3,"tp":"fe","vl":"Equip0401","cn":1,"pt":"DI","pp":139,"pr":49}</v>
      </c>
    </row>
    <row r="266" spans="1:40">
      <c r="A266">
        <v>27</v>
      </c>
      <c r="B266">
        <v>4</v>
      </c>
      <c r="C266">
        <f>IF(B266&lt;=9,0,
IF(B266=10,1,2))</f>
        <v>0</v>
      </c>
      <c r="D266">
        <f ca="1">RAND()</f>
        <v>0.32557888800970558</v>
      </c>
      <c r="E266">
        <f ca="1">RAND()</f>
        <v>0.6429568926746293</v>
      </c>
      <c r="F266">
        <f ca="1">RAND()</f>
        <v>0.42910974801193857</v>
      </c>
      <c r="G266">
        <f ca="1">RAND()</f>
        <v>0.18448178421777195</v>
      </c>
      <c r="H266">
        <f ca="1">RAND()</f>
        <v>0.70476085176704273</v>
      </c>
      <c r="I266">
        <f ca="1">RAND()</f>
        <v>0.375152529987549</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64295</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10</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3000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125</v>
      </c>
      <c r="Z266">
        <v>1000</v>
      </c>
      <c r="AA266" t="str">
        <f ca="1">IF(ISBLANK(AB266),"",
VLOOKUP(AB266,OFFSET(INDIRECT("$A:$B"),0,MATCH(AB$1&amp;"_Verify",INDIRECT("$1:$1"),0)-1),2,0)
)</f>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{"dy":27,"sl":4,"tp":"upn","vl":"58093","cn":12,"pt":"GO","pr":3600}</v>
      </c>
    </row>
    <row r="267" spans="1:40">
      <c r="A267">
        <v>27</v>
      </c>
      <c r="B267">
        <v>5</v>
      </c>
      <c r="C267">
        <f>IF(B267&lt;=9,0,
IF(B267=10,1,2))</f>
        <v>0</v>
      </c>
      <c r="D267">
        <f ca="1">RAND()</f>
        <v>0.50873244827212405</v>
      </c>
      <c r="E267">
        <f ca="1">RAND()</f>
        <v>2.5824787509960423E-2</v>
      </c>
      <c r="F267">
        <f ca="1">RAND()</f>
        <v>0.72866418878973027</v>
      </c>
      <c r="G267">
        <f ca="1">RAND()</f>
        <v>0.46280574559181409</v>
      </c>
      <c r="H267">
        <f ca="1">RAND()</f>
        <v>0.69804525341262724</v>
      </c>
      <c r="I267">
        <f ca="1">RAND()</f>
        <v>0.92658659873684235</v>
      </c>
      <c r="M267" t="str">
        <f ca="1">IF(LEN(J267)&lt;&gt;0,J267,VLOOKUP(D267+$B267,$BJ:$BK,MATCH($BK$1,$BJ$1:$BK$1,0),1))</f>
        <v>안 지정 캐릭터 PP 영웅등급</v>
      </c>
      <c r="N267">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2582</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3</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900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ca="1">IF(OR(ISNUMBER(N267),N267="삭제",ISBLANK(N267)),"",
IF(LEFT(N267,5)="Equip",IF(MID(N267,7,1)="4","전설",""),
IF(LEFT(N267,5)="Actor",IF(MID(N267,7,1)="2","전설",""),
"그외없음")))</f>
        <v/>
      </c>
      <c r="U267" t="s">
        <v>91</v>
      </c>
      <c r="V267">
        <v>73986</v>
      </c>
      <c r="W267">
        <v>13</v>
      </c>
      <c r="X267" t="s">
        <v>125</v>
      </c>
      <c r="Z267">
        <v>1300</v>
      </c>
      <c r="AA267" t="str">
        <f ca="1">IF(ISBLANK(AB267),"",
VLOOKUP(AB267,OFFSET(INDIRECT("$A:$B"),0,MATCH(AB$1&amp;"_Verify",INDIRECT("$1:$1"),0)-1),2,0)
)</f>
        <v>fe</v>
      </c>
      <c r="AB267" t="s">
        <v>82</v>
      </c>
      <c r="AC267" t="s">
        <v>475</v>
      </c>
      <c r="AD267">
        <v>1</v>
      </c>
      <c r="AE267" t="s">
        <v>125</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SMG28</v>
      </c>
      <c r="AL267">
        <v>1</v>
      </c>
      <c r="AM267" t="str">
        <f ca="1">IF(ROW()=2,AN267,OFFSET(AM267,-1,0)&amp;IF(LEN(AN267)=0,"",","&amp;AN267))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{"dy":27,"sl":5,"tp":"fe","vl":"Equip6002","cn":1,"pt":"GO","pr":2200}</v>
      </c>
    </row>
    <row r="268" spans="1:40">
      <c r="A268">
        <v>27</v>
      </c>
      <c r="B268">
        <v>6</v>
      </c>
      <c r="C268">
        <f>IF(B268&lt;=9,0,
IF(B268=10,1,2))</f>
        <v>0</v>
      </c>
      <c r="D268">
        <f ca="1">RAND()</f>
        <v>0.24767039585239903</v>
      </c>
      <c r="E268">
        <f ca="1">RAND()</f>
        <v>0.63133574883349208</v>
      </c>
      <c r="F268">
        <f ca="1">RAND()</f>
        <v>0.25088031183792903</v>
      </c>
      <c r="G268">
        <f ca="1">RAND()</f>
        <v>0.62462674632323334</v>
      </c>
      <c r="H268">
        <f ca="1">RAND()</f>
        <v>0.47316479310440218</v>
      </c>
      <c r="I268">
        <f ca="1">RAND()</f>
        <v>7.663097656583806E-2</v>
      </c>
      <c r="M268" t="str">
        <f ca="1">IF(LEN(J268)&lt;&gt;0,J268,VLOOKUP(D268+$B268,$BJ:$BK,MATCH($BK$1,$BJ$1:$BK$1,0),1))</f>
        <v>지정 장비</v>
      </c>
      <c r="N268" t="str">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Equip6202</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8900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ca="1">IF(OR(ISNUMBER(N268),N268="삭제",ISBLANK(N268)),"",
IF(LEFT(N268,5)="Equip",IF(MID(N268,7,1)="4","전설",""),
IF(LEFT(N268,5)="Actor",IF(MID(N268,7,1)="2","전설",""),
"그외없음")))</f>
        <v/>
      </c>
      <c r="U268" t="s">
        <v>82</v>
      </c>
      <c r="V268" t="s">
        <v>243</v>
      </c>
      <c r="W268">
        <v>1</v>
      </c>
      <c r="X268" t="s">
        <v>125</v>
      </c>
      <c r="Z268">
        <v>600</v>
      </c>
      <c r="AA268" t="str">
        <f ca="1">IF(ISBLANK(AB268),"",
VLOOKUP(AB268,OFFSET(INDIRECT("$A:$B"),0,MATCH(AB$1&amp;"_Verify",INDIRECT("$1:$1"),0)-1),2,0)
)</f>
        <v>fe</v>
      </c>
      <c r="AB268" t="s">
        <v>82</v>
      </c>
      <c r="AC268" t="s">
        <v>478</v>
      </c>
      <c r="AD268">
        <v>1</v>
      </c>
      <c r="AE268" t="s">
        <v>125</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M29 그레이트소드</v>
      </c>
      <c r="AL268">
        <v>1</v>
      </c>
      <c r="AM268" t="str">
        <f ca="1">IF(ROW()=2,AN268,OFFSET(AM268,-1,0)&amp;IF(LEN(AN268)=0,"",","&amp;AN268))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{"dy":27,"sl":6,"tp":"fe","vl":"Equip8201","cn":1,"pt":"GO","pr":29100}</v>
      </c>
    </row>
    <row r="269" spans="1:40">
      <c r="A269">
        <v>27</v>
      </c>
      <c r="B269">
        <v>7</v>
      </c>
      <c r="C269">
        <f>IF(B269&lt;=9,0,
IF(B269=10,1,2))</f>
        <v>0</v>
      </c>
      <c r="D269">
        <f ca="1">RAND()</f>
        <v>0.52093791605627127</v>
      </c>
      <c r="E269">
        <f ca="1">RAND()</f>
        <v>9.3076354210364753E-2</v>
      </c>
      <c r="F269">
        <f ca="1">RAND()</f>
        <v>0.15422678469974682</v>
      </c>
      <c r="G269">
        <f ca="1">RAND()</f>
        <v>0.86090058640564981</v>
      </c>
      <c r="H269">
        <f ca="1">RAND()</f>
        <v>0.92583142304337973</v>
      </c>
      <c r="I269">
        <f ca="1">RAND()</f>
        <v>0.28331706666604295</v>
      </c>
      <c r="M269" t="str">
        <f ca="1">IF(LEN(J269)&lt;&gt;0,J269,VLOOKUP(D269+$B269,$BJ:$BK,MATCH($BK$1,$BJ$1:$BK$1,0),1))</f>
        <v>지정 장비</v>
      </c>
      <c r="N269" t="str">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Equip1001</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700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ca="1">IF(OR(ISNUMBER(N269),N269="삭제",ISBLANK(N269)),"",
IF(LEFT(N269,5)="Equip",IF(MID(N269,7,1)="4","전설",""),
IF(LEFT(N269,5)="Actor",IF(MID(N269,7,1)="2","전설",""),
"그외없음")))</f>
        <v/>
      </c>
      <c r="U269" t="s">
        <v>82</v>
      </c>
      <c r="V269" t="s">
        <v>198</v>
      </c>
      <c r="W269">
        <v>1</v>
      </c>
      <c r="X269" t="s">
        <v>125</v>
      </c>
      <c r="Z269">
        <v>74600</v>
      </c>
      <c r="AA269" t="str">
        <f ca="1">IF(ISBLANK(AB269),"",
VLOOKUP(AB269,OFFSET(INDIRECT("$A:$B"),0,MATCH(AB$1&amp;"_Verify",INDIRECT("$1:$1"),0)-1),2,0)
)</f>
        <v>uph</v>
      </c>
      <c r="AB269" t="s">
        <v>91</v>
      </c>
      <c r="AC269">
        <v>34952</v>
      </c>
      <c r="AD269">
        <v>11</v>
      </c>
      <c r="AE269" t="s">
        <v>467</v>
      </c>
      <c r="AG269">
        <v>3</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ca="1">IF(ROW()=2,AN269,OFFSET(AM269,-1,0)&amp;IF(LEN(AN269)=0,"",","&amp;AN269))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{"dy":27,"sl":7,"tp":"uph","vl":"34952","cn":11,"pt":"DI","pr":3}</v>
      </c>
    </row>
    <row r="270" spans="1:40">
      <c r="A270">
        <v>27</v>
      </c>
      <c r="B270">
        <v>8</v>
      </c>
      <c r="C270">
        <f>IF(B270&lt;=9,0,
IF(B270=10,1,2))</f>
        <v>0</v>
      </c>
      <c r="D270">
        <f ca="1">RAND()</f>
        <v>0.77781968811110824</v>
      </c>
      <c r="E270">
        <f ca="1">RAND()</f>
        <v>0.410320037064276</v>
      </c>
      <c r="F270">
        <f ca="1">RAND()</f>
        <v>0.91052143980200995</v>
      </c>
      <c r="G270">
        <f ca="1">RAND()</f>
        <v>4.3442450308970093E-2</v>
      </c>
      <c r="H270">
        <f ca="1">RAND()</f>
        <v>0.27228902912307185</v>
      </c>
      <c r="I270">
        <f ca="1">RAND()</f>
        <v>0.1244203779131654</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ca="1">IF(ROW()=2,AN270,OFFSET(AM270,-1,0)&amp;IF(LEN(AN270)=0,"",","&amp;AN270))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v>
      </c>
    </row>
    <row r="271" spans="1:40">
      <c r="A271">
        <v>27</v>
      </c>
      <c r="B271">
        <v>9</v>
      </c>
      <c r="C271">
        <f>IF(B271&lt;=9,0,
IF(B271=10,1,2))</f>
        <v>0</v>
      </c>
      <c r="D271">
        <f ca="1">RAND()</f>
        <v>0.34279005924035688</v>
      </c>
      <c r="E271">
        <f ca="1">RAND()</f>
        <v>0.14086780757904238</v>
      </c>
      <c r="F271">
        <f ca="1">RAND()</f>
        <v>0.47355650703260399</v>
      </c>
      <c r="G271">
        <f ca="1">RAND()</f>
        <v>0.68591462392039571</v>
      </c>
      <c r="H271">
        <f ca="1">RAND()</f>
        <v>0.17700943766949362</v>
      </c>
      <c r="I271">
        <f ca="1">RAND()</f>
        <v>0.43888381817436195</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ca="1">IF(ROW()=2,AN271,OFFSET(AM271,-1,0)&amp;IF(LEN(AN271)=0,"",","&amp;AN271))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v>
      </c>
    </row>
    <row r="272" spans="1:40">
      <c r="A272">
        <v>28</v>
      </c>
      <c r="B272">
        <v>0</v>
      </c>
      <c r="C272">
        <f>IF(B272&lt;=9,0,
IF(B272=10,1,2))</f>
        <v>0</v>
      </c>
      <c r="D272">
        <f ca="1">RAND()</f>
        <v>7.6211146274731356E-2</v>
      </c>
      <c r="E272">
        <f ca="1">RAND()</f>
        <v>0.1720493348789599</v>
      </c>
      <c r="F272">
        <f ca="1">RAND()</f>
        <v>0.1614812438779093</v>
      </c>
      <c r="G272">
        <f ca="1">RAND()</f>
        <v>0.46777850586938585</v>
      </c>
      <c r="H272">
        <f ca="1">RAND()</f>
        <v>0.83696309027412508</v>
      </c>
      <c r="I272">
        <f ca="1">RAND()</f>
        <v>0.16395725122659943</v>
      </c>
      <c r="M272" t="str">
        <f ca="1">IF(LEN(J272)&lt;&gt;0,J272,VLOOKUP(D272+$B272,$BJ:$BK,MATCH($BK$1,$BJ$1:$BK$1,0),1))</f>
        <v>지정 장비</v>
      </c>
      <c r="N272" t="str">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Equip1201</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4</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ca="1">IF(OR(ISNUMBER(N272),N272="삭제",ISBLANK(N272)),"",
IF(LEFT(N272,5)="Equip",IF(MID(N272,7,1)="4","전설",""),
IF(LEFT(N272,5)="Actor",IF(MID(N272,7,1)="2","전설",""),
"그외없음")))</f>
        <v/>
      </c>
      <c r="U272" t="s">
        <v>82</v>
      </c>
      <c r="V272" t="s">
        <v>204</v>
      </c>
      <c r="W272">
        <v>1</v>
      </c>
      <c r="X272" t="s">
        <v>125</v>
      </c>
      <c r="Z272">
        <v>3200</v>
      </c>
      <c r="AA272" t="str">
        <f ca="1">IF(ISBLANK(AB272),"",
VLOOKUP(AB272,OFFSET(INDIRECT("$A:$B"),0,MATCH(AB$1&amp;"_Verify",INDIRECT("$1:$1"),0)-1),2,0)
)</f>
        <v>fe</v>
      </c>
      <c r="AB272" t="s">
        <v>82</v>
      </c>
      <c r="AC272" t="s">
        <v>395</v>
      </c>
      <c r="AD272">
        <v>1</v>
      </c>
      <c r="AE272" t="s">
        <v>125</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그림자 단검</v>
      </c>
      <c r="AL272">
        <v>1</v>
      </c>
      <c r="AM272" t="str">
        <f ca="1">IF(ROW()=2,AN272,OFFSET(AM272,-1,0)&amp;IF(LEN(AN272)=0,"",","&amp;AN272))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{"dy":28,"sl":0,"tp":"fe","vl":"Equip1102","cn":1,"pt":"GO","pr":1100}</v>
      </c>
    </row>
    <row r="273" spans="1:40">
      <c r="A273">
        <v>28</v>
      </c>
      <c r="B273">
        <v>1</v>
      </c>
      <c r="C273">
        <f>IF(B273&lt;=9,0,
IF(B273=10,1,2))</f>
        <v>0</v>
      </c>
      <c r="D273">
        <f ca="1">RAND()</f>
        <v>0.60026183662075538</v>
      </c>
      <c r="E273">
        <f ca="1">RAND()</f>
        <v>0.37720564535026158</v>
      </c>
      <c r="F273">
        <f ca="1">RAND()</f>
        <v>0.72485880858588281</v>
      </c>
      <c r="G273">
        <f ca="1">RAND()</f>
        <v>0.1635693733739626</v>
      </c>
      <c r="H273">
        <f ca="1">RAND()</f>
        <v>0.5433590491940995</v>
      </c>
      <c r="I273">
        <f ca="1">RAND()</f>
        <v>0.86916840082274061</v>
      </c>
      <c r="M273" t="str">
        <f ca="1">IF(LEN(J273)&lt;&gt;0,J273,VLOOKUP(D273+$B273,$BJ:$BK,MATCH($BK$1,$BJ$1:$BK$1,0),1))</f>
        <v>지정 장비</v>
      </c>
      <c r="N273" t="str">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Equip3102</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1500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ca="1">IF(OR(ISNUMBER(N273),N273="삭제",ISBLANK(N273)),"",
IF(LEFT(N273,5)="Equip",IF(MID(N273,7,1)="4","전설",""),
IF(LEFT(N273,5)="Actor",IF(MID(N273,7,1)="2","전설",""),
"그외없음")))</f>
        <v/>
      </c>
      <c r="U273" t="s">
        <v>82</v>
      </c>
      <c r="V273" t="s">
        <v>245</v>
      </c>
      <c r="W273">
        <v>1</v>
      </c>
      <c r="X273" t="s">
        <v>125</v>
      </c>
      <c r="Z273">
        <v>900</v>
      </c>
      <c r="AA273" t="str">
        <f ca="1">IF(ISBLANK(AB273),"",
VLOOKUP(AB273,OFFSET(INDIRECT("$A:$B"),0,MATCH(AB$1&amp;"_Verify",INDIRECT("$1:$1"),0)-1),2,0)
)</f>
        <v>fe</v>
      </c>
      <c r="AB273" t="s">
        <v>82</v>
      </c>
      <c r="AC273" t="s">
        <v>479</v>
      </c>
      <c r="AD273">
        <v>1</v>
      </c>
      <c r="AE273" t="s">
        <v>129</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작은 별 완드</v>
      </c>
      <c r="AL273">
        <v>1</v>
      </c>
      <c r="AM273" t="str">
        <f ca="1">IF(ROW()=2,AN273,OFFSET(AM273,-1,0)&amp;IF(LEN(AN273)=0,"",","&amp;AN273))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{"dy":28,"sl":1,"tp":"fe","vl":"Equip3202","cn":1,"pt":"DI","pr":4}</v>
      </c>
    </row>
    <row r="274" spans="1:40">
      <c r="A274">
        <v>28</v>
      </c>
      <c r="B274">
        <v>2</v>
      </c>
      <c r="C274">
        <f>IF(B274&lt;=9,0,
IF(B274=10,1,2))</f>
        <v>0</v>
      </c>
      <c r="D274">
        <f ca="1">RAND()</f>
        <v>9.1237597173971507E-2</v>
      </c>
      <c r="E274">
        <f ca="1">RAND()</f>
        <v>0.89513242236279456</v>
      </c>
      <c r="F274">
        <f ca="1">RAND()</f>
        <v>6.2241262296045874E-2</v>
      </c>
      <c r="G274">
        <f ca="1">RAND()</f>
        <v>0.82735496580232915</v>
      </c>
      <c r="H274">
        <f ca="1">RAND()</f>
        <v>0.13892894801459466</v>
      </c>
      <c r="I274">
        <f ca="1">RAND()</f>
        <v>4.758336411419517E-2</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89513</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13</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3900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125</v>
      </c>
      <c r="Z274">
        <v>1000</v>
      </c>
      <c r="AA274" t="str">
        <f ca="1">IF(ISBLANK(AB274),"",
VLOOKUP(AB274,OFFSET(INDIRECT("$A:$B"),0,MATCH(AB$1&amp;"_Verify",INDIRECT("$1:$1"),0)-1),2,0)
)</f>
        <v>fe</v>
      </c>
      <c r="AB274" t="s">
        <v>82</v>
      </c>
      <c r="AC274" t="s">
        <v>480</v>
      </c>
      <c r="AD274">
        <v>1</v>
      </c>
      <c r="AE274" t="s">
        <v>125</v>
      </c>
      <c r="AG274">
        <v>7400</v>
      </c>
      <c r="AH274" t="str">
        <f ca="1">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 ca="1">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잿더미 스톤해머</v>
      </c>
      <c r="AL274">
        <v>1</v>
      </c>
      <c r="AM274" t="str">
        <f ca="1">IF(ROW()=2,AN274,OFFSET(AM274,-1,0)&amp;IF(LEN(AN274)=0,"",","&amp;AN274))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{"dy":28,"sl":2,"tp":"fe","vl":"Equip4302","cn":1,"pt":"GO","pr":7400}</v>
      </c>
    </row>
    <row r="275" spans="1:40">
      <c r="A275">
        <v>28</v>
      </c>
      <c r="B275">
        <v>3</v>
      </c>
      <c r="C275">
        <f>IF(B275&lt;=9,0,
IF(B275=10,1,2))</f>
        <v>0</v>
      </c>
      <c r="D275">
        <f ca="1">RAND()</f>
        <v>0.50656854519616723</v>
      </c>
      <c r="E275">
        <f ca="1">RAND()</f>
        <v>0.3515516428900981</v>
      </c>
      <c r="F275">
        <f ca="1">RAND()</f>
        <v>0.28866858316056987</v>
      </c>
      <c r="G275">
        <f ca="1">RAND()</f>
        <v>0.58738199074096997</v>
      </c>
      <c r="H275">
        <f ca="1">RAND()</f>
        <v>0.28393308948389051</v>
      </c>
      <c r="I275">
        <f ca="1">RAND()</f>
        <v>0.57935314169853824</v>
      </c>
      <c r="M275" t="str">
        <f ca="1">IF(LEN(J275)&lt;&gt;0,J275,VLOOKUP(D275+$B275,$BJ:$BK,MATCH($BK$1,$BJ$1:$BK$1,0),1))</f>
        <v>안 지정 캐릭터 PP 일반등급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35155</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7</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2100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125</v>
      </c>
      <c r="Z275">
        <v>1100</v>
      </c>
      <c r="AA275" t="str">
        <f ca="1">IF(ISBLANK(AB275),"",
VLOOKUP(AB275,OFFSET(INDIRECT("$A:$B"),0,MATCH(AB$1&amp;"_Verify",INDIRECT("$1:$1"),0)-1),2,0)
)</f>
        <v>fe</v>
      </c>
      <c r="AB275" t="s">
        <v>82</v>
      </c>
      <c r="AC275" t="s">
        <v>481</v>
      </c>
      <c r="AD275">
        <v>1</v>
      </c>
      <c r="AE275" t="s">
        <v>125</v>
      </c>
      <c r="AG275">
        <v>1200</v>
      </c>
      <c r="AH275" t="str">
        <f ca="1">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
      </c>
      <c r="AJ275" t="str">
        <f>IF(ISBLANK($AB275),"",
IF(AND($B275&gt;=VLOOKUP($AB275,$AP:$AS,3,0),$B275&lt;=VLOOKUP($AB275,$AP:$AS,4,0)),"","슬롯타입이상"))</f>
        <v/>
      </c>
      <c r="AK275" t="str">
        <f ca="1">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불안정한 절단기</v>
      </c>
      <c r="AL275">
        <v>1</v>
      </c>
      <c r="AM275" t="str">
        <f ca="1">IF(ROW()=2,AN275,OFFSET(AM275,-1,0)&amp;IF(LEN(AN275)=0,"",","&amp;AN275))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{"dy":28,"sl":3,"tp":"fe","vl":"Equip0101","cn":1,"pt":"GO","pr":1200}</v>
      </c>
    </row>
    <row r="276" spans="1:40">
      <c r="A276">
        <v>28</v>
      </c>
      <c r="B276">
        <v>4</v>
      </c>
      <c r="C276">
        <f>IF(B276&lt;=9,0,
IF(B276=10,1,2))</f>
        <v>0</v>
      </c>
      <c r="D276">
        <f ca="1">RAND()</f>
        <v>0.31651038889926852</v>
      </c>
      <c r="E276">
        <f ca="1">RAND()</f>
        <v>0.17887940046146833</v>
      </c>
      <c r="F276">
        <f ca="1">RAND()</f>
        <v>0.17246822490676217</v>
      </c>
      <c r="G276">
        <f ca="1">RAND()</f>
        <v>0.81311782928547272</v>
      </c>
      <c r="H276">
        <f ca="1">RAND()</f>
        <v>0.53363936191605565</v>
      </c>
      <c r="I276">
        <f ca="1">RAND()</f>
        <v>0.45530252163620033</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17887</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5</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1500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125</v>
      </c>
      <c r="Z276">
        <v>1300</v>
      </c>
      <c r="AA276" t="str">
        <f ca="1">IF(ISBLANK(AB276),"",
VLOOKUP(AB276,OFFSET(INDIRECT("$A:$B"),0,MATCH(AB$1&amp;"_Verify",INDIRECT("$1:$1"),0)-1),2,0)
)</f>
        <v>fe</v>
      </c>
      <c r="AB276" t="s">
        <v>82</v>
      </c>
      <c r="AC276" t="s">
        <v>482</v>
      </c>
      <c r="AD276">
        <v>1</v>
      </c>
      <c r="AE276" t="s">
        <v>125</v>
      </c>
      <c r="AG276">
        <v>9600</v>
      </c>
      <c r="AH276" t="str">
        <f ca="1">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 ca="1">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귀족의 하사품</v>
      </c>
      <c r="AL276">
        <v>1</v>
      </c>
      <c r="AM276" t="str">
        <f ca="1">IF(ROW()=2,AN276,OFFSET(AM276,-1,0)&amp;IF(LEN(AN276)=0,"",","&amp;AN276))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{"dy":28,"sl":4,"tp":"fe","vl":"Equip7201","cn":1,"pt":"GO","pr":9600}</v>
      </c>
    </row>
    <row r="277" spans="1:40">
      <c r="A277">
        <v>28</v>
      </c>
      <c r="B277">
        <v>5</v>
      </c>
      <c r="C277">
        <f>IF(B277&lt;=9,0,
IF(B277=10,1,2))</f>
        <v>0</v>
      </c>
      <c r="D277">
        <f ca="1">RAND()</f>
        <v>0.32666138796048461</v>
      </c>
      <c r="E277">
        <f ca="1">RAND()</f>
        <v>0.81050669448707191</v>
      </c>
      <c r="F277">
        <f ca="1">RAND()</f>
        <v>0.27424514622973695</v>
      </c>
      <c r="G277">
        <f ca="1">RAND()</f>
        <v>0.5014122903168633</v>
      </c>
      <c r="H277">
        <f ca="1">RAND()</f>
        <v>0.84943215170416142</v>
      </c>
      <c r="I277">
        <f ca="1">RAND()</f>
        <v>3.9248992845436925E-2</v>
      </c>
      <c r="M277" t="str">
        <f ca="1">IF(LEN(J277)&lt;&gt;0,J277,VLOOKUP(D277+$B277,$BJ:$BK,MATCH($BK$1,$BJ$1:$BK$1,0),1))</f>
        <v>지정 장비</v>
      </c>
      <c r="N277" t="str">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Equip7101</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3100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91</v>
      </c>
      <c r="V277">
        <v>12431</v>
      </c>
      <c r="W277">
        <v>9</v>
      </c>
      <c r="X277" t="s">
        <v>125</v>
      </c>
      <c r="Z277">
        <v>900</v>
      </c>
      <c r="AA277" t="str">
        <f ca="1">IF(ISBLANK(AB277),"",
VLOOKUP(AB277,OFFSET(INDIRECT("$A:$B"),0,MATCH(AB$1&amp;"_Verify",INDIRECT("$1:$1"),0)-1),2,0)
)</f>
        <v>uph</v>
      </c>
      <c r="AB277" t="s">
        <v>91</v>
      </c>
      <c r="AC277">
        <v>35730</v>
      </c>
      <c r="AD277">
        <v>7</v>
      </c>
      <c r="AE277" t="s">
        <v>125</v>
      </c>
      <c r="AG277">
        <v>2100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ca="1">IF(ROW()=2,AN277,OFFSET(AM277,-1,0)&amp;IF(LEN(AN277)=0,"",","&amp;AN277))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{"dy":28,"sl":5,"tp":"uph","vl":"35730","cn":7,"pt":"GO","pr":2100}</v>
      </c>
    </row>
    <row r="278" spans="1:40">
      <c r="A278">
        <v>28</v>
      </c>
      <c r="B278">
        <v>6</v>
      </c>
      <c r="C278">
        <f>IF(B278&lt;=9,0,
IF(B278=10,1,2))</f>
        <v>0</v>
      </c>
      <c r="D278">
        <f ca="1">RAND()</f>
        <v>0.68425117014295656</v>
      </c>
      <c r="E278">
        <f ca="1">RAND()</f>
        <v>0.81449631468076911</v>
      </c>
      <c r="F278">
        <f ca="1">RAND()</f>
        <v>0.57392261238023123</v>
      </c>
      <c r="G278">
        <f ca="1">RAND()</f>
        <v>0.19547138925170127</v>
      </c>
      <c r="H278">
        <f ca="1">RAND()</f>
        <v>0.45916229564259659</v>
      </c>
      <c r="I278">
        <f ca="1">RAND()</f>
        <v>0.89276582985666297</v>
      </c>
      <c r="M278" t="str">
        <f ca="1">IF(LEN(J278)&lt;&gt;0,J278,VLOOKUP(D278+$B278,$BJ:$BK,MATCH($BK$1,$BJ$1:$BK$1,0),1))</f>
        <v>지정 장비</v>
      </c>
      <c r="N278" t="str">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Equip7201</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DI</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16</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ca="1">IF(OR(ISNUMBER(N278),N278="삭제",ISBLANK(N278)),"",
IF(LEFT(N278,5)="Equip",IF(MID(N278,7,1)="4","전설",""),
IF(LEFT(N278,5)="Actor",IF(MID(N278,7,1)="2","전설",""),
"그외없음")))</f>
        <v/>
      </c>
      <c r="U278" t="s">
        <v>82</v>
      </c>
      <c r="V278" t="s">
        <v>259</v>
      </c>
      <c r="W278">
        <v>1</v>
      </c>
      <c r="X278" t="s">
        <v>125</v>
      </c>
      <c r="Z278">
        <v>8000</v>
      </c>
      <c r="AA278" t="str">
        <f ca="1">IF(ISBLANK(AB278),"",
VLOOKUP(AB278,OFFSET(INDIRECT("$A:$B"),0,MATCH(AB$1&amp;"_Verify",INDIRECT("$1:$1"),0)-1),2,0)
)</f>
        <v>upn</v>
      </c>
      <c r="AB278" t="s">
        <v>92</v>
      </c>
      <c r="AC278">
        <v>13144</v>
      </c>
      <c r="AD278">
        <v>14</v>
      </c>
      <c r="AE278" t="s">
        <v>125</v>
      </c>
      <c r="AG278">
        <v>4200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ca="1">IF(ROW()=2,AN278,OFFSET(AM278,-1,0)&amp;IF(LEN(AN278)=0,"",","&amp;AN278))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{"dy":28,"sl":6,"tp":"upn","vl":"13144","cn":14,"pt":"GO","pr":4200}</v>
      </c>
    </row>
    <row r="279" spans="1:40">
      <c r="A279">
        <v>28</v>
      </c>
      <c r="B279">
        <v>7</v>
      </c>
      <c r="C279">
        <f>IF(B279&lt;=9,0,
IF(B279=10,1,2))</f>
        <v>0</v>
      </c>
      <c r="D279">
        <f ca="1">RAND()</f>
        <v>0.929208838706851</v>
      </c>
      <c r="E279">
        <f ca="1">RAND()</f>
        <v>0.36862750734719529</v>
      </c>
      <c r="F279">
        <f ca="1">RAND()</f>
        <v>0.64026701050214929</v>
      </c>
      <c r="G279">
        <f ca="1">RAND()</f>
        <v>0.34117837394690209</v>
      </c>
      <c r="H279">
        <f ca="1">RAND()</f>
        <v>0.62419600524546948</v>
      </c>
      <c r="I279">
        <f ca="1">RAND()</f>
        <v>0.53533333348222689</v>
      </c>
      <c r="M279" t="str">
        <f ca="1">IF(LEN(J279)&lt;&gt;0,J279,VLOOKUP(D279+$B279,$BJ:$BK,MATCH($BK$1,$BJ$1:$BK$1,0),1))</f>
        <v>지정 장비</v>
      </c>
      <c r="N279" t="str">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Equip4102</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1300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ca="1">IF(OR(ISNUMBER(N279),N279="삭제",ISBLANK(N279)),"",
IF(LEFT(N279,5)="Equip",IF(MID(N279,7,1)="4","전설",""),
IF(LEFT(N279,5)="Actor",IF(MID(N279,7,1)="2","전설",""),
"그외없음")))</f>
        <v/>
      </c>
      <c r="U279" t="s">
        <v>82</v>
      </c>
      <c r="V279" t="s">
        <v>255</v>
      </c>
      <c r="W279">
        <v>1</v>
      </c>
      <c r="X279" t="s">
        <v>125</v>
      </c>
      <c r="Z279">
        <v>2000</v>
      </c>
      <c r="AA279" t="str">
        <f ca="1">IF(ISBLANK(AB279),"",
VLOOKUP(AB279,OFFSET(INDIRECT("$A:$B"),0,MATCH(AB$1&amp;"_Verify",INDIRECT("$1:$1"),0)-1),2,0)
)</f>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ca="1">IF(ROW()=2,AN279,OFFSET(AM279,-1,0)&amp;IF(LEN(AN279)=0,"",","&amp;AN279))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{"dy":28,"sl":7,"tp":"upn","vl":"41165","cn":11,"pt":"GO","pr":3300}</v>
      </c>
    </row>
    <row r="280" spans="1:40">
      <c r="A280">
        <v>28</v>
      </c>
      <c r="B280">
        <v>8</v>
      </c>
      <c r="C280">
        <f>IF(B280&lt;=9,0,
IF(B280=10,1,2))</f>
        <v>0</v>
      </c>
      <c r="D280">
        <f ca="1">RAND()</f>
        <v>0.91581689157615187</v>
      </c>
      <c r="E280">
        <f ca="1">RAND()</f>
        <v>1.2531470793494148E-2</v>
      </c>
      <c r="F280">
        <f ca="1">RAND()</f>
        <v>0.47021729778999943</v>
      </c>
      <c r="G280">
        <f ca="1">RAND()</f>
        <v>0.86878759173328546</v>
      </c>
      <c r="H280">
        <f ca="1">RAND()</f>
        <v>0.53449241484628374</v>
      </c>
      <c r="I280">
        <f ca="1">RAND()</f>
        <v>0.73276954018560703</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fl2</v>
      </c>
      <c r="AB280" t="s">
        <v>88</v>
      </c>
      <c r="AC280" t="s">
        <v>495</v>
      </c>
      <c r="AD280">
        <v>1</v>
      </c>
      <c r="AE280" t="s">
        <v>129</v>
      </c>
      <c r="AF280">
        <v>70</v>
      </c>
      <c r="AG280">
        <v>39</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러센트</v>
      </c>
      <c r="AL280">
        <v>1</v>
      </c>
      <c r="AM280" t="str">
        <f ca="1">IF(ROW()=2,AN280,OFFSET(AM280,-1,0)&amp;IF(LEN(AN280)=0,"",","&amp;AN280))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{"dy":28,"sl":8,"tp":"fl2","vl":"Actor0024","cn":1,"pt":"DI","pp":70,"pr":39}</v>
      </c>
    </row>
    <row r="281" spans="1:40">
      <c r="A281">
        <v>28</v>
      </c>
      <c r="B281">
        <v>9</v>
      </c>
      <c r="C281">
        <f>IF(B281&lt;=9,0,
IF(B281=10,1,2))</f>
        <v>0</v>
      </c>
      <c r="D281">
        <f ca="1">RAND()</f>
        <v>0.85253671654341023</v>
      </c>
      <c r="E281">
        <f ca="1">RAND()</f>
        <v>0.25868057014006129</v>
      </c>
      <c r="F281">
        <f ca="1">RAND()</f>
        <v>0.20512100372312436</v>
      </c>
      <c r="G281">
        <f ca="1">RAND()</f>
        <v>0.72090036709731387</v>
      </c>
      <c r="H281">
        <f ca="1">RAND()</f>
        <v>0.98020475865956713</v>
      </c>
      <c r="I281">
        <f ca="1">RAND()</f>
        <v>0.10430233679502332</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fl3</v>
      </c>
      <c r="AB281" t="s">
        <v>89</v>
      </c>
      <c r="AC281" t="s">
        <v>495</v>
      </c>
      <c r="AD281">
        <v>1</v>
      </c>
      <c r="AE281" t="s">
        <v>129</v>
      </c>
      <c r="AF281">
        <v>70</v>
      </c>
      <c r="AG281">
        <v>39</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러센트</v>
      </c>
      <c r="AL281">
        <v>1</v>
      </c>
      <c r="AM281" t="str">
        <f ca="1">IF(ROW()=2,AN281,OFFSET(AM281,-1,0)&amp;IF(LEN(AN281)=0,"",","&amp;AN281))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{"dy":28,"sl":9,"tp":"fl3","vl":"Actor0024","cn":1,"pt":"DI","pp":70,"pr":39}</v>
      </c>
    </row>
    <row r="282" spans="1:40">
      <c r="A282">
        <v>29</v>
      </c>
      <c r="B282">
        <v>0</v>
      </c>
      <c r="C282">
        <f>IF(B282&lt;=9,0,
IF(B282=10,1,2))</f>
        <v>0</v>
      </c>
      <c r="D282">
        <f ca="1">RAND()</f>
        <v>0.1667940951722231</v>
      </c>
      <c r="E282">
        <f ca="1">RAND()</f>
        <v>1.526526057492783E-2</v>
      </c>
      <c r="F282">
        <f ca="1">RAND()</f>
        <v>0.43896972036562354</v>
      </c>
      <c r="G282">
        <f ca="1">RAND()</f>
        <v>0.8358912160361005</v>
      </c>
      <c r="H282">
        <f ca="1">RAND()</f>
        <v>0.34889431127254122</v>
      </c>
      <c r="I282">
        <f ca="1">RAND()</f>
        <v>0.67987668517074129</v>
      </c>
      <c r="M282" t="str">
        <f ca="1">IF(LEN(J282)&lt;&gt;0,J282,VLOOKUP(D282+$B282,$BJ:$BK,MATCH($BK$1,$BJ$1:$BK$1,0),1))</f>
        <v>지정 장비</v>
      </c>
      <c r="N282" t="str">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Equip0002</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800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ca="1">IF(OR(ISNUMBER(N282),N282="삭제",ISBLANK(N282)),"",
IF(LEFT(N282,5)="Equip",IF(MID(N282,7,1)="4","전설",""),
IF(LEFT(N282,5)="Actor",IF(MID(N282,7,1)="2","전설",""),
"그외없음")))</f>
        <v/>
      </c>
      <c r="U282" t="s">
        <v>83</v>
      </c>
      <c r="W282">
        <v>1</v>
      </c>
      <c r="X282" t="s">
        <v>129</v>
      </c>
      <c r="Z282">
        <v>29</v>
      </c>
      <c r="AA282" t="str">
        <f ca="1">IF(ISBLANK(AB282),"",
VLOOKUP(AB282,OFFSET(INDIRECT("$A:$B"),0,MATCH(AB$1&amp;"_Verify",INDIRECT("$1:$1"),0)-1),2,0)
)</f>
        <v>upn</v>
      </c>
      <c r="AB282" t="s">
        <v>92</v>
      </c>
      <c r="AC282">
        <v>4898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ca="1">IF(ROW()=2,AN282,OFFSET(AM282,-1,0)&amp;IF(LEN(AN282)=0,"",","&amp;AN282))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{"dy":29,"sl":0,"tp":"upn","vl":"4898","cn":9,"pt":"GO","pr":2700}</v>
      </c>
    </row>
    <row r="283" spans="1:40">
      <c r="A283">
        <v>29</v>
      </c>
      <c r="B283">
        <v>1</v>
      </c>
      <c r="C283">
        <f>IF(B283&lt;=9,0,
IF(B283=10,1,2))</f>
        <v>0</v>
      </c>
      <c r="D283">
        <f ca="1">RAND()</f>
        <v>0.25156981044262616</v>
      </c>
      <c r="E283">
        <f ca="1">RAND()</f>
        <v>0.24024580652165228</v>
      </c>
      <c r="F283">
        <f ca="1">RAND()</f>
        <v>0.71621360578051618</v>
      </c>
      <c r="G283">
        <f ca="1">RAND()</f>
        <v>6.3327447311837815E-2</v>
      </c>
      <c r="H283">
        <f ca="1">RAND()</f>
        <v>0.54003144246918666</v>
      </c>
      <c r="I283">
        <f ca="1">RAND()</f>
        <v>3.4791580555097013E-2</v>
      </c>
      <c r="M283" t="str">
        <f ca="1">IF(LEN(J283)&lt;&gt;0,J283,VLOOKUP(D283+$B283,$BJ:$BK,MATCH($BK$1,$BJ$1:$BK$1,0),1))</f>
        <v>지정 장비</v>
      </c>
      <c r="N283" t="str">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Equip2002</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600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ca="1">IF(OR(ISNUMBER(N283),N283="삭제",ISBLANK(N283)),"",
IF(LEFT(N283,5)="Equip",IF(MID(N283,7,1)="4","전설",""),
IF(LEFT(N283,5)="Actor",IF(MID(N283,7,1)="2","전설",""),
"그외없음")))</f>
        <v/>
      </c>
      <c r="U283" t="s">
        <v>82</v>
      </c>
      <c r="V283" t="s">
        <v>199</v>
      </c>
      <c r="W283">
        <v>1</v>
      </c>
      <c r="X283" t="s">
        <v>125</v>
      </c>
      <c r="Z283">
        <v>3200</v>
      </c>
      <c r="AA283" t="str">
        <f ca="1">IF(ISBLANK(AB283),"",
VLOOKUP(AB283,OFFSET(INDIRECT("$A:$B"),0,MATCH(AB$1&amp;"_Verify",INDIRECT("$1:$1"),0)-1),2,0)
)</f>
        <v>fe</v>
      </c>
      <c r="AB283" t="s">
        <v>82</v>
      </c>
      <c r="AC283" t="s">
        <v>483</v>
      </c>
      <c r="AD283">
        <v>1</v>
      </c>
      <c r="AE283" t="s">
        <v>125</v>
      </c>
      <c r="AG283">
        <v>600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유목민의 가보</v>
      </c>
      <c r="AL283">
        <v>1</v>
      </c>
      <c r="AM283" t="str">
        <f ca="1">IF(ROW()=2,AN283,OFFSET(AM283,-1,0)&amp;IF(LEN(AN283)=0,"",","&amp;AN283))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{"dy":29,"sl":1,"tp":"fe","vl":"Equip2001","cn":1,"pt":"GO","pr":600}</v>
      </c>
    </row>
    <row r="284" spans="1:40">
      <c r="A284">
        <v>29</v>
      </c>
      <c r="B284">
        <v>2</v>
      </c>
      <c r="C284">
        <f>IF(B284&lt;=9,0,
IF(B284=10,1,2))</f>
        <v>0</v>
      </c>
      <c r="D284">
        <f ca="1">RAND()</f>
        <v>0.85723837324016405</v>
      </c>
      <c r="E284">
        <f ca="1">RAND()</f>
        <v>0.15941999192422462</v>
      </c>
      <c r="F284">
        <f ca="1">RAND()</f>
        <v>4.7527018970868751E-2</v>
      </c>
      <c r="G284">
        <f ca="1">RAND()</f>
        <v>0.78141514714425542</v>
      </c>
      <c r="H284">
        <f ca="1">RAND()</f>
        <v>0.44635917285021143</v>
      </c>
      <c r="I284">
        <f ca="1">RAND()</f>
        <v>0.2029508507926987</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15941</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4</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1200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125</v>
      </c>
      <c r="Z284">
        <v>1200</v>
      </c>
      <c r="AA284" t="str">
        <f ca="1">IF(ISBLANK(AB284),"",
VLOOKUP(AB284,OFFSET(INDIRECT("$A:$B"),0,MATCH(AB$1&amp;"_Verify",INDIRECT("$1:$1"),0)-1),2,0)
)</f>
        <v>uph</v>
      </c>
      <c r="AB284" t="s">
        <v>91</v>
      </c>
      <c r="AC284">
        <v>91067</v>
      </c>
      <c r="AD284">
        <v>12</v>
      </c>
      <c r="AE284" t="s">
        <v>125</v>
      </c>
      <c r="AG284">
        <v>3600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ca="1">IF(ROW()=2,AN284,OFFSET(AM284,-1,0)&amp;IF(LEN(AN284)=0,"",","&amp;AN284))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{"dy":29,"sl":2,"tp":"uph","vl":"91067","cn":12,"pt":"GO","pr":3600}</v>
      </c>
    </row>
    <row r="285" spans="1:40">
      <c r="A285">
        <v>29</v>
      </c>
      <c r="B285">
        <v>3</v>
      </c>
      <c r="C285">
        <f>IF(B285&lt;=9,0,
IF(B285=10,1,2))</f>
        <v>0</v>
      </c>
      <c r="D285">
        <f ca="1">RAND()</f>
        <v>0.92621346939406179</v>
      </c>
      <c r="E285">
        <f ca="1">RAND()</f>
        <v>8.1586662448063785E-2</v>
      </c>
      <c r="F285">
        <f ca="1">RAND()</f>
        <v>0.28266240557691269</v>
      </c>
      <c r="G285">
        <f ca="1">RAND()</f>
        <v>0.31507898871658968</v>
      </c>
      <c r="H285">
        <f ca="1">RAND()</f>
        <v>0.17719367280293352</v>
      </c>
      <c r="I285">
        <f ca="1">RAND()</f>
        <v>0.17342153409391781</v>
      </c>
      <c r="M285" t="str">
        <f ca="1">IF(LEN(J285)&lt;&gt;0,J285,VLOOKUP(D285+$B285,$BJ:$BK,MATCH($BK$1,$BJ$1:$BK$1,0),1))</f>
        <v>안 지정 캐릭터 PP 일반등급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8158</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3</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900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125</v>
      </c>
      <c r="Z285">
        <v>1100</v>
      </c>
      <c r="AA285" t="str">
        <f ca="1">IF(ISBLANK(AB285),"",
VLOOKUP(AB285,OFFSET(INDIRECT("$A:$B"),0,MATCH(AB$1&amp;"_Verify",INDIRECT("$1:$1"),0)-1),2,0)
)</f>
        <v>fe</v>
      </c>
      <c r="AB285" t="s">
        <v>82</v>
      </c>
      <c r="AC285" t="s">
        <v>498</v>
      </c>
      <c r="AD285">
        <v>1</v>
      </c>
      <c r="AE285" t="s">
        <v>129</v>
      </c>
      <c r="AF285">
        <v>189</v>
      </c>
      <c r="AG285">
        <v>119</v>
      </c>
      <c r="AH285" t="str">
        <f ca="1">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전설</v>
      </c>
      <c r="AJ285" t="str">
        <f>IF(ISBLANK($AB285),"",
IF(AND($B285&gt;=VLOOKUP($AB285,$AP:$AS,3,0),$B285&lt;=VLOOKUP($AB285,$AP:$AS,4,0)),"","슬롯타입이상"))</f>
        <v/>
      </c>
      <c r="AK285" t="str">
        <f ca="1">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단단한 칼날 메이스</v>
      </c>
      <c r="AL285">
        <v>1</v>
      </c>
      <c r="AM285" t="str">
        <f ca="1">IF(ROW()=2,AN285,OFFSET(AM285,-1,0)&amp;IF(LEN(AN285)=0,"",","&amp;AN285))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{"dy":29,"sl":3,"tp":"fe","vl":"Equip4401","cn":1,"pt":"DI","pp":189,"pr":119}</v>
      </c>
    </row>
    <row r="286" spans="1:40">
      <c r="A286">
        <v>29</v>
      </c>
      <c r="B286">
        <v>4</v>
      </c>
      <c r="C286">
        <f>IF(B286&lt;=9,0,
IF(B286=10,1,2))</f>
        <v>0</v>
      </c>
      <c r="D286">
        <f ca="1">RAND()</f>
        <v>0.79569220400443275</v>
      </c>
      <c r="E286">
        <f ca="1">RAND()</f>
        <v>0.10841845561633601</v>
      </c>
      <c r="F286">
        <f ca="1">RAND()</f>
        <v>6.3667668878887973E-2</v>
      </c>
      <c r="G286">
        <f ca="1">RAND()</f>
        <v>0.81400794280150168</v>
      </c>
      <c r="H286">
        <f ca="1">RAND()</f>
        <v>0.88968860024357088</v>
      </c>
      <c r="I286">
        <f ca="1">RAND()</f>
        <v>0.65787311169145835</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10841</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4</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1200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125</v>
      </c>
      <c r="Z286">
        <v>1400</v>
      </c>
      <c r="AA286" t="str">
        <f ca="1">IF(ISBLANK(AB286),"",
VLOOKUP(AB286,OFFSET(INDIRECT("$A:$B"),0,MATCH(AB$1&amp;"_Verify",INDIRECT("$1:$1"),0)-1),2,0)
)</f>
        <v>upn</v>
      </c>
      <c r="AB286" t="s">
        <v>92</v>
      </c>
      <c r="AC286">
        <v>14370</v>
      </c>
      <c r="AD286">
        <v>4</v>
      </c>
      <c r="AE286" t="s">
        <v>125</v>
      </c>
      <c r="AG286">
        <v>1200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{"dy":29,"sl":4,"tp":"upn","vl":"14370","cn":4,"pt":"GO","pr":1200}</v>
      </c>
    </row>
    <row r="287" spans="1:40">
      <c r="A287">
        <v>29</v>
      </c>
      <c r="B287">
        <v>5</v>
      </c>
      <c r="C287">
        <f>IF(B287&lt;=9,0,
IF(B287=10,1,2))</f>
        <v>0</v>
      </c>
      <c r="D287">
        <f ca="1">RAND()</f>
        <v>0.31894833328704886</v>
      </c>
      <c r="E287">
        <f ca="1">RAND()</f>
        <v>0.97131750417572038</v>
      </c>
      <c r="F287">
        <f ca="1">RAND()</f>
        <v>0.52713269927319184</v>
      </c>
      <c r="G287">
        <f ca="1">RAND()</f>
        <v>0.42590696392337235</v>
      </c>
      <c r="H287">
        <f ca="1">RAND()</f>
        <v>0.74602470411513955</v>
      </c>
      <c r="I287">
        <f ca="1">RAND()</f>
        <v>0.79028203354652871</v>
      </c>
      <c r="M287" t="str">
        <f ca="1">IF(LEN(J287)&lt;&gt;0,J287,VLOOKUP(D287+$B287,$BJ:$BK,MATCH($BK$1,$BJ$1:$BK$1,0),1))</f>
        <v>지정 장비</v>
      </c>
      <c r="N287" t="str">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Equip8301</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74700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82</v>
      </c>
      <c r="V287" t="s">
        <v>241</v>
      </c>
      <c r="W287">
        <v>1</v>
      </c>
      <c r="X287" t="s">
        <v>129</v>
      </c>
      <c r="Z287">
        <v>10</v>
      </c>
      <c r="AA287" t="str">
        <f ca="1">IF(ISBLANK(AB287),"",
VLOOKUP(AB287,OFFSET(INDIRECT("$A:$B"),0,MATCH(AB$1&amp;"_Verify",INDIRECT("$1:$1"),0)-1),2,0)
)</f>
        <v>fe</v>
      </c>
      <c r="AB287" t="s">
        <v>82</v>
      </c>
      <c r="AC287" t="s">
        <v>484</v>
      </c>
      <c r="AD287">
        <v>1</v>
      </c>
      <c r="AE287" t="s">
        <v>125</v>
      </c>
      <c r="AG287">
        <v>700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그린 아이즈</v>
      </c>
      <c r="AL287">
        <v>1</v>
      </c>
      <c r="AM287" t="str">
        <f ca="1">IF(ROW()=2,AN287,OFFSET(AM287,-1,0)&amp;IF(LEN(AN287)=0,"",","&amp;AN287))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{"dy":29,"sl":5,"tp":"fe","vl":"Equip5002","cn":1,"pt":"GO","pr":700}</v>
      </c>
    </row>
    <row r="288" spans="1:40">
      <c r="A288">
        <v>29</v>
      </c>
      <c r="B288">
        <v>6</v>
      </c>
      <c r="C288">
        <f>IF(B288&lt;=9,0,
IF(B288=10,1,2))</f>
        <v>0</v>
      </c>
      <c r="D288">
        <f ca="1">RAND()</f>
        <v>0.97472974650780408</v>
      </c>
      <c r="E288">
        <f ca="1">RAND()</f>
        <v>0.11949574473573721</v>
      </c>
      <c r="F288">
        <f ca="1">RAND()</f>
        <v>0.26321084383592941</v>
      </c>
      <c r="G288">
        <f ca="1">RAND()</f>
        <v>0.4186980448221419</v>
      </c>
      <c r="H288">
        <f ca="1">RAND()</f>
        <v>0.38893170567853685</v>
      </c>
      <c r="I288">
        <f ca="1">RAND()</f>
        <v>0.71497229926569628</v>
      </c>
      <c r="M288" t="str">
        <f ca="1">IF(LEN(J288)&lt;&gt;0,J288,VLOOKUP(D288+$B288,$BJ:$BK,MATCH($BK$1,$BJ$1:$BK$1,0),1))</f>
        <v>지정 장비</v>
      </c>
      <c r="N288" t="str">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Equip1201</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3200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ca="1">IF(OR(ISNUMBER(N288),N288="삭제",ISBLANK(N288)),"",
IF(LEFT(N288,5)="Equip",IF(MID(N288,7,1)="4","전설",""),
IF(LEFT(N288,5)="Actor",IF(MID(N288,7,1)="2","전설",""),
"그외없음")))</f>
        <v/>
      </c>
      <c r="U288" t="s">
        <v>82</v>
      </c>
      <c r="V288" t="s">
        <v>113</v>
      </c>
      <c r="W288">
        <v>1</v>
      </c>
      <c r="X288" t="s">
        <v>125</v>
      </c>
      <c r="Z288">
        <v>1500</v>
      </c>
      <c r="AA288" t="str">
        <f ca="1">IF(ISBLANK(AB288),"",
VLOOKUP(AB288,OFFSET(INDIRECT("$A:$B"),0,MATCH(AB$1&amp;"_Verify",INDIRECT("$1:$1"),0)-1),2,0)
)</f>
        <v>fe</v>
      </c>
      <c r="AB288" t="s">
        <v>82</v>
      </c>
      <c r="AC288" t="s">
        <v>485</v>
      </c>
      <c r="AD288">
        <v>1</v>
      </c>
      <c r="AE288" t="s">
        <v>125</v>
      </c>
      <c r="AG288">
        <v>9500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플럭스 리볼버</v>
      </c>
      <c r="AL288">
        <v>1</v>
      </c>
      <c r="AM288" t="str">
        <f ca="1">IF(ROW()=2,AN288,OFFSET(AM288,-1,0)&amp;IF(LEN(AN288)=0,"",","&amp;AN288))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{"dy":29,"sl":6,"tp":"fe","vl":"Equip6202","cn":1,"pt":"GO","pr":9500}</v>
      </c>
    </row>
    <row r="289" spans="1:40">
      <c r="A289">
        <v>29</v>
      </c>
      <c r="B289">
        <v>7</v>
      </c>
      <c r="C289">
        <f>IF(B289&lt;=9,0,
IF(B289=10,1,2))</f>
        <v>0</v>
      </c>
      <c r="D289">
        <f ca="1">RAND()</f>
        <v>9.5240043651251161E-2</v>
      </c>
      <c r="E289">
        <f ca="1">RAND()</f>
        <v>0.93905220202101425</v>
      </c>
      <c r="F289">
        <f ca="1">RAND()</f>
        <v>0.51810130765161444</v>
      </c>
      <c r="G289">
        <f ca="1">RAND()</f>
        <v>0.11555857876682663</v>
      </c>
      <c r="H289">
        <f ca="1">RAND()</f>
        <v>2.2216870497607677E-2</v>
      </c>
      <c r="I289">
        <f ca="1">RAND()</f>
        <v>0.8723433178282769</v>
      </c>
      <c r="M289" t="str">
        <f ca="1">IF(LEN(J289)&lt;&gt;0,J289,VLOOKUP(D289+$B289,$BJ:$BK,MATCH($BK$1,$BJ$1:$BK$1,0),1))</f>
        <v>지정 장비</v>
      </c>
      <c r="N289" t="str">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Equip8301</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DI</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98</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ca="1">IF(OR(ISNUMBER(N289),N289="삭제",ISBLANK(N289)),"",
IF(LEFT(N289,5)="Equip",IF(MID(N289,7,1)="4","전설",""),
IF(LEFT(N289,5)="Actor",IF(MID(N289,7,1)="2","전설",""),
"그외없음")))</f>
        <v/>
      </c>
      <c r="U289" t="s">
        <v>82</v>
      </c>
      <c r="V289" t="s">
        <v>182</v>
      </c>
      <c r="W289">
        <v>1</v>
      </c>
      <c r="X289" t="s">
        <v>125</v>
      </c>
      <c r="Z289">
        <v>2900</v>
      </c>
      <c r="AA289" t="str">
        <f ca="1">IF(ISBLANK(AB289),"",
VLOOKUP(AB289,OFFSET(INDIRECT("$A:$B"),0,MATCH(AB$1&amp;"_Verify",INDIRECT("$1:$1"),0)-1),2,0)
)</f>
        <v>fe</v>
      </c>
      <c r="AB289" t="s">
        <v>82</v>
      </c>
      <c r="AC289" t="s">
        <v>486</v>
      </c>
      <c r="AD289">
        <v>1</v>
      </c>
      <c r="AE289" t="s">
        <v>125</v>
      </c>
      <c r="AG289">
        <v>8500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왕조의 블레이드</v>
      </c>
      <c r="AL289">
        <v>1</v>
      </c>
      <c r="AM289" t="str">
        <f ca="1">IF(ROW()=2,AN289,OFFSET(AM289,-1,0)&amp;IF(LEN(AN289)=0,"",","&amp;AN289))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{"dy":29,"sl":7,"tp":"fe","vl":"Equip8102","cn":1,"pt":"GO","pr":8500}</v>
      </c>
    </row>
    <row r="290" spans="1:40">
      <c r="A290">
        <v>29</v>
      </c>
      <c r="B290">
        <v>8</v>
      </c>
      <c r="C290">
        <f>IF(B290&lt;=9,0,
IF(B290=10,1,2))</f>
        <v>0</v>
      </c>
      <c r="D290">
        <f ca="1">RAND()</f>
        <v>0.41762810762103453</v>
      </c>
      <c r="E290">
        <f ca="1">RAND()</f>
        <v>0.32681247468881036</v>
      </c>
      <c r="F290">
        <f ca="1">RAND()</f>
        <v>0.9939868749930203</v>
      </c>
      <c r="G290">
        <f ca="1">RAND()</f>
        <v>6.044248855858847E-2</v>
      </c>
      <c r="H290">
        <f ca="1">RAND()</f>
        <v>0.27269894657143057</v>
      </c>
      <c r="I290">
        <f ca="1">RAND()</f>
        <v>0.84439562679510327</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fl2</v>
      </c>
      <c r="AB290" t="s">
        <v>88</v>
      </c>
      <c r="AC290" t="s">
        <v>380</v>
      </c>
      <c r="AD290">
        <v>1</v>
      </c>
      <c r="AE290" t="s">
        <v>129</v>
      </c>
      <c r="AF290">
        <v>70</v>
      </c>
      <c r="AG290">
        <v>49</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그루퍼스</v>
      </c>
      <c r="AL290">
        <v>1</v>
      </c>
      <c r="AM290" t="str">
        <f ca="1">IF(ROW()=2,AN290,OFFSET(AM290,-1,0)&amp;IF(LEN(AN290)=0,"",","&amp;AN290))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{"dy":29,"sl":8,"tp":"fl2","vl":"Actor2010","cn":1,"pt":"DI","pp":70,"pr":49}</v>
      </c>
    </row>
    <row r="291" spans="1:40">
      <c r="A291">
        <v>29</v>
      </c>
      <c r="B291">
        <v>9</v>
      </c>
      <c r="C291">
        <f>IF(B291&lt;=9,0,
IF(B291=10,1,2))</f>
        <v>0</v>
      </c>
      <c r="D291">
        <f ca="1">RAND()</f>
        <v>7.6386460707233317E-2</v>
      </c>
      <c r="E291">
        <f ca="1">RAND()</f>
        <v>8.4238632597440688E-2</v>
      </c>
      <c r="F291">
        <f ca="1">RAND()</f>
        <v>0.42355997202270546</v>
      </c>
      <c r="G291">
        <f ca="1">RAND()</f>
        <v>0.68436130701517617</v>
      </c>
      <c r="H291">
        <f ca="1">RAND()</f>
        <v>0.35125650867837632</v>
      </c>
      <c r="I291">
        <f ca="1">RAND()</f>
        <v>0.82862269573755509</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fl3</v>
      </c>
      <c r="AB291" t="s">
        <v>89</v>
      </c>
      <c r="AC291" t="s">
        <v>380</v>
      </c>
      <c r="AD291">
        <v>1</v>
      </c>
      <c r="AE291" t="s">
        <v>129</v>
      </c>
      <c r="AF291">
        <v>70</v>
      </c>
      <c r="AG291">
        <v>49</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그루퍼스</v>
      </c>
      <c r="AL291">
        <v>1</v>
      </c>
      <c r="AM291" t="str">
        <f ca="1">IF(ROW()=2,AN291,OFFSET(AM291,-1,0)&amp;IF(LEN(AN291)=0,"",","&amp;AN291))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{"dy":29,"sl":9,"tp":"fl3","vl":"Actor2010","cn":1,"pt":"DI","pp":70,"pr":49}</v>
      </c>
    </row>
    <row r="292" spans="1:40">
      <c r="A292">
        <v>30</v>
      </c>
      <c r="B292">
        <v>0</v>
      </c>
      <c r="C292">
        <f>IF(B292&lt;=9,0,
IF(B292=10,1,2))</f>
        <v>0</v>
      </c>
      <c r="D292">
        <f ca="1">RAND()</f>
        <v>0.89575167932401334</v>
      </c>
      <c r="E292">
        <f ca="1">RAND()</f>
        <v>0.81187540444466244</v>
      </c>
      <c r="F292">
        <f ca="1">RAND()</f>
        <v>0.56253801008594928</v>
      </c>
      <c r="G292">
        <f ca="1">RAND()</f>
        <v>0.94803348058720804</v>
      </c>
      <c r="H292">
        <f ca="1">RAND()</f>
        <v>0.23135203502606383</v>
      </c>
      <c r="I292">
        <f ca="1">RAND()</f>
        <v>9.9224281664656466E-2</v>
      </c>
      <c r="M292" t="str">
        <f ca="1">IF(LEN(J292)&lt;&gt;0,J292,VLOOKUP(D292+$B292,$BJ:$BK,MATCH($BK$1,$BJ$1:$BK$1,0),1))</f>
        <v>캐릭터 상자 일반등급</v>
      </c>
      <c r="N292" t="str">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삭제</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29</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ca="1">IF(OR(ISNUMBER(N292),N292="삭제",ISBLANK(N292)),"",
IF(LEFT(N292,5)="Equip",IF(MID(N292,7,1)="4","전설",""),
IF(LEFT(N292,5)="Actor",IF(MID(N292,7,1)="2","전설",""),
"그외없음")))</f>
        <v/>
      </c>
      <c r="U292" t="s">
        <v>82</v>
      </c>
      <c r="V292" t="s">
        <v>245</v>
      </c>
      <c r="W292">
        <v>1</v>
      </c>
      <c r="X292" t="s">
        <v>125</v>
      </c>
      <c r="Z292">
        <v>600</v>
      </c>
      <c r="AA292" t="str">
        <f ca="1">IF(ISBLANK(AB292),"",
VLOOKUP(AB292,OFFSET(INDIRECT("$A:$B"),0,MATCH(AB$1&amp;"_Verify",INDIRECT("$1:$1"),0)-1),2,0)
)</f>
        <v>fe</v>
      </c>
      <c r="AB292" t="s">
        <v>82</v>
      </c>
      <c r="AC292" t="s">
        <v>487</v>
      </c>
      <c r="AD292">
        <v>1</v>
      </c>
      <c r="AE292" t="s">
        <v>125</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피의 착즙기</v>
      </c>
      <c r="AL292">
        <v>1</v>
      </c>
      <c r="AM292" t="str">
        <f ca="1">IF(ROW()=2,AN292,OFFSET(AM292,-1,0)&amp;IF(LEN(AN292)=0,"",","&amp;AN292))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{"dy":30,"sl":0,"tp":"fe","vl":"Equip4002","cn":1,"pt":"GO","pr":600}</v>
      </c>
    </row>
    <row r="293" spans="1:40">
      <c r="A293">
        <v>30</v>
      </c>
      <c r="B293">
        <v>1</v>
      </c>
      <c r="C293">
        <f>IF(B293&lt;=9,0,
IF(B293=10,1,2))</f>
        <v>0</v>
      </c>
      <c r="D293">
        <f ca="1">RAND()</f>
        <v>0.19643396750710296</v>
      </c>
      <c r="E293">
        <f ca="1">RAND()</f>
        <v>0.18992814808414704</v>
      </c>
      <c r="F293">
        <f ca="1">RAND()</f>
        <v>4.1030986099075961E-2</v>
      </c>
      <c r="G293">
        <f ca="1">RAND()</f>
        <v>0.44352977011899186</v>
      </c>
      <c r="H293">
        <f ca="1">RAND()</f>
        <v>0.39656018834044993</v>
      </c>
      <c r="I293">
        <f ca="1">RAND()</f>
        <v>0.75957024417302732</v>
      </c>
      <c r="M293" t="str">
        <f ca="1">IF(LEN(J293)&lt;&gt;0,J293,VLOOKUP(D293+$B293,$BJ:$BK,MATCH($BK$1,$BJ$1:$BK$1,0),1))</f>
        <v>지정 장비</v>
      </c>
      <c r="N293" t="str">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Equip1202</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5</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ca="1">IF(OR(ISNUMBER(N293),N293="삭제",ISBLANK(N293)),"",
IF(LEFT(N293,5)="Equip",IF(MID(N293,7,1)="4","전설",""),
IF(LEFT(N293,5)="Actor",IF(MID(N293,7,1)="2","전설",""),
"그외없음")))</f>
        <v/>
      </c>
      <c r="U293" t="s">
        <v>82</v>
      </c>
      <c r="V293" t="s">
        <v>240</v>
      </c>
      <c r="W293">
        <v>1</v>
      </c>
      <c r="X293" t="s">
        <v>125</v>
      </c>
      <c r="Z293">
        <v>1300</v>
      </c>
      <c r="AA293" t="str">
        <f ca="1">IF(ISBLANK(AB293),"",
VLOOKUP(AB293,OFFSET(INDIRECT("$A:$B"),0,MATCH(AB$1&amp;"_Verify",INDIRECT("$1:$1"),0)-1),2,0)
)</f>
        <v>fe</v>
      </c>
      <c r="AB293" t="s">
        <v>82</v>
      </c>
      <c r="AC293" t="s">
        <v>488</v>
      </c>
      <c r="AD293">
        <v>1</v>
      </c>
      <c r="AE293" t="s">
        <v>125</v>
      </c>
      <c r="AG293">
        <v>1000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ca="1">IF(ROW()=2,AN293,OFFSET(AM293,-1,0)&amp;IF(LEN(AN293)=0,"",","&amp;AN293))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{"dy":30,"sl":1,"tp":"fe","vl":"Equip3101","cn":1,"pt":"GO","pr":1000}</v>
      </c>
    </row>
    <row r="294" spans="1:40">
      <c r="A294">
        <v>30</v>
      </c>
      <c r="B294">
        <v>2</v>
      </c>
      <c r="C294">
        <f>IF(B294&lt;=9,0,
IF(B294=10,1,2))</f>
        <v>0</v>
      </c>
      <c r="D294">
        <f ca="1">RAND()</f>
        <v>9.8235616069784815E-2</v>
      </c>
      <c r="E294">
        <f ca="1">RAND()</f>
        <v>0.14618025868649331</v>
      </c>
      <c r="F294">
        <f ca="1">RAND()</f>
        <v>5.3108296344086536E-2</v>
      </c>
      <c r="G294">
        <f ca="1">RAND()</f>
        <v>0.78826192241512882</v>
      </c>
      <c r="H294">
        <f ca="1">RAND()</f>
        <v>0.47720353832583962</v>
      </c>
      <c r="I294">
        <f ca="1">RAND()</f>
        <v>0.61649404393947549</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14618</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4</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1200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125</v>
      </c>
      <c r="Z294">
        <v>1200</v>
      </c>
      <c r="AA294" t="str">
        <f ca="1">IF(ISBLANK(AB294),"",
VLOOKUP(AB294,OFFSET(INDIRECT("$A:$B"),0,MATCH(AB$1&amp;"_Verify",INDIRECT("$1:$1"),0)-1),2,0)
)</f>
        <v>fe</v>
      </c>
      <c r="AB294" t="s">
        <v>82</v>
      </c>
      <c r="AC294" t="s">
        <v>489</v>
      </c>
      <c r="AD294">
        <v>1</v>
      </c>
      <c r="AE294" t="s">
        <v>125</v>
      </c>
      <c r="AG294">
        <v>3300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야만인의 분노</v>
      </c>
      <c r="AL294">
        <v>1</v>
      </c>
      <c r="AM294" t="str">
        <f ca="1">IF(ROW()=2,AN294,OFFSET(AM294,-1,0)&amp;IF(LEN(AN294)=0,"",","&amp;AN294))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{"dy":30,"sl":2,"tp":"fe","vl":"Equip0201","cn":1,"pt":"GO","pr":3300}</v>
      </c>
    </row>
    <row r="295" spans="1:40">
      <c r="A295">
        <v>30</v>
      </c>
      <c r="B295">
        <v>3</v>
      </c>
      <c r="C295">
        <f>IF(B295&lt;=9,0,
IF(B295=10,1,2))</f>
        <v>0</v>
      </c>
      <c r="D295">
        <f ca="1">RAND()</f>
        <v>3.6628561126593184E-2</v>
      </c>
      <c r="E295">
        <f ca="1">RAND()</f>
        <v>0.53695804434766037</v>
      </c>
      <c r="F295">
        <f ca="1">RAND()</f>
        <v>0.80356597965561238</v>
      </c>
      <c r="G295">
        <f ca="1">RAND()</f>
        <v>0.65756014879845637</v>
      </c>
      <c r="H295">
        <f ca="1">RAND()</f>
        <v>0.19308192495957766</v>
      </c>
      <c r="I295">
        <f ca="1">RAND()</f>
        <v>0.36425009201868674</v>
      </c>
      <c r="M295" t="str">
        <f ca="1">IF(LEN(J295)&lt;&gt;0,J295,VLOOKUP(D295+$B295,$BJ:$BK,MATCH($BK$1,$BJ$1:$BK$1,0),1))</f>
        <v>안 지정 캐릭터 PP 영웅등급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53695</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9</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2700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125</v>
      </c>
      <c r="Z295">
        <v>1400</v>
      </c>
      <c r="AA295" t="str">
        <f ca="1">IF(ISBLANK(AB295),"",
VLOOKUP(AB295,OFFSET(INDIRECT("$A:$B"),0,MATCH(AB$1&amp;"_Verify",INDIRECT("$1:$1"),0)-1),2,0)
)</f>
        <v>upn</v>
      </c>
      <c r="AB295" t="s">
        <v>92</v>
      </c>
      <c r="AC295">
        <v>41845</v>
      </c>
      <c r="AD295">
        <v>3</v>
      </c>
      <c r="AE295" t="s">
        <v>125</v>
      </c>
      <c r="AG295">
        <v>900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{"dy":30,"sl":3,"tp":"upn","vl":"41845","cn":3,"pt":"GO","pr":900}</v>
      </c>
    </row>
    <row r="296" spans="1:40">
      <c r="A296">
        <v>30</v>
      </c>
      <c r="B296">
        <v>4</v>
      </c>
      <c r="C296">
        <f>IF(B296&lt;=9,0,
IF(B296=10,1,2))</f>
        <v>0</v>
      </c>
      <c r="D296">
        <f ca="1">RAND()</f>
        <v>0.19467453898325415</v>
      </c>
      <c r="E296">
        <f ca="1">RAND()</f>
        <v>0.25443902216391656</v>
      </c>
      <c r="F296">
        <f ca="1">RAND()</f>
        <v>0.45705086954292395</v>
      </c>
      <c r="G296">
        <f ca="1">RAND()</f>
        <v>5.9337567834220728E-2</v>
      </c>
      <c r="H296">
        <f ca="1">RAND()</f>
        <v>0.54653634421896258</v>
      </c>
      <c r="I296">
        <f ca="1">RAND()</f>
        <v>0.67804531142847224</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25443</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6</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1800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125</v>
      </c>
      <c r="Z296">
        <v>1400</v>
      </c>
      <c r="AA296" t="str">
        <f ca="1">IF(ISBLANK(AB296),"",
VLOOKUP(AB296,OFFSET(INDIRECT("$A:$B"),0,MATCH(AB$1&amp;"_Verify",INDIRECT("$1:$1"),0)-1),2,0)
)</f>
        <v>fe</v>
      </c>
      <c r="AB296" t="s">
        <v>82</v>
      </c>
      <c r="AC296" t="s">
        <v>490</v>
      </c>
      <c r="AD296">
        <v>1</v>
      </c>
      <c r="AE296" t="s">
        <v>125</v>
      </c>
      <c r="AG296">
        <v>1800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까마귀 리볼버</v>
      </c>
      <c r="AL296">
        <v>1</v>
      </c>
      <c r="AM296" t="str">
        <f ca="1">IF(ROW()=2,AN296,OFFSET(AM296,-1,0)&amp;IF(LEN(AN296)=0,"",","&amp;AN296))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{"dy":30,"sl":4,"tp":"fe","vl":"Equip6001","cn":1,"pt":"GO","pr":1800}</v>
      </c>
    </row>
    <row r="297" spans="1:40">
      <c r="A297">
        <v>30</v>
      </c>
      <c r="B297">
        <v>5</v>
      </c>
      <c r="C297">
        <f>IF(B297&lt;=9,0,
IF(B297=10,1,2))</f>
        <v>0</v>
      </c>
      <c r="D297">
        <f ca="1">RAND()</f>
        <v>0.52383261893071653</v>
      </c>
      <c r="E297">
        <f ca="1">RAND()</f>
        <v>0.99092365467033738</v>
      </c>
      <c r="F297">
        <f ca="1">RAND()</f>
        <v>0.98187527757846316</v>
      </c>
      <c r="G297">
        <f ca="1">RAND()</f>
        <v>0.51393124368854026</v>
      </c>
      <c r="H297">
        <f ca="1">RAND()</f>
        <v>0.9392706353730087</v>
      </c>
      <c r="I297">
        <f ca="1">RAND()</f>
        <v>0.60844807732933248</v>
      </c>
      <c r="M297" t="str">
        <f ca="1">IF(LEN(J297)&lt;&gt;0,J297,VLOOKUP(D297+$B297,$BJ:$BK,MATCH($BK$1,$BJ$1:$BK$1,0),1))</f>
        <v>안 지정 캐릭터 PP 영웅등급</v>
      </c>
      <c r="N297">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99092</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14</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4200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
      </c>
      <c r="U297" t="s">
        <v>92</v>
      </c>
      <c r="V297">
        <v>33903</v>
      </c>
      <c r="W297">
        <v>11</v>
      </c>
      <c r="X297" t="s">
        <v>125</v>
      </c>
      <c r="Z297">
        <v>1100</v>
      </c>
      <c r="AA297" t="str">
        <f ca="1">IF(ISBLANK(AB297),"",
VLOOKUP(AB297,OFFSET(INDIRECT("$A:$B"),0,MATCH(AB$1&amp;"_Verify",INDIRECT("$1:$1"),0)-1),2,0)
)</f>
        <v>uph</v>
      </c>
      <c r="AB297" t="s">
        <v>91</v>
      </c>
      <c r="AC297">
        <v>75139</v>
      </c>
      <c r="AD297">
        <v>10</v>
      </c>
      <c r="AE297" t="s">
        <v>125</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ca="1">IF(ROW()=2,AN297,OFFSET(AM297,-1,0)&amp;IF(LEN(AN297)=0,"",","&amp;AN297))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{"dy":30,"sl":5,"tp":"uph","vl":"75139","cn":10,"pt":"GO","pr":3000}</v>
      </c>
    </row>
    <row r="298" spans="1:40">
      <c r="A298">
        <v>30</v>
      </c>
      <c r="B298">
        <v>6</v>
      </c>
      <c r="C298">
        <f>IF(B298&lt;=9,0,
IF(B298=10,1,2))</f>
        <v>0</v>
      </c>
      <c r="D298">
        <f ca="1">RAND()</f>
        <v>0.19555739199401712</v>
      </c>
      <c r="E298">
        <f ca="1">RAND()</f>
        <v>0.87526959929487524</v>
      </c>
      <c r="F298">
        <f ca="1">RAND()</f>
        <v>0.706478890780604</v>
      </c>
      <c r="G298">
        <f ca="1">RAND()</f>
        <v>0.69557119504887577</v>
      </c>
      <c r="H298">
        <f ca="1">RAND()</f>
        <v>0.39746070307727965</v>
      </c>
      <c r="I298">
        <f ca="1">RAND()</f>
        <v>0.86041865385817329</v>
      </c>
      <c r="M298" t="str">
        <f ca="1">IF(LEN(J298)&lt;&gt;0,J298,VLOOKUP(D298+$B298,$BJ:$BK,MATCH($BK$1,$BJ$1:$BK$1,0),1))</f>
        <v>지정 장비</v>
      </c>
      <c r="N298" t="str">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Equip7301</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22900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ca="1">IF(OR(ISNUMBER(N298),N298="삭제",ISBLANK(N298)),"",
IF(LEFT(N298,5)="Equip",IF(MID(N298,7,1)="4","전설",""),
IF(LEFT(N298,5)="Actor",IF(MID(N298,7,1)="2","전설",""),
"그외없음")))</f>
        <v/>
      </c>
      <c r="U298" t="s">
        <v>82</v>
      </c>
      <c r="V298" t="s">
        <v>111</v>
      </c>
      <c r="W298">
        <v>1</v>
      </c>
      <c r="X298" t="s">
        <v>125</v>
      </c>
      <c r="Z298">
        <v>700</v>
      </c>
      <c r="AA298" t="str">
        <f ca="1">IF(ISBLANK(AB298),"",
VLOOKUP(AB298,OFFSET(INDIRECT("$A:$B"),0,MATCH(AB$1&amp;"_Verify",INDIRECT("$1:$1"),0)-1),2,0)
)</f>
        <v>fe</v>
      </c>
      <c r="AB298" t="s">
        <v>82</v>
      </c>
      <c r="AC298" t="s">
        <v>455</v>
      </c>
      <c r="AD298">
        <v>1</v>
      </c>
      <c r="AE298" t="s">
        <v>125</v>
      </c>
      <c r="AG298">
        <v>8100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스톤 버스터</v>
      </c>
      <c r="AL298">
        <v>1</v>
      </c>
      <c r="AM298" t="str">
        <f ca="1">IF(ROW()=2,AN298,OFFSET(AM298,-1,0)&amp;IF(LEN(AN298)=0,"",","&amp;AN298))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{"dy":30,"sl":6,"tp":"fe","vl":"Equip8101","cn":1,"pt":"GO","pr":8100}</v>
      </c>
    </row>
    <row r="299" spans="1:40">
      <c r="A299">
        <v>30</v>
      </c>
      <c r="B299">
        <v>7</v>
      </c>
      <c r="C299">
        <f>IF(B299&lt;=9,0,
IF(B299=10,1,2))</f>
        <v>0</v>
      </c>
      <c r="D299">
        <f ca="1">RAND()</f>
        <v>0.692704536500097</v>
      </c>
      <c r="E299">
        <f ca="1">RAND()</f>
        <v>0.39737834948100326</v>
      </c>
      <c r="F299">
        <f ca="1">RAND()</f>
        <v>0.68965668906352029</v>
      </c>
      <c r="G299">
        <f ca="1">RAND()</f>
        <v>0.82714485758281253</v>
      </c>
      <c r="H299">
        <f ca="1">RAND()</f>
        <v>0.11664998296321527</v>
      </c>
      <c r="I299">
        <f ca="1">RAND()</f>
        <v>0.9384128598472995</v>
      </c>
      <c r="M299" t="str">
        <f ca="1">IF(LEN(J299)&lt;&gt;0,J299,VLOOKUP(D299+$B299,$BJ:$BK,MATCH($BK$1,$BJ$1:$BK$1,0),1))</f>
        <v>지정 장비</v>
      </c>
      <c r="N299" t="str">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Equip4301</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8000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ca="1">IF(OR(ISNUMBER(N299),N299="삭제",ISBLANK(N299)),"",
IF(LEFT(N299,5)="Equip",IF(MID(N299,7,1)="4","전설",""),
IF(LEFT(N299,5)="Actor",IF(MID(N299,7,1)="2","전설",""),
"그외없음")))</f>
        <v/>
      </c>
      <c r="U299" t="s">
        <v>82</v>
      </c>
      <c r="V299" t="s">
        <v>277</v>
      </c>
      <c r="W299">
        <v>1</v>
      </c>
      <c r="X299" t="s">
        <v>125</v>
      </c>
      <c r="Z299">
        <v>3300</v>
      </c>
      <c r="AA299" t="str">
        <f ca="1">IF(ISBLANK(AB299),"",
VLOOKUP(AB299,OFFSET(INDIRECT("$A:$B"),0,MATCH(AB$1&amp;"_Verify",INDIRECT("$1:$1"),0)-1),2,0)
)</f>
        <v>upn</v>
      </c>
      <c r="AB299" t="s">
        <v>92</v>
      </c>
      <c r="AC299">
        <v>5133</v>
      </c>
      <c r="AD299">
        <v>13</v>
      </c>
      <c r="AE299" t="s">
        <v>125</v>
      </c>
      <c r="AG299">
        <v>3900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ca="1">IF(ROW()=2,AN299,OFFSET(AM299,-1,0)&amp;IF(LEN(AN299)=0,"",","&amp;AN299))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{"dy":30,"sl":7,"tp":"upn","vl":"5133","cn":13,"pt":"GO","pr":3900}</v>
      </c>
    </row>
    <row r="300" spans="1:40">
      <c r="A300">
        <v>30</v>
      </c>
      <c r="B300">
        <v>8</v>
      </c>
      <c r="C300">
        <f>IF(B300&lt;=9,0,
IF(B300=10,1,2))</f>
        <v>0</v>
      </c>
      <c r="D300">
        <f ca="1">RAND()</f>
        <v>0.9457317248041911</v>
      </c>
      <c r="E300">
        <f ca="1">RAND()</f>
        <v>0.6051392720098725</v>
      </c>
      <c r="F300">
        <f ca="1">RAND()</f>
        <v>0.4938982382292586</v>
      </c>
      <c r="G300">
        <f ca="1">RAND()</f>
        <v>0.57944351081768397</v>
      </c>
      <c r="H300">
        <f ca="1">RAND()</f>
        <v>0.75202263413469927</v>
      </c>
      <c r="I300">
        <f ca="1">RAND()</f>
        <v>2.3674568138240315E-2</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0.98203393590805155</v>
      </c>
      <c r="E301">
        <f ca="1">RAND()</f>
        <v>0.55058407689271327</v>
      </c>
      <c r="F301">
        <f ca="1">RAND()</f>
        <v>0.70745685626348342</v>
      </c>
      <c r="G301">
        <f ca="1">RAND()</f>
        <v>0.57357151778133642</v>
      </c>
      <c r="H301">
        <f ca="1">RAND()</f>
        <v>0.89789020213328907</v>
      </c>
      <c r="I301">
        <f ca="1">RAND()</f>
        <v>0.80116755857003497</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0.92108836354422496</v>
      </c>
      <c r="E302">
        <f ca="1">RAND()</f>
        <v>0.19656051173073708</v>
      </c>
      <c r="F302">
        <f ca="1">RAND()</f>
        <v>0.55779211814907015</v>
      </c>
      <c r="G302">
        <f ca="1">RAND()</f>
        <v>0.2017049975265065</v>
      </c>
      <c r="H302">
        <f ca="1">RAND()</f>
        <v>0.48380384008690369</v>
      </c>
      <c r="I302">
        <f ca="1">RAND()</f>
        <v>0.16273259698266085</v>
      </c>
      <c r="M302" t="str">
        <f ca="1">IF(LEN(J302)&lt;&gt;0,J302,VLOOKUP(D302+$B302,$BJ:$BK,MATCH($BK$1,$BJ$1:$BK$1,0),1))</f>
        <v>캐릭터 상자 일반등급</v>
      </c>
      <c r="N302" t="str">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삭제</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DI</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29</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ca="1">IF(OR(ISNUMBER(N302),N302="삭제",ISBLANK(N302)),"",
IF(LEFT(N302,5)="Equip",IF(MID(N302,7,1)="4","전설",""),
IF(LEFT(N302,5)="Actor",IF(MID(N302,7,1)="2","전설",""),
"그외없음")))</f>
        <v/>
      </c>
      <c r="U302" t="s">
        <v>82</v>
      </c>
      <c r="V302" t="s">
        <v>245</v>
      </c>
      <c r="W302">
        <v>1</v>
      </c>
      <c r="X302" t="s">
        <v>125</v>
      </c>
      <c r="Z302">
        <v>900</v>
      </c>
      <c r="AA302" t="str">
        <f ca="1">IF(ISBLANK(AB302),"",
VLOOKUP(AB302,OFFSET(INDIRECT("$A:$B"),0,MATCH(AB$1&amp;"_Verify",INDIRECT("$1:$1"),0)-1),2,0)
)</f>
        <v>fe</v>
      </c>
      <c r="AB302" t="s">
        <v>82</v>
      </c>
      <c r="AC302" t="s">
        <v>491</v>
      </c>
      <c r="AD302">
        <v>1</v>
      </c>
      <c r="AE302" t="s">
        <v>125</v>
      </c>
      <c r="AG302">
        <v>1300</v>
      </c>
      <c r="AH302" t="str">
        <f ca="1">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 ca="1">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칼날 손잡이</v>
      </c>
      <c r="AL302">
        <v>1</v>
      </c>
      <c r="AM302" t="str">
        <f ca="1">IF(ROW()=2,AN302,OFFSET(AM302,-1,0)&amp;IF(LEN(AN302)=0,"",","&amp;AN302))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{"dy":31,"sl":0,"tp":"fe","vl":"Equip1101","cn":1,"pt":"GO","pr":1300}</v>
      </c>
    </row>
    <row r="303" spans="1:40">
      <c r="A303">
        <v>31</v>
      </c>
      <c r="B303">
        <v>1</v>
      </c>
      <c r="C303">
        <f>IF(B303&lt;=9,0,
IF(B303=10,1,2))</f>
        <v>0</v>
      </c>
      <c r="D303">
        <f ca="1">RAND()</f>
        <v>0.37607292889194777</v>
      </c>
      <c r="E303">
        <f ca="1">RAND()</f>
        <v>0.80026174599779343</v>
      </c>
      <c r="F303">
        <f ca="1">RAND()</f>
        <v>0.55590464540982576</v>
      </c>
      <c r="G303">
        <f ca="1">RAND()</f>
        <v>0.78985503482157571</v>
      </c>
      <c r="H303">
        <f ca="1">RAND()</f>
        <v>0.66613297126026139</v>
      </c>
      <c r="I303">
        <f ca="1">RAND()</f>
        <v>0.63993089316313811</v>
      </c>
      <c r="M303" t="str">
        <f ca="1">IF(LEN(J303)&lt;&gt;0,J303,VLOOKUP(D303+$B303,$BJ:$BK,MATCH($BK$1,$BJ$1:$BK$1,0),1))</f>
        <v>지정 장비</v>
      </c>
      <c r="N303" t="str">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Equip7002</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2100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ca="1">IF(OR(ISNUMBER(N303),N303="삭제",ISBLANK(N303)),"",
IF(LEFT(N303,5)="Equip",IF(MID(N303,7,1)="4","전설",""),
IF(LEFT(N303,5)="Actor",IF(MID(N303,7,1)="2","전설",""),
"그외없음")))</f>
        <v/>
      </c>
      <c r="U303" t="s">
        <v>82</v>
      </c>
      <c r="V303" t="s">
        <v>253</v>
      </c>
      <c r="W303">
        <v>1</v>
      </c>
      <c r="X303" t="s">
        <v>125</v>
      </c>
      <c r="Z303">
        <v>3800</v>
      </c>
      <c r="AA303" t="str">
        <f ca="1">IF(ISBLANK(AB303),"",
VLOOKUP(AB303,OFFSET(INDIRECT("$A:$B"),0,MATCH(AB$1&amp;"_Verify",INDIRECT("$1:$1"),0)-1),2,0)
)</f>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ca="1">IF(ROW()=2,AN303,OFFSET(AM303,-1,0)&amp;IF(LEN(AN303)=0,"",","&amp;AN303))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{"dy":31,"sl":1,"tp":"upn","vl":"38931","cn":7,"pt":"GO","pr":2100}</v>
      </c>
    </row>
    <row r="304" spans="1:40">
      <c r="A304">
        <v>31</v>
      </c>
      <c r="B304">
        <v>2</v>
      </c>
      <c r="C304">
        <f>IF(B304&lt;=9,0,
IF(B304=10,1,2))</f>
        <v>0</v>
      </c>
      <c r="D304">
        <f ca="1">RAND()</f>
        <v>0.23687106590485119</v>
      </c>
      <c r="E304">
        <f ca="1">RAND()</f>
        <v>2.841586676720409E-2</v>
      </c>
      <c r="F304">
        <f ca="1">RAND()</f>
        <v>1.3412894175746759E-2</v>
      </c>
      <c r="G304">
        <f ca="1">RAND()</f>
        <v>0.66184524678288681</v>
      </c>
      <c r="H304">
        <f ca="1">RAND()</f>
        <v>0.54685371894935553</v>
      </c>
      <c r="I304">
        <f ca="1">RAND()</f>
        <v>1.2528927267965284E-2</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2841</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3</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900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125</v>
      </c>
      <c r="Z304">
        <v>1100</v>
      </c>
      <c r="AA304" t="str">
        <f ca="1">IF(ISBLANK(AB304),"",
VLOOKUP(AB304,OFFSET(INDIRECT("$A:$B"),0,MATCH(AB$1&amp;"_Verify",INDIRECT("$1:$1"),0)-1),2,0)
)</f>
        <v>fe</v>
      </c>
      <c r="AB304" t="s">
        <v>82</v>
      </c>
      <c r="AC304" t="s">
        <v>492</v>
      </c>
      <c r="AD304">
        <v>1</v>
      </c>
      <c r="AE304" t="s">
        <v>125</v>
      </c>
      <c r="AG304">
        <v>600</v>
      </c>
      <c r="AH304" t="str">
        <f ca="1">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 ca="1">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블레이드 보우</v>
      </c>
      <c r="AL304">
        <v>1</v>
      </c>
      <c r="AM304" t="str">
        <f ca="1">IF(ROW()=2,AN304,OFFSET(AM304,-1,0)&amp;IF(LEN(AN304)=0,"",","&amp;AN304))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{"dy":31,"sl":2,"tp":"fe","vl":"Equip2002","cn":1,"pt":"GO","pr":600}</v>
      </c>
    </row>
    <row r="305" spans="1:40">
      <c r="A305">
        <v>31</v>
      </c>
      <c r="B305">
        <v>3</v>
      </c>
      <c r="C305">
        <f>IF(B305&lt;=9,0,
IF(B305=10,1,2))</f>
        <v>0</v>
      </c>
      <c r="D305">
        <f ca="1">RAND()</f>
        <v>0.40357083308113662</v>
      </c>
      <c r="E305">
        <f ca="1">RAND()</f>
        <v>0.34792592582221371</v>
      </c>
      <c r="F305">
        <f ca="1">RAND()</f>
        <v>0.21155216392810605</v>
      </c>
      <c r="G305">
        <f ca="1">RAND()</f>
        <v>0.37808600956336569</v>
      </c>
      <c r="H305">
        <f ca="1">RAND()</f>
        <v>0.13209396540961404</v>
      </c>
      <c r="I305">
        <f ca="1">RAND()</f>
        <v>0.62432533329816498</v>
      </c>
      <c r="M305" t="str">
        <f ca="1">IF(LEN(J305)&lt;&gt;0,J305,VLOOKUP(D305+$B305,$BJ:$BK,MATCH($BK$1,$BJ$1:$BK$1,0),1))</f>
        <v>안 지정 캐릭터 PP 일반등급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34792</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7</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2100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125</v>
      </c>
      <c r="Z305">
        <v>1200</v>
      </c>
      <c r="AA305" t="str">
        <f ca="1">IF(ISBLANK(AB305),"",
VLOOKUP(AB305,OFFSET(INDIRECT("$A:$B"),0,MATCH(AB$1&amp;"_Verify",INDIRECT("$1:$1"),0)-1),2,0)
)</f>
        <v>fe</v>
      </c>
      <c r="AB305" t="s">
        <v>82</v>
      </c>
      <c r="AC305" t="s">
        <v>479</v>
      </c>
      <c r="AD305">
        <v>1</v>
      </c>
      <c r="AE305" t="s">
        <v>125</v>
      </c>
      <c r="AG305">
        <v>2500</v>
      </c>
      <c r="AH305" t="str">
        <f ca="1">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
      </c>
      <c r="AJ305" t="str">
        <f>IF(ISBLANK($AB305),"",
IF(AND($B305&gt;=VLOOKUP($AB305,$AP:$AS,3,0),$B305&lt;=VLOOKUP($AB305,$AP:$AS,4,0)),"","슬롯타입이상"))</f>
        <v/>
      </c>
      <c r="AK305" t="str">
        <f ca="1">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작은 별 완드</v>
      </c>
      <c r="AL305">
        <v>1</v>
      </c>
      <c r="AM305" t="str">
        <f ca="1">IF(ROW()=2,AN305,OFFSET(AM305,-1,0)&amp;IF(LEN(AN305)=0,"",","&amp;AN305))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{"dy":31,"sl":3,"tp":"fe","vl":"Equip3202","cn":1,"pt":"GO","pr":2500}</v>
      </c>
    </row>
    <row r="306" spans="1:40">
      <c r="A306">
        <v>31</v>
      </c>
      <c r="B306">
        <v>4</v>
      </c>
      <c r="C306">
        <f>IF(B306&lt;=9,0,
IF(B306=10,1,2))</f>
        <v>0</v>
      </c>
      <c r="D306">
        <f ca="1">RAND()</f>
        <v>0.21272319752326874</v>
      </c>
      <c r="E306">
        <f ca="1">RAND()</f>
        <v>8.0042796532183047E-2</v>
      </c>
      <c r="F306">
        <f ca="1">RAND()</f>
        <v>0.24662328875941353</v>
      </c>
      <c r="G306">
        <f ca="1">RAND()</f>
        <v>0.6988767880962844</v>
      </c>
      <c r="H306">
        <f ca="1">RAND()</f>
        <v>0.10555936682891542</v>
      </c>
      <c r="I306">
        <f ca="1">RAND()</f>
        <v>2.8684041627149215E-2</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8004</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3</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900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125</v>
      </c>
      <c r="Z306">
        <v>1000</v>
      </c>
      <c r="AA306" t="str">
        <f ca="1">IF(ISBLANK(AB306),"",
VLOOKUP(AB306,OFFSET(INDIRECT("$A:$B"),0,MATCH(AB$1&amp;"_Verify",INDIRECT("$1:$1"),0)-1),2,0)
)</f>
        <v>fe</v>
      </c>
      <c r="AB306" t="s">
        <v>82</v>
      </c>
      <c r="AC306" t="s">
        <v>484</v>
      </c>
      <c r="AD306">
        <v>1</v>
      </c>
      <c r="AE306" t="s">
        <v>125</v>
      </c>
      <c r="AG306">
        <v>700</v>
      </c>
      <c r="AH306" t="str">
        <f ca="1">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 ca="1">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그린 아이즈</v>
      </c>
      <c r="AL306">
        <v>1</v>
      </c>
      <c r="AM306" t="str">
        <f ca="1">IF(ROW()=2,AN306,OFFSET(AM306,-1,0)&amp;IF(LEN(AN306)=0,"",","&amp;AN306))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{"dy":31,"sl":4,"tp":"fe","vl":"Equip5002","cn":1,"pt":"GO","pr":700}</v>
      </c>
    </row>
    <row r="307" spans="1:40">
      <c r="A307">
        <v>31</v>
      </c>
      <c r="B307">
        <v>5</v>
      </c>
      <c r="C307">
        <f>IF(B307&lt;=9,0,
IF(B307=10,1,2))</f>
        <v>0</v>
      </c>
      <c r="D307">
        <f ca="1">RAND()</f>
        <v>0.76762836223068487</v>
      </c>
      <c r="E307">
        <f ca="1">RAND()</f>
        <v>0.34394222241492423</v>
      </c>
      <c r="F307">
        <f ca="1">RAND()</f>
        <v>0.30595963199500531</v>
      </c>
      <c r="G307">
        <f ca="1">RAND()</f>
        <v>0.90536315052921379</v>
      </c>
      <c r="H307">
        <f ca="1">RAND()</f>
        <v>0.22755866673553538</v>
      </c>
      <c r="I307">
        <f ca="1">RAND()</f>
        <v>0.35032621000397746</v>
      </c>
      <c r="M307" t="str">
        <f ca="1">IF(LEN(J307)&lt;&gt;0,J307,VLOOKUP(D307+$B307,$BJ:$BK,MATCH($BK$1,$BJ$1:$BK$1,0),1))</f>
        <v>안 지정 캐릭터 PP 일반등급</v>
      </c>
      <c r="N307">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34394</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7</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2100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
      </c>
      <c r="U307" t="s">
        <v>82</v>
      </c>
      <c r="V307" t="s">
        <v>256</v>
      </c>
      <c r="W307">
        <v>1</v>
      </c>
      <c r="X307" t="s">
        <v>125</v>
      </c>
      <c r="Z307">
        <v>1000</v>
      </c>
      <c r="AA307" t="str">
        <f ca="1">IF(ISBLANK(AB307),"",
VLOOKUP(AB307,OFFSET(INDIRECT("$A:$B"),0,MATCH(AB$1&amp;"_Verify",INDIRECT("$1:$1"),0)-1),2,0)
)</f>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{"dy":31,"sl":5,"tp":"uph","vl":"13217","cn":4,"pt":"GO","pr":1200}</v>
      </c>
    </row>
    <row r="308" spans="1:40">
      <c r="A308">
        <v>31</v>
      </c>
      <c r="B308">
        <v>6</v>
      </c>
      <c r="C308">
        <f>IF(B308&lt;=9,0,
IF(B308=10,1,2))</f>
        <v>0</v>
      </c>
      <c r="D308">
        <f ca="1">RAND()</f>
        <v>0.78876798839603612</v>
      </c>
      <c r="E308">
        <f ca="1">RAND()</f>
        <v>0.55294446912425277</v>
      </c>
      <c r="F308">
        <f ca="1">RAND()</f>
        <v>0.12986493646029396</v>
      </c>
      <c r="G308">
        <f ca="1">RAND()</f>
        <v>0.7716965372038086</v>
      </c>
      <c r="H308">
        <f ca="1">RAND()</f>
        <v>0.75075831303724605</v>
      </c>
      <c r="I308">
        <f ca="1">RAND()</f>
        <v>0.43743888836934264</v>
      </c>
      <c r="M308" t="str">
        <f ca="1">IF(LEN(J308)&lt;&gt;0,J308,VLOOKUP(D308+$B308,$BJ:$BK,MATCH($BK$1,$BJ$1:$BK$1,0),1))</f>
        <v>지정 장비</v>
      </c>
      <c r="N308" t="str">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Equip6102</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3400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ca="1">IF(OR(ISNUMBER(N308),N308="삭제",ISBLANK(N308)),"",
IF(LEFT(N308,5)="Equip",IF(MID(N308,7,1)="4","전설",""),
IF(LEFT(N308,5)="Actor",IF(MID(N308,7,1)="2","전설",""),
"그외없음")))</f>
        <v/>
      </c>
      <c r="U308" t="s">
        <v>82</v>
      </c>
      <c r="V308" t="s">
        <v>254</v>
      </c>
      <c r="W308">
        <v>1</v>
      </c>
      <c r="X308" t="s">
        <v>125</v>
      </c>
      <c r="Z308">
        <v>3300</v>
      </c>
      <c r="AA308" t="str">
        <f ca="1">IF(ISBLANK(AB308),"",
VLOOKUP(AB308,OFFSET(INDIRECT("$A:$B"),0,MATCH(AB$1&amp;"_Verify",INDIRECT("$1:$1"),0)-1),2,0)
)</f>
        <v>fe</v>
      </c>
      <c r="AB308" t="s">
        <v>82</v>
      </c>
      <c r="AC308" t="s">
        <v>394</v>
      </c>
      <c r="AD308">
        <v>1</v>
      </c>
      <c r="AE308" t="s">
        <v>125</v>
      </c>
      <c r="AG308">
        <v>9200</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귀족의 하사품</v>
      </c>
      <c r="AL308">
        <v>1</v>
      </c>
      <c r="AM308" t="str">
        <f ca="1">IF(ROW()=2,AN308,OFFSET(AM308,-1,0)&amp;IF(LEN(AN308)=0,"",","&amp;AN308))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{"dy":31,"sl":6,"tp":"fe","vl":"Equip7201","cn":1,"pt":"GO","pr":9200}</v>
      </c>
    </row>
    <row r="309" spans="1:40">
      <c r="A309">
        <v>31</v>
      </c>
      <c r="B309">
        <v>7</v>
      </c>
      <c r="C309">
        <f>IF(B309&lt;=9,0,
IF(B309=10,1,2))</f>
        <v>0</v>
      </c>
      <c r="D309">
        <f ca="1">RAND()</f>
        <v>0.33760686600228673</v>
      </c>
      <c r="E309">
        <f ca="1">RAND()</f>
        <v>7.8208146141564017E-2</v>
      </c>
      <c r="F309">
        <f ca="1">RAND()</f>
        <v>0.33915916816044955</v>
      </c>
      <c r="G309">
        <f ca="1">RAND()</f>
        <v>0.1608618204120088</v>
      </c>
      <c r="H309">
        <f ca="1">RAND()</f>
        <v>0.37729122297617645</v>
      </c>
      <c r="I309">
        <f ca="1">RAND()</f>
        <v>0.99238968953696127</v>
      </c>
      <c r="M309" t="str">
        <f ca="1">IF(LEN(J309)&lt;&gt;0,J309,VLOOKUP(D309+$B309,$BJ:$BK,MATCH($BK$1,$BJ$1:$BK$1,0),1))</f>
        <v>지정 장비</v>
      </c>
      <c r="N309" t="str">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Equip0302</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DI</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12</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ca="1">IF(OR(ISNUMBER(N309),N309="삭제",ISBLANK(N309)),"",
IF(LEFT(N309,5)="Equip",IF(MID(N309,7,1)="4","전설",""),
IF(LEFT(N309,5)="Actor",IF(MID(N309,7,1)="2","전설",""),
"그외없음")))</f>
        <v/>
      </c>
      <c r="U309" t="s">
        <v>82</v>
      </c>
      <c r="V309" t="s">
        <v>248</v>
      </c>
      <c r="W309">
        <v>1</v>
      </c>
      <c r="X309" t="s">
        <v>125</v>
      </c>
      <c r="Z309">
        <v>3200</v>
      </c>
      <c r="AA309" t="str">
        <f ca="1">IF(ISBLANK(AB309),"",
VLOOKUP(AB309,OFFSET(INDIRECT("$A:$B"),0,MATCH(AB$1&amp;"_Verify",INDIRECT("$1:$1"),0)-1),2,0)
)</f>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ca="1">IF(ROW()=2,AN309,OFFSET(AM309,-1,0)&amp;IF(LEN(AN309)=0,"",","&amp;AN309))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{"dy":31,"sl":7,"tp":"upn","vl":"82505","cn":12,"pt":"GO","pr":3600}</v>
      </c>
    </row>
    <row r="310" spans="1:40">
      <c r="A310">
        <v>31</v>
      </c>
      <c r="B310">
        <v>8</v>
      </c>
      <c r="C310">
        <f>IF(B310&lt;=9,0,
IF(B310=10,1,2))</f>
        <v>0</v>
      </c>
      <c r="D310">
        <f ca="1">RAND()</f>
        <v>0.5414638267122508</v>
      </c>
      <c r="E310">
        <f ca="1">RAND()</f>
        <v>0.92792854803227798</v>
      </c>
      <c r="F310">
        <f ca="1">RAND()</f>
        <v>0.74534361142263383</v>
      </c>
      <c r="G310">
        <f ca="1">RAND()</f>
        <v>0.46687048416800392</v>
      </c>
      <c r="H310">
        <f ca="1">RAND()</f>
        <v>0.96533725177342389</v>
      </c>
      <c r="I310">
        <f ca="1">RAND()</f>
        <v>0.50641322344679052</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ca="1">IF(ROW()=2,AN310,OFFSET(AM310,-1,0)&amp;IF(LEN(AN310)=0,"",","&amp;AN310))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v>
      </c>
    </row>
    <row r="311" spans="1:40">
      <c r="A311">
        <v>31</v>
      </c>
      <c r="B311">
        <v>9</v>
      </c>
      <c r="C311">
        <f>IF(B311&lt;=9,0,
IF(B311=10,1,2))</f>
        <v>0</v>
      </c>
      <c r="D311">
        <f ca="1">RAND()</f>
        <v>0.40465011501644332</v>
      </c>
      <c r="E311">
        <f ca="1">RAND()</f>
        <v>0.64147101306208065</v>
      </c>
      <c r="F311">
        <f ca="1">RAND()</f>
        <v>0.21651204355267062</v>
      </c>
      <c r="G311">
        <f ca="1">RAND()</f>
        <v>0.93183501924704859</v>
      </c>
      <c r="H311">
        <f ca="1">RAND()</f>
        <v>0.25068629342868753</v>
      </c>
      <c r="I311">
        <f ca="1">RAND()</f>
        <v>0.90962461283300977</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0.37386726780195179</v>
      </c>
      <c r="E312">
        <f ca="1">RAND()</f>
        <v>0.32171238172958561</v>
      </c>
      <c r="F312">
        <f ca="1">RAND()</f>
        <v>0.88716531117723019</v>
      </c>
      <c r="G312">
        <f ca="1">RAND()</f>
        <v>0.69514070183148313</v>
      </c>
      <c r="H312">
        <f ca="1">RAND()</f>
        <v>0.50562922445048375</v>
      </c>
      <c r="I312">
        <f ca="1">RAND()</f>
        <v>0.19716774818104355</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IF(ROW()=2,AN312,OFFSET(AM312,-1,0)&amp;IF(LEN(AN312)=0,"",","&amp;AN312))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0.39857710347015629</v>
      </c>
      <c r="E313">
        <f ca="1">RAND()</f>
        <v>0.12214638339366479</v>
      </c>
      <c r="F313">
        <f ca="1">RAND()</f>
        <v>0.48924998983316059</v>
      </c>
      <c r="G313">
        <f ca="1">RAND()</f>
        <v>0.25979889116155386</v>
      </c>
      <c r="H313">
        <f ca="1">RAND()</f>
        <v>0.60908222185257532</v>
      </c>
      <c r="I313">
        <f ca="1">RAND()</f>
        <v>0.41907045005662158</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ca="1">IF(ROW()=2,AN313,OFFSET(AM313,-1,0)&amp;IF(LEN(AN313)=0,"",","&amp;AN313))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40">
      <c r="A314">
        <v>3</v>
      </c>
      <c r="B314">
        <v>10</v>
      </c>
      <c r="C314">
        <f>IF(B314&lt;=9,0,
IF(B314=10,1,2))</f>
        <v>1</v>
      </c>
      <c r="D314">
        <f ca="1">RAND()</f>
        <v>6.8438377130772499E-2</v>
      </c>
      <c r="E314">
        <f ca="1">RAND()</f>
        <v>0.59756917581626212</v>
      </c>
      <c r="F314">
        <f ca="1">RAND()</f>
        <v>0.33436786302244625</v>
      </c>
      <c r="G314">
        <f ca="1">RAND()</f>
        <v>7.1449748760887832E-3</v>
      </c>
      <c r="H314">
        <f ca="1">RAND()</f>
        <v>0.81475606122405564</v>
      </c>
      <c r="I314">
        <f ca="1">RAND()</f>
        <v>0.50362932728456578</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ca="1">IF(ROW()=2,AN314,OFFSET(AM314,-1,0)&amp;IF(LEN(AN314)=0,"",","&amp;AN314))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v>
      </c>
    </row>
    <row r="315" spans="1:40">
      <c r="A315">
        <v>4</v>
      </c>
      <c r="B315">
        <v>10</v>
      </c>
      <c r="C315">
        <f>IF(B315&lt;=9,0,
IF(B315=10,1,2))</f>
        <v>1</v>
      </c>
      <c r="D315">
        <f ca="1">RAND()</f>
        <v>0.49466411948210554</v>
      </c>
      <c r="E315">
        <f ca="1">RAND()</f>
        <v>0.63424949412857801</v>
      </c>
      <c r="F315">
        <f ca="1">RAND()</f>
        <v>0.70582620545838826</v>
      </c>
      <c r="G315">
        <f ca="1">RAND()</f>
        <v>0.92326145358799094</v>
      </c>
      <c r="H315">
        <f ca="1">RAND()</f>
        <v>0.24201173540271093</v>
      </c>
      <c r="I315">
        <f ca="1">RAND()</f>
        <v>0.17804148402530307</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ca="1">IF(ROW()=2,AN315,OFFSET(AM315,-1,0)&amp;IF(LEN(AN315)=0,"",","&amp;AN315))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v>
      </c>
    </row>
    <row r="316" spans="1:40">
      <c r="A316">
        <v>5</v>
      </c>
      <c r="B316">
        <v>10</v>
      </c>
      <c r="C316">
        <f>IF(B316&lt;=9,0,
IF(B316=10,1,2))</f>
        <v>1</v>
      </c>
      <c r="D316">
        <f ca="1">RAND()</f>
        <v>0.97162031047463593</v>
      </c>
      <c r="E316">
        <f ca="1">RAND()</f>
        <v>0.72129178273008554</v>
      </c>
      <c r="F316">
        <f ca="1">RAND()</f>
        <v>0.13724995607130674</v>
      </c>
      <c r="G316">
        <f ca="1">RAND()</f>
        <v>0.38507727921440071</v>
      </c>
      <c r="H316">
        <f ca="1">RAND()</f>
        <v>0.5181844568685583</v>
      </c>
      <c r="I316">
        <f ca="1">RAND()</f>
        <v>0.54377387031802449</v>
      </c>
      <c r="L316">
        <v>70</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세 칸 모두 입력</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fc</v>
      </c>
      <c r="AB316" t="s">
        <v>85</v>
      </c>
      <c r="AC316" t="s">
        <v>504</v>
      </c>
      <c r="AD316">
        <v>1</v>
      </c>
      <c r="AE316" t="s">
        <v>129</v>
      </c>
      <c r="AF316">
        <v>249</v>
      </c>
      <c r="AG316">
        <v>159</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미네락</v>
      </c>
      <c r="AL316">
        <v>1</v>
      </c>
      <c r="AM316" t="str">
        <f ca="1">IF(ROW()=2,AN316,OFFSET(AM316,-1,0)&amp;IF(LEN(AN316)=0,"",","&amp;AN316))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{"dy":5,"sl":10,"tp":"fc","vl":"Actor2120","cn":1,"pt":"DI","pp":249,"pr":159}</v>
      </c>
    </row>
    <row r="317" spans="1:40">
      <c r="A317">
        <v>6</v>
      </c>
      <c r="B317">
        <v>10</v>
      </c>
      <c r="C317">
        <f>IF(B317&lt;=9,0,
IF(B317=10,1,2))</f>
        <v>1</v>
      </c>
      <c r="D317">
        <f ca="1">RAND()</f>
        <v>0.5451980388574692</v>
      </c>
      <c r="E317">
        <f ca="1">RAND()</f>
        <v>0.2909966855457965</v>
      </c>
      <c r="F317">
        <f ca="1">RAND()</f>
        <v>0.75221140683934296</v>
      </c>
      <c r="G317">
        <f ca="1">RAND()</f>
        <v>0.22382651747417381</v>
      </c>
      <c r="H317">
        <f ca="1">RAND()</f>
        <v>0.83703174399461666</v>
      </c>
      <c r="I317">
        <f ca="1">RAND()</f>
        <v>0.93747074945511999</v>
      </c>
      <c r="M317" t="str">
        <f ca="1">IF(LEN(J317)&lt;&gt;0,J317,VLOOKUP(D317+$B317,$BJ:$BK,MATCH($BK$1,$BJ$1:$BK$1,0),1))</f>
        <v>삭제</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삭제</v>
      </c>
      <c r="O317" t="str">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fc</v>
      </c>
      <c r="AB317" t="s">
        <v>85</v>
      </c>
      <c r="AC317" t="s">
        <v>504</v>
      </c>
      <c r="AD317">
        <v>1</v>
      </c>
      <c r="AE317" t="s">
        <v>129</v>
      </c>
      <c r="AF317">
        <v>249</v>
      </c>
      <c r="AG317">
        <v>159</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미네락</v>
      </c>
      <c r="AL317">
        <v>1</v>
      </c>
      <c r="AM317" t="str">
        <f ca="1">IF(ROW()=2,AN317,OFFSET(AM317,-1,0)&amp;IF(LEN(AN317)=0,"",","&amp;AN317))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{"dy":6,"sl":10,"tp":"fc","vl":"Actor2120","cn":1,"pt":"DI","pp":249,"pr":159}</v>
      </c>
    </row>
    <row r="318" spans="1:40">
      <c r="A318">
        <v>7</v>
      </c>
      <c r="B318">
        <v>10</v>
      </c>
      <c r="C318">
        <f>IF(B318&lt;=9,0,
IF(B318=10,1,2))</f>
        <v>1</v>
      </c>
      <c r="D318">
        <f ca="1">RAND()</f>
        <v>0.64887912070301357</v>
      </c>
      <c r="E318">
        <f ca="1">RAND()</f>
        <v>0.61043702235878572</v>
      </c>
      <c r="F318">
        <f ca="1">RAND()</f>
        <v>0.38621029544211027</v>
      </c>
      <c r="G318">
        <f ca="1">RAND()</f>
        <v>6.3247805258021428E-2</v>
      </c>
      <c r="H318">
        <f ca="1">RAND()</f>
        <v>0.17771040793096959</v>
      </c>
      <c r="I318">
        <f ca="1">RAND()</f>
        <v>0.72859950290802256</v>
      </c>
      <c r="M318" t="str">
        <f ca="1">IF(LEN(J318)&lt;&gt;0,J318,VLOOKUP(D318+$B318,$BJ:$BK,MATCH($BK$1,$BJ$1:$BK$1,0),1))</f>
        <v>삭제</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삭제</v>
      </c>
      <c r="O318" t="str">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AA318" t="str">
        <f ca="1">IF(ISBLANK(AB318),"",
VLOOKUP(AB318,OFFSET(INDIRECT("$A:$B"),0,MATCH(AB$1&amp;"_Verify",INDIRECT("$1:$1"),0)-1),2,0)
)</f>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ca="1">IF(ROW()=2,AN318,OFFSET(AM318,-1,0)&amp;IF(LEN(AN318)=0,"",","&amp;AN318))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v>
      </c>
    </row>
    <row r="319" spans="1:40">
      <c r="A319">
        <v>8</v>
      </c>
      <c r="B319">
        <v>10</v>
      </c>
      <c r="C319">
        <f>IF(B319&lt;=9,0,
IF(B319=10,1,2))</f>
        <v>1</v>
      </c>
      <c r="D319">
        <f ca="1">RAND()</f>
        <v>0.75032874398999205</v>
      </c>
      <c r="E319">
        <f ca="1">RAND()</f>
        <v>0.89806649580400655</v>
      </c>
      <c r="F319">
        <f ca="1">RAND()</f>
        <v>0.34455088314756266</v>
      </c>
      <c r="G319">
        <f ca="1">RAND()</f>
        <v>0.64436425991689783</v>
      </c>
      <c r="H319">
        <f ca="1">RAND()</f>
        <v>0.595798444385915</v>
      </c>
      <c r="I319">
        <f ca="1">RAND()</f>
        <v>0.57153952110958361</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ca="1">IF(ROW()=2,AN319,OFFSET(AM319,-1,0)&amp;IF(LEN(AN319)=0,"",","&amp;AN319))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v>
      </c>
    </row>
    <row r="320" spans="1:40">
      <c r="A320">
        <v>9</v>
      </c>
      <c r="B320">
        <v>10</v>
      </c>
      <c r="C320">
        <f>IF(B320&lt;=9,0,
IF(B320=10,1,2))</f>
        <v>1</v>
      </c>
      <c r="D320">
        <f ca="1">RAND()</f>
        <v>0.62860501390225298</v>
      </c>
      <c r="E320">
        <f ca="1">RAND()</f>
        <v>3.1830435356499542E-2</v>
      </c>
      <c r="F320">
        <f ca="1">RAND()</f>
        <v>0.539457188266108</v>
      </c>
      <c r="G320">
        <f ca="1">RAND()</f>
        <v>0.79540985090692617</v>
      </c>
      <c r="H320">
        <f ca="1">RAND()</f>
        <v>9.9950041924984023E-2</v>
      </c>
      <c r="I320">
        <f ca="1">RAND()</f>
        <v>4.4867514875364778E-2</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ca="1">IF(ROW()=2,AN320,OFFSET(AM320,-1,0)&amp;IF(LEN(AN320)=0,"",","&amp;AN320))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v>
      </c>
    </row>
    <row r="321" spans="1:40">
      <c r="A321">
        <v>10</v>
      </c>
      <c r="B321">
        <v>10</v>
      </c>
      <c r="C321">
        <f>IF(B321&lt;=9,0,
IF(B321=10,1,2))</f>
        <v>1</v>
      </c>
      <c r="D321">
        <f ca="1">RAND()</f>
        <v>0.78803148726990524</v>
      </c>
      <c r="E321">
        <f ca="1">RAND()</f>
        <v>0.37482198122409238</v>
      </c>
      <c r="F321">
        <f ca="1">RAND()</f>
        <v>0.41275035426479334</v>
      </c>
      <c r="G321">
        <f ca="1">RAND()</f>
        <v>0.65312575633006897</v>
      </c>
      <c r="H321">
        <f ca="1">RAND()</f>
        <v>0.13644277815466388</v>
      </c>
      <c r="I321">
        <f ca="1">RAND()</f>
        <v>0.76238553584532487</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fc</v>
      </c>
      <c r="AB321" t="s">
        <v>85</v>
      </c>
      <c r="AC321" t="s">
        <v>505</v>
      </c>
      <c r="AD321">
        <v>1</v>
      </c>
      <c r="AE321" t="s">
        <v>129</v>
      </c>
      <c r="AF321">
        <v>249</v>
      </c>
      <c r="AG321">
        <v>159</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오비우스</v>
      </c>
      <c r="AL321">
        <v>1</v>
      </c>
      <c r="AM321" t="str">
        <f ca="1">IF(ROW()=2,AN321,OFFSET(AM321,-1,0)&amp;IF(LEN(AN321)=0,"",","&amp;AN321))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{"dy":10,"sl":10,"tp":"fc","vl":"Actor1141","cn":1,"pt":"DI","pp":249,"pr":159}</v>
      </c>
    </row>
    <row r="322" spans="1:40">
      <c r="A322">
        <v>11</v>
      </c>
      <c r="B322">
        <v>10</v>
      </c>
      <c r="C322">
        <f>IF(B322&lt;=9,0,
IF(B322=10,1,2))</f>
        <v>1</v>
      </c>
      <c r="D322">
        <f ca="1">RAND()</f>
        <v>0.63633111349742622</v>
      </c>
      <c r="E322">
        <f ca="1">RAND()</f>
        <v>1.517757156538746E-2</v>
      </c>
      <c r="F322">
        <f ca="1">RAND()</f>
        <v>0.32610147461985195</v>
      </c>
      <c r="G322">
        <f ca="1">RAND()</f>
        <v>0.77467967108745805</v>
      </c>
      <c r="H322">
        <f ca="1">RAND()</f>
        <v>0.83983297159419101</v>
      </c>
      <c r="I322">
        <f ca="1">RAND()</f>
        <v>0.35762771854087361</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fc</v>
      </c>
      <c r="AB322" t="s">
        <v>85</v>
      </c>
      <c r="AC322" t="s">
        <v>505</v>
      </c>
      <c r="AD322">
        <v>1</v>
      </c>
      <c r="AE322" t="s">
        <v>129</v>
      </c>
      <c r="AF322">
        <v>249</v>
      </c>
      <c r="AG322">
        <v>159</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오비우스</v>
      </c>
      <c r="AL322">
        <v>1</v>
      </c>
      <c r="AM322" t="str">
        <f ca="1">IF(ROW()=2,AN322,OFFSET(AM322,-1,0)&amp;IF(LEN(AN322)=0,"",","&amp;AN322))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{"dy":11,"sl":10,"tp":"fc","vl":"Actor1141","cn":1,"pt":"DI","pp":249,"pr":159}</v>
      </c>
    </row>
    <row r="323" spans="1:40">
      <c r="A323">
        <v>12</v>
      </c>
      <c r="B323">
        <v>10</v>
      </c>
      <c r="C323">
        <f>IF(B323&lt;=9,0,
IF(B323=10,1,2))</f>
        <v>1</v>
      </c>
      <c r="D323">
        <f ca="1">RAND()</f>
        <v>0.88921539677875372</v>
      </c>
      <c r="E323">
        <f ca="1">RAND()</f>
        <v>0.85353927952605768</v>
      </c>
      <c r="F323">
        <f ca="1">RAND()</f>
        <v>0.59288142004599398</v>
      </c>
      <c r="G323">
        <f ca="1">RAND()</f>
        <v>0.39118350245845201</v>
      </c>
      <c r="H323">
        <f ca="1">RAND()</f>
        <v>0.16012725218002011</v>
      </c>
      <c r="I323">
        <f ca="1">RAND()</f>
        <v>0.49242935849286595</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fc</v>
      </c>
      <c r="AB323" t="s">
        <v>85</v>
      </c>
      <c r="AC323" t="s">
        <v>505</v>
      </c>
      <c r="AD323">
        <v>1</v>
      </c>
      <c r="AE323" t="s">
        <v>129</v>
      </c>
      <c r="AF323">
        <v>249</v>
      </c>
      <c r="AG323">
        <v>159</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오비우스</v>
      </c>
      <c r="AL323">
        <v>1</v>
      </c>
      <c r="AM323" t="str">
        <f ca="1">IF(ROW()=2,AN323,OFFSET(AM323,-1,0)&amp;IF(LEN(AN323)=0,"",","&amp;AN323))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{"dy":12,"sl":10,"tp":"fc","vl":"Actor1141","cn":1,"pt":"DI","pp":249,"pr":159}</v>
      </c>
    </row>
    <row r="324" spans="1:40">
      <c r="A324">
        <v>13</v>
      </c>
      <c r="B324">
        <v>10</v>
      </c>
      <c r="C324">
        <f>IF(B324&lt;=9,0,
IF(B324=10,1,2))</f>
        <v>1</v>
      </c>
      <c r="D324">
        <f ca="1">RAND()</f>
        <v>0.84406739393241992</v>
      </c>
      <c r="E324">
        <f ca="1">RAND()</f>
        <v>0.71307924952619672</v>
      </c>
      <c r="F324">
        <f ca="1">RAND()</f>
        <v>0.87521544278035757</v>
      </c>
      <c r="G324">
        <f ca="1">RAND()</f>
        <v>0.98817352332590624</v>
      </c>
      <c r="H324">
        <f ca="1">RAND()</f>
        <v>1.0479658544787274E-2</v>
      </c>
      <c r="I324">
        <f ca="1">RAND()</f>
        <v>0.24519769083387633</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ca="1">IF(ROW()=2,AN324,OFFSET(AM324,-1,0)&amp;IF(LEN(AN324)=0,"",","&amp;AN324))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v>
      </c>
    </row>
    <row r="325" spans="1:40">
      <c r="A325">
        <v>14</v>
      </c>
      <c r="B325">
        <v>10</v>
      </c>
      <c r="C325">
        <f>IF(B325&lt;=9,0,
IF(B325=10,1,2))</f>
        <v>1</v>
      </c>
      <c r="D325">
        <f ca="1">RAND()</f>
        <v>0.18004495283972954</v>
      </c>
      <c r="E325">
        <f ca="1">RAND()</f>
        <v>0.79023650139043855</v>
      </c>
      <c r="F325">
        <f ca="1">RAND()</f>
        <v>0.16057085126788351</v>
      </c>
      <c r="G325">
        <f ca="1">RAND()</f>
        <v>0.19848777276744844</v>
      </c>
      <c r="H325">
        <f ca="1">RAND()</f>
        <v>0.27718875342919069</v>
      </c>
      <c r="I325">
        <f ca="1">RAND()</f>
        <v>0.74498662551368022</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ca="1">IF(ROW()=2,AN325,OFFSET(AM325,-1,0)&amp;IF(LEN(AN325)=0,"",","&amp;AN325))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40">
      <c r="A326">
        <v>15</v>
      </c>
      <c r="B326">
        <v>10</v>
      </c>
      <c r="C326">
        <f>IF(B326&lt;=9,0,
IF(B326=10,1,2))</f>
        <v>1</v>
      </c>
      <c r="D326">
        <f ca="1">RAND()</f>
        <v>0.30305358881678646</v>
      </c>
      <c r="E326">
        <f ca="1">RAND()</f>
        <v>0.29490972661430703</v>
      </c>
      <c r="F326">
        <f ca="1">RAND()</f>
        <v>0.64671797185609536</v>
      </c>
      <c r="G326">
        <f ca="1">RAND()</f>
        <v>0.91010460343189137</v>
      </c>
      <c r="H326">
        <f ca="1">RAND()</f>
        <v>0.5656205745283065</v>
      </c>
      <c r="I326">
        <f ca="1">RAND()</f>
        <v>0.62094398167220544</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ca="1">IF(ROW()=2,AN326,OFFSET(AM326,-1,0)&amp;IF(LEN(AN326)=0,"",","&amp;AN326))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v>
      </c>
    </row>
    <row r="327" spans="1:40">
      <c r="A327">
        <v>16</v>
      </c>
      <c r="B327">
        <v>10</v>
      </c>
      <c r="C327">
        <f>IF(B327&lt;=9,0,
IF(B327=10,1,2))</f>
        <v>1</v>
      </c>
      <c r="D327">
        <f ca="1">RAND()</f>
        <v>0.94951525317885188</v>
      </c>
      <c r="E327">
        <f ca="1">RAND()</f>
        <v>0.36035629318245521</v>
      </c>
      <c r="F327">
        <f ca="1">RAND()</f>
        <v>0.10021780670745728</v>
      </c>
      <c r="G327">
        <f ca="1">RAND()</f>
        <v>0.42303079575332136</v>
      </c>
      <c r="H327">
        <f ca="1">RAND()</f>
        <v>0.83744748560076354</v>
      </c>
      <c r="I327">
        <f ca="1">RAND()</f>
        <v>0.33283604843373715</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ca="1">IF(ROW()=2,AN327,OFFSET(AM327,-1,0)&amp;IF(LEN(AN327)=0,"",","&amp;AN327))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v>
      </c>
    </row>
    <row r="328" spans="1:40">
      <c r="A328">
        <v>17</v>
      </c>
      <c r="B328">
        <v>10</v>
      </c>
      <c r="C328">
        <f>IF(B328&lt;=9,0,
IF(B328=10,1,2))</f>
        <v>1</v>
      </c>
      <c r="D328">
        <f ca="1">RAND()</f>
        <v>0.21386363526354923</v>
      </c>
      <c r="E328">
        <f ca="1">RAND()</f>
        <v>0.15639998410504108</v>
      </c>
      <c r="F328">
        <f ca="1">RAND()</f>
        <v>0.42967615934949654</v>
      </c>
      <c r="G328">
        <f ca="1">RAND()</f>
        <v>0.27715718848117077</v>
      </c>
      <c r="H328">
        <f ca="1">RAND()</f>
        <v>0.40305703024300099</v>
      </c>
      <c r="I328">
        <f ca="1">RAND()</f>
        <v>0.67820683006299509</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ca="1">IF(ROW()=2,AN328,OFFSET(AM328,-1,0)&amp;IF(LEN(AN328)=0,"",","&amp;AN328))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40">
      <c r="A329">
        <v>18</v>
      </c>
      <c r="B329">
        <v>10</v>
      </c>
      <c r="C329">
        <f>IF(B329&lt;=9,0,
IF(B329=10,1,2))</f>
        <v>1</v>
      </c>
      <c r="D329">
        <f ca="1">RAND()</f>
        <v>0.29362532547735243</v>
      </c>
      <c r="E329">
        <f ca="1">RAND()</f>
        <v>0.38301229561800154</v>
      </c>
      <c r="F329">
        <f ca="1">RAND()</f>
        <v>7.7832564215257416E-2</v>
      </c>
      <c r="G329">
        <f ca="1">RAND()</f>
        <v>0.4762172634440649</v>
      </c>
      <c r="H329">
        <f ca="1">RAND()</f>
        <v>0.90161664103889161</v>
      </c>
      <c r="I329">
        <f ca="1">RAND()</f>
        <v>0.40247488343942395</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ca="1">IF(ROW()=2,AN329,OFFSET(AM329,-1,0)&amp;IF(LEN(AN329)=0,"",","&amp;AN329))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v>
      </c>
    </row>
    <row r="330" spans="1:40">
      <c r="A330">
        <v>19</v>
      </c>
      <c r="B330">
        <v>10</v>
      </c>
      <c r="C330">
        <f>IF(B330&lt;=9,0,
IF(B330=10,1,2))</f>
        <v>1</v>
      </c>
      <c r="D330">
        <f ca="1">RAND()</f>
        <v>0.87769876639740352</v>
      </c>
      <c r="E330">
        <f ca="1">RAND()</f>
        <v>0.40750131580541815</v>
      </c>
      <c r="F330">
        <f ca="1">RAND()</f>
        <v>0.11981727022208399</v>
      </c>
      <c r="G330">
        <f ca="1">RAND()</f>
        <v>0.25510288088646982</v>
      </c>
      <c r="H330">
        <f ca="1">RAND()</f>
        <v>0.83812147640282619</v>
      </c>
      <c r="I330">
        <f ca="1">RAND()</f>
        <v>0.78727806171238379</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ca="1">IF(ROW()=2,AN330,OFFSET(AM330,-1,0)&amp;IF(LEN(AN330)=0,"",","&amp;AN330))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v>
      </c>
    </row>
    <row r="331" spans="1:40">
      <c r="A331">
        <v>20</v>
      </c>
      <c r="B331">
        <v>10</v>
      </c>
      <c r="C331">
        <f>IF(B331&lt;=9,0,
IF(B331=10,1,2))</f>
        <v>1</v>
      </c>
      <c r="D331">
        <f ca="1">RAND()</f>
        <v>0.60751144293484882</v>
      </c>
      <c r="E331">
        <f ca="1">RAND()</f>
        <v>5.181044693347614E-2</v>
      </c>
      <c r="F331">
        <f ca="1">RAND()</f>
        <v>0.83539393759372726</v>
      </c>
      <c r="G331">
        <f ca="1">RAND()</f>
        <v>0.64081690710298178</v>
      </c>
      <c r="H331">
        <f ca="1">RAND()</f>
        <v>0.92458515524791907</v>
      </c>
      <c r="I331">
        <f ca="1">RAND()</f>
        <v>0.47403754522962716</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ca="1">IF(ROW()=2,AN331,OFFSET(AM331,-1,0)&amp;IF(LEN(AN331)=0,"",","&amp;AN331))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v>
      </c>
    </row>
    <row r="332" spans="1:40">
      <c r="A332">
        <v>21</v>
      </c>
      <c r="B332">
        <v>10</v>
      </c>
      <c r="C332">
        <f>IF(B332&lt;=9,0,
IF(B332=10,1,2))</f>
        <v>1</v>
      </c>
      <c r="D332">
        <f ca="1">RAND()</f>
        <v>0.67366410750202788</v>
      </c>
      <c r="E332">
        <f ca="1">RAND()</f>
        <v>0.55528967903376003</v>
      </c>
      <c r="F332">
        <f ca="1">RAND()</f>
        <v>0.93608367447913754</v>
      </c>
      <c r="G332">
        <f ca="1">RAND()</f>
        <v>0.27326267235476365</v>
      </c>
      <c r="H332">
        <f ca="1">RAND()</f>
        <v>8.4200893681897204E-2</v>
      </c>
      <c r="I332">
        <f ca="1">RAND()</f>
        <v>0.24393299359823284</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ca="1">IF(ROW()=2,AN332,OFFSET(AM332,-1,0)&amp;IF(LEN(AN332)=0,"",","&amp;AN332))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v>
      </c>
    </row>
    <row r="333" spans="1:40">
      <c r="A333">
        <v>22</v>
      </c>
      <c r="B333">
        <v>10</v>
      </c>
      <c r="C333">
        <f>IF(B333&lt;=9,0,
IF(B333=10,1,2))</f>
        <v>1</v>
      </c>
      <c r="D333">
        <f ca="1">RAND()</f>
        <v>0.98245129069250248</v>
      </c>
      <c r="E333">
        <f ca="1">RAND()</f>
        <v>0.76789946921935037</v>
      </c>
      <c r="F333">
        <f ca="1">RAND()</f>
        <v>0.65823540437423134</v>
      </c>
      <c r="G333">
        <f ca="1">RAND()</f>
        <v>0.4740240160235849</v>
      </c>
      <c r="H333">
        <f ca="1">RAND()</f>
        <v>0.50514775594863126</v>
      </c>
      <c r="I333">
        <f ca="1">RAND()</f>
        <v>2.4008526983170908E-2</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ca="1">IF(ROW()=2,AN333,OFFSET(AM333,-1,0)&amp;IF(LEN(AN333)=0,"",","&amp;AN333))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v>
      </c>
    </row>
    <row r="334" spans="1:40">
      <c r="A334">
        <v>23</v>
      </c>
      <c r="B334">
        <v>10</v>
      </c>
      <c r="C334">
        <f>IF(B334&lt;=9,0,
IF(B334=10,1,2))</f>
        <v>1</v>
      </c>
      <c r="D334">
        <f ca="1">RAND()</f>
        <v>0.62148155710478059</v>
      </c>
      <c r="E334">
        <f ca="1">RAND()</f>
        <v>0.12799403677309407</v>
      </c>
      <c r="F334">
        <f ca="1">RAND()</f>
        <v>0.85339356985643255</v>
      </c>
      <c r="G334">
        <f ca="1">RAND()</f>
        <v>0.45265560390669624</v>
      </c>
      <c r="H334">
        <f ca="1">RAND()</f>
        <v>0.43761605065143361</v>
      </c>
      <c r="I334">
        <f ca="1">RAND()</f>
        <v>0.19335725871805343</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ca="1">IF(ROW()=2,AN334,OFFSET(AM334,-1,0)&amp;IF(LEN(AN334)=0,"",","&amp;AN334))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v>
      </c>
    </row>
    <row r="335" spans="1:40">
      <c r="A335">
        <v>24</v>
      </c>
      <c r="B335">
        <v>10</v>
      </c>
      <c r="C335">
        <f>IF(B335&lt;=9,0,
IF(B335=10,1,2))</f>
        <v>1</v>
      </c>
      <c r="D335">
        <f ca="1">RAND()</f>
        <v>0.79047398301020944</v>
      </c>
      <c r="E335">
        <f ca="1">RAND()</f>
        <v>0.96262437833862369</v>
      </c>
      <c r="F335">
        <f ca="1">RAND()</f>
        <v>0.22098690416663247</v>
      </c>
      <c r="G335">
        <f ca="1">RAND()</f>
        <v>0.43872769922064048</v>
      </c>
      <c r="H335">
        <f ca="1">RAND()</f>
        <v>0.94405856423721879</v>
      </c>
      <c r="I335">
        <f ca="1">RAND()</f>
        <v>0.75413077814411278</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ca="1">IF(ROW()=2,AN335,OFFSET(AM335,-1,0)&amp;IF(LEN(AN335)=0,"",","&amp;AN335))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v>
      </c>
    </row>
    <row r="336" spans="1:40">
      <c r="A336">
        <v>25</v>
      </c>
      <c r="B336">
        <v>10</v>
      </c>
      <c r="C336">
        <f>IF(B336&lt;=9,0,
IF(B336=10,1,2))</f>
        <v>1</v>
      </c>
      <c r="D336">
        <f ca="1">RAND()</f>
        <v>6.8169641975508344E-2</v>
      </c>
      <c r="E336">
        <f ca="1">RAND()</f>
        <v>0.76363269356603891</v>
      </c>
      <c r="F336">
        <f ca="1">RAND()</f>
        <v>0.40167221897453376</v>
      </c>
      <c r="G336">
        <f ca="1">RAND()</f>
        <v>0.74038798907560222</v>
      </c>
      <c r="H336">
        <f ca="1">RAND()</f>
        <v>4.2413443127889305E-2</v>
      </c>
      <c r="I336">
        <f ca="1">RAND()</f>
        <v>0.60733840384633719</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ca="1">IF(ROW()=2,AN336,OFFSET(AM336,-1,0)&amp;IF(LEN(AN336)=0,"",","&amp;AN336))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v>
      </c>
    </row>
    <row r="337" spans="1:40">
      <c r="A337">
        <v>26</v>
      </c>
      <c r="B337">
        <v>10</v>
      </c>
      <c r="C337">
        <f>IF(B337&lt;=9,0,
IF(B337=10,1,2))</f>
        <v>1</v>
      </c>
      <c r="D337">
        <f ca="1">RAND()</f>
        <v>0.9734341440133496</v>
      </c>
      <c r="E337">
        <f ca="1">RAND()</f>
        <v>0.59767639401178008</v>
      </c>
      <c r="F337">
        <f ca="1">RAND()</f>
        <v>0.16462120774423017</v>
      </c>
      <c r="G337">
        <f ca="1">RAND()</f>
        <v>0.71607515048126491</v>
      </c>
      <c r="H337">
        <f ca="1">RAND()</f>
        <v>0.17862098486183531</v>
      </c>
      <c r="I337">
        <f ca="1">RAND()</f>
        <v>0.91247473960909919</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ca="1">IF(ROW()=2,AN337,OFFSET(AM337,-1,0)&amp;IF(LEN(AN337)=0,"",","&amp;AN337))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v>
      </c>
    </row>
    <row r="338" spans="1:40">
      <c r="A338">
        <v>27</v>
      </c>
      <c r="B338">
        <v>10</v>
      </c>
      <c r="C338">
        <f>IF(B338&lt;=9,0,
IF(B338=10,1,2))</f>
        <v>1</v>
      </c>
      <c r="D338">
        <f ca="1">RAND()</f>
        <v>0.90608046932071706</v>
      </c>
      <c r="E338">
        <f ca="1">RAND()</f>
        <v>0.50475394335860857</v>
      </c>
      <c r="F338">
        <f ca="1">RAND()</f>
        <v>0.40209248467236791</v>
      </c>
      <c r="G338">
        <f ca="1">RAND()</f>
        <v>0.37737306179949959</v>
      </c>
      <c r="H338">
        <f ca="1">RAND()</f>
        <v>0.15024730718762724</v>
      </c>
      <c r="I338">
        <f ca="1">RAND()</f>
        <v>0.26137205492930293</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ca="1">IF(ROW()=2,AN338,OFFSET(AM338,-1,0)&amp;IF(LEN(AN338)=0,"",","&amp;AN338))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v>
      </c>
    </row>
    <row r="339" spans="1:40">
      <c r="A339">
        <v>28</v>
      </c>
      <c r="B339">
        <v>10</v>
      </c>
      <c r="C339">
        <f>IF(B339&lt;=9,0,
IF(B339=10,1,2))</f>
        <v>1</v>
      </c>
      <c r="D339">
        <f ca="1">RAND()</f>
        <v>4.8049089841417425E-2</v>
      </c>
      <c r="E339">
        <f ca="1">RAND()</f>
        <v>0.9083304769868511</v>
      </c>
      <c r="F339">
        <f ca="1">RAND()</f>
        <v>0.81279648500490043</v>
      </c>
      <c r="G339">
        <f ca="1">RAND()</f>
        <v>0.67948541011247743</v>
      </c>
      <c r="H339">
        <f ca="1">RAND()</f>
        <v>0.34329014723029549</v>
      </c>
      <c r="I339">
        <f ca="1">RAND()</f>
        <v>0.64835515077906825</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IF(ROW()=2,AN339,OFFSET(AM339,-1,0)&amp;IF(LEN(AN339)=0,"",","&amp;AN339))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0.31346513399424081</v>
      </c>
      <c r="E340">
        <f ca="1">RAND()</f>
        <v>0.55353975665041499</v>
      </c>
      <c r="F340">
        <f ca="1">RAND()</f>
        <v>0.26915970575726544</v>
      </c>
      <c r="G340">
        <f ca="1">RAND()</f>
        <v>0.61135511195464454</v>
      </c>
      <c r="H340">
        <f ca="1">RAND()</f>
        <v>0.71647456623415995</v>
      </c>
      <c r="I340">
        <f ca="1">RAND()</f>
        <v>0.87800810539599328</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ca="1">IF(ROW()=2,AN340,OFFSET(AM340,-1,0)&amp;IF(LEN(AN340)=0,"",","&amp;AN340))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v>
      </c>
    </row>
    <row r="341" spans="1:40">
      <c r="A341">
        <v>30</v>
      </c>
      <c r="B341">
        <v>10</v>
      </c>
      <c r="C341">
        <f>IF(B341&lt;=9,0,
IF(B341=10,1,2))</f>
        <v>1</v>
      </c>
      <c r="D341">
        <f ca="1">RAND()</f>
        <v>5.1558074141232479E-3</v>
      </c>
      <c r="E341">
        <f ca="1">RAND()</f>
        <v>0.49934043453360144</v>
      </c>
      <c r="F341">
        <f ca="1">RAND()</f>
        <v>0.50745320002578143</v>
      </c>
      <c r="G341">
        <f ca="1">RAND()</f>
        <v>0.35883975835530868</v>
      </c>
      <c r="H341">
        <f ca="1">RAND()</f>
        <v>0.75078190164126934</v>
      </c>
      <c r="I341">
        <f ca="1">RAND()</f>
        <v>0.89506050277090621</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ca="1">IF(ROW()=2,AN341,OFFSET(AM341,-1,0)&amp;IF(LEN(AN341)=0,"",","&amp;AN341))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v>
      </c>
    </row>
    <row r="342" spans="1:40">
      <c r="A342">
        <v>31</v>
      </c>
      <c r="B342">
        <v>10</v>
      </c>
      <c r="C342">
        <f>IF(B342&lt;=9,0,
IF(B342=10,1,2))</f>
        <v>1</v>
      </c>
      <c r="D342">
        <f ca="1">RAND()</f>
        <v>0.38163308978550103</v>
      </c>
      <c r="E342">
        <f ca="1">RAND()</f>
        <v>0.38509814486136129</v>
      </c>
      <c r="F342">
        <f ca="1">RAND()</f>
        <v>0.30070922754520379</v>
      </c>
      <c r="G342">
        <f ca="1">RAND()</f>
        <v>0.95261623779911131</v>
      </c>
      <c r="H342">
        <f ca="1">RAND()</f>
        <v>0.63184816899857454</v>
      </c>
      <c r="I342">
        <f ca="1">RAND()</f>
        <v>0.74161505657072169</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ca="1">IF(ROW()=2,AN342,OFFSET(AM342,-1,0)&amp;IF(LEN(AN342)=0,"",","&amp;AN342))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v>
      </c>
    </row>
    <row r="343" spans="1:40">
      <c r="A343">
        <v>1</v>
      </c>
      <c r="B343">
        <v>11</v>
      </c>
      <c r="C343">
        <f>IF(B343&lt;=9,0,
IF(B343=10,1,2))</f>
        <v>2</v>
      </c>
      <c r="D343">
        <f ca="1">RAND()</f>
        <v>0.8653167406514487</v>
      </c>
      <c r="E343">
        <f ca="1">RAND()</f>
        <v>0.90611358956062071</v>
      </c>
      <c r="F343">
        <f ca="1">RAND()</f>
        <v>0.82992222484614764</v>
      </c>
      <c r="G343">
        <f ca="1">RAND()</f>
        <v>0.30780185479434075</v>
      </c>
      <c r="H343">
        <f ca="1">RAND()</f>
        <v>0.23077528879493858</v>
      </c>
      <c r="I343">
        <f ca="1">RAND()</f>
        <v>0.21070479615980076</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IF(ROW()=2,AN343,OFFSET(AM343,-1,0)&amp;IF(LEN(AN343)=0,"",","&amp;AN343))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0.99175083369927408</v>
      </c>
      <c r="E344">
        <f ca="1">RAND()</f>
        <v>0.72290496463439491</v>
      </c>
      <c r="F344">
        <f ca="1">RAND()</f>
        <v>4.4274202103622873E-2</v>
      </c>
      <c r="G344">
        <f ca="1">RAND()</f>
        <v>0.51025310626552711</v>
      </c>
      <c r="H344">
        <f ca="1">RAND()</f>
        <v>0.21264226018156418</v>
      </c>
      <c r="I344">
        <f ca="1">RAND()</f>
        <v>0.8775218882234268</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ca="1">IF(ROW()=2,AN344,OFFSET(AM344,-1,0)&amp;IF(LEN(AN344)=0,"",","&amp;AN344))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40">
      <c r="A345">
        <v>3</v>
      </c>
      <c r="B345">
        <v>11</v>
      </c>
      <c r="C345">
        <f>IF(B345&lt;=9,0,
IF(B345=10,1,2))</f>
        <v>2</v>
      </c>
      <c r="D345">
        <f ca="1">RAND()</f>
        <v>0.78637825275055961</v>
      </c>
      <c r="E345">
        <f ca="1">RAND()</f>
        <v>0.65110326283006481</v>
      </c>
      <c r="F345">
        <f ca="1">RAND()</f>
        <v>0.99970386216204776</v>
      </c>
      <c r="G345">
        <f ca="1">RAND()</f>
        <v>0.83826573093292567</v>
      </c>
      <c r="H345">
        <f ca="1">RAND()</f>
        <v>0.87963433558841952</v>
      </c>
      <c r="I345">
        <f ca="1">RAND()</f>
        <v>0.55603203774074328</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ca="1">IF(ROW()=2,AN345,OFFSET(AM345,-1,0)&amp;IF(LEN(AN345)=0,"",","&amp;AN345))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v>
      </c>
    </row>
    <row r="346" spans="1:40">
      <c r="A346">
        <v>4</v>
      </c>
      <c r="B346">
        <v>11</v>
      </c>
      <c r="C346">
        <f>IF(B346&lt;=9,0,
IF(B346=10,1,2))</f>
        <v>2</v>
      </c>
      <c r="D346">
        <f ca="1">RAND()</f>
        <v>0.6479780017260649</v>
      </c>
      <c r="E346">
        <f ca="1">RAND()</f>
        <v>0.82445938503000171</v>
      </c>
      <c r="F346">
        <f ca="1">RAND()</f>
        <v>0.40693982066862699</v>
      </c>
      <c r="G346">
        <f ca="1">RAND()</f>
        <v>0.41310549278205766</v>
      </c>
      <c r="H346">
        <f ca="1">RAND()</f>
        <v>0.7999105644021407</v>
      </c>
      <c r="I346">
        <f ca="1">RAND()</f>
        <v>0.74022304381921522</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ca="1">IF(ROW()=2,AN346,OFFSET(AM346,-1,0)&amp;IF(LEN(AN346)=0,"",","&amp;AN346))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v>
      </c>
    </row>
    <row r="347" spans="1:40">
      <c r="A347">
        <v>5</v>
      </c>
      <c r="B347">
        <v>11</v>
      </c>
      <c r="C347">
        <f>IF(B347&lt;=9,0,
IF(B347=10,1,2))</f>
        <v>2</v>
      </c>
      <c r="D347">
        <f ca="1">RAND()</f>
        <v>0.91573875168585461</v>
      </c>
      <c r="E347">
        <f ca="1">RAND()</f>
        <v>0.81892300423025266</v>
      </c>
      <c r="F347">
        <f ca="1">RAND()</f>
        <v>0.40334436799401174</v>
      </c>
      <c r="G347">
        <f ca="1">RAND()</f>
        <v>0.38578557564292049</v>
      </c>
      <c r="H347">
        <f ca="1">RAND()</f>
        <v>0.37090010353795677</v>
      </c>
      <c r="I347">
        <f ca="1">RAND()</f>
        <v>0.17182509128371937</v>
      </c>
      <c r="L347">
        <v>70</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세 칸 모두 입력</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fp</v>
      </c>
      <c r="AB347" t="s">
        <v>86</v>
      </c>
      <c r="AC347" t="s">
        <v>503</v>
      </c>
      <c r="AD347">
        <v>70</v>
      </c>
      <c r="AE347" t="s">
        <v>129</v>
      </c>
      <c r="AF347">
        <v>158</v>
      </c>
      <c r="AG347">
        <v>79</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미네락</v>
      </c>
      <c r="AL347">
        <v>1</v>
      </c>
      <c r="AM347" t="str">
        <f ca="1">IF(ROW()=2,AN347,OFFSET(AM347,-1,0)&amp;IF(LEN(AN347)=0,"",","&amp;AN347))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{"dy":5,"sl":11,"tp":"fp","vl":"Actor2120","cn":70,"pt":"DI","pp":158,"pr":79}</v>
      </c>
    </row>
    <row r="348" spans="1:40">
      <c r="A348">
        <v>6</v>
      </c>
      <c r="B348">
        <v>11</v>
      </c>
      <c r="C348">
        <f>IF(B348&lt;=9,0,
IF(B348=10,1,2))</f>
        <v>2</v>
      </c>
      <c r="D348">
        <f ca="1">RAND()</f>
        <v>0.57159314949472695</v>
      </c>
      <c r="E348">
        <f ca="1">RAND()</f>
        <v>0.3719618255700452</v>
      </c>
      <c r="F348">
        <f ca="1">RAND()</f>
        <v>0.49100536963820907</v>
      </c>
      <c r="G348">
        <f ca="1">RAND()</f>
        <v>0.40971081212964622</v>
      </c>
      <c r="H348">
        <f ca="1">RAND()</f>
        <v>0.49708705092814243</v>
      </c>
      <c r="I348">
        <f ca="1">RAND()</f>
        <v>0.84456526549758926</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fp</v>
      </c>
      <c r="AB348" t="s">
        <v>86</v>
      </c>
      <c r="AC348" t="s">
        <v>503</v>
      </c>
      <c r="AD348">
        <v>70</v>
      </c>
      <c r="AE348" t="s">
        <v>129</v>
      </c>
      <c r="AF348">
        <v>158</v>
      </c>
      <c r="AG348">
        <v>79</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미네락</v>
      </c>
      <c r="AL348">
        <v>1</v>
      </c>
      <c r="AM348" t="str">
        <f ca="1">IF(ROW()=2,AN348,OFFSET(AM348,-1,0)&amp;IF(LEN(AN348)=0,"",","&amp;AN348))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{"dy":6,"sl":11,"tp":"fp","vl":"Actor2120","cn":70,"pt":"DI","pp":158,"pr":79}</v>
      </c>
    </row>
    <row r="349" spans="1:40">
      <c r="A349">
        <v>7</v>
      </c>
      <c r="B349">
        <v>11</v>
      </c>
      <c r="C349">
        <f>IF(B349&lt;=9,0,
IF(B349=10,1,2))</f>
        <v>2</v>
      </c>
      <c r="D349">
        <f ca="1">RAND()</f>
        <v>0.85482422027169391</v>
      </c>
      <c r="E349">
        <f ca="1">RAND()</f>
        <v>5.9412804406816178E-2</v>
      </c>
      <c r="F349">
        <f ca="1">RAND()</f>
        <v>0.34829984781498446</v>
      </c>
      <c r="G349">
        <f ca="1">RAND()</f>
        <v>0.33646760065582204</v>
      </c>
      <c r="H349">
        <f ca="1">RAND()</f>
        <v>0.98921973607845182</v>
      </c>
      <c r="I349">
        <f ca="1">RAND()</f>
        <v>0.43839140679596655</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ca="1">IF(ROW()=2,AN349,OFFSET(AM349,-1,0)&amp;IF(LEN(AN349)=0,"",","&amp;AN349))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v>
      </c>
    </row>
    <row r="350" spans="1:40">
      <c r="A350">
        <v>8</v>
      </c>
      <c r="B350">
        <v>11</v>
      </c>
      <c r="C350">
        <f>IF(B350&lt;=9,0,
IF(B350=10,1,2))</f>
        <v>2</v>
      </c>
      <c r="D350">
        <f ca="1">RAND()</f>
        <v>0.97198916587535134</v>
      </c>
      <c r="E350">
        <f ca="1">RAND()</f>
        <v>0.31239983919226255</v>
      </c>
      <c r="F350">
        <f ca="1">RAND()</f>
        <v>0.48707149953861428</v>
      </c>
      <c r="G350">
        <f ca="1">RAND()</f>
        <v>0.71602558192786248</v>
      </c>
      <c r="H350">
        <f ca="1">RAND()</f>
        <v>0.51067520709988556</v>
      </c>
      <c r="I350">
        <f ca="1">RAND()</f>
        <v>0.33450394959257757</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ca="1">IF(ROW()=2,AN350,OFFSET(AM350,-1,0)&amp;IF(LEN(AN350)=0,"",","&amp;AN350))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v>
      </c>
    </row>
    <row r="351" spans="1:40">
      <c r="A351">
        <v>9</v>
      </c>
      <c r="B351">
        <v>11</v>
      </c>
      <c r="C351">
        <f>IF(B351&lt;=9,0,
IF(B351=10,1,2))</f>
        <v>2</v>
      </c>
      <c r="D351">
        <f ca="1">RAND()</f>
        <v>0.9582078021703716</v>
      </c>
      <c r="E351">
        <f ca="1">RAND()</f>
        <v>0.75983103631596505</v>
      </c>
      <c r="F351">
        <f ca="1">RAND()</f>
        <v>0.58156059329005683</v>
      </c>
      <c r="G351">
        <f ca="1">RAND()</f>
        <v>0.21540998427954339</v>
      </c>
      <c r="H351">
        <f ca="1">RAND()</f>
        <v>0.7125950778598622</v>
      </c>
      <c r="I351">
        <f ca="1">RAND()</f>
        <v>0.19410104138465356</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ca="1">IF(ROW()=2,AN351,OFFSET(AM351,-1,0)&amp;IF(LEN(AN351)=0,"",","&amp;AN351))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v>
      </c>
    </row>
    <row r="352" spans="1:40">
      <c r="A352">
        <v>10</v>
      </c>
      <c r="B352">
        <v>11</v>
      </c>
      <c r="C352">
        <f>IF(B352&lt;=9,0,
IF(B352=10,1,2))</f>
        <v>2</v>
      </c>
      <c r="D352">
        <f ca="1">RAND()</f>
        <v>0.60992153010468975</v>
      </c>
      <c r="E352">
        <f ca="1">RAND()</f>
        <v>0.22665274064507168</v>
      </c>
      <c r="F352">
        <f ca="1">RAND()</f>
        <v>0.764814811069082</v>
      </c>
      <c r="G352">
        <f ca="1">RAND()</f>
        <v>0.31218535038224648</v>
      </c>
      <c r="H352">
        <f ca="1">RAND()</f>
        <v>0.98628489022261912</v>
      </c>
      <c r="I352">
        <f ca="1">RAND()</f>
        <v>0.6496961034822859</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fp</v>
      </c>
      <c r="AB352" t="s">
        <v>86</v>
      </c>
      <c r="AC352" t="s">
        <v>505</v>
      </c>
      <c r="AD352">
        <v>70</v>
      </c>
      <c r="AE352" t="s">
        <v>129</v>
      </c>
      <c r="AF352">
        <v>158</v>
      </c>
      <c r="AG352">
        <v>79</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오비우스</v>
      </c>
      <c r="AL352">
        <v>1</v>
      </c>
      <c r="AM352" t="str">
        <f ca="1">IF(ROW()=2,AN352,OFFSET(AM352,-1,0)&amp;IF(LEN(AN352)=0,"",","&amp;AN352))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{"dy":10,"sl":11,"tp":"fp","vl":"Actor1141","cn":70,"pt":"DI","pp":158,"pr":79}</v>
      </c>
    </row>
    <row r="353" spans="1:40">
      <c r="A353">
        <v>11</v>
      </c>
      <c r="B353">
        <v>11</v>
      </c>
      <c r="C353">
        <f>IF(B353&lt;=9,0,
IF(B353=10,1,2))</f>
        <v>2</v>
      </c>
      <c r="D353">
        <f ca="1">RAND()</f>
        <v>0.54871545515429498</v>
      </c>
      <c r="E353">
        <f ca="1">RAND()</f>
        <v>0.77361830630341977</v>
      </c>
      <c r="F353">
        <f ca="1">RAND()</f>
        <v>0.80387616865916167</v>
      </c>
      <c r="G353">
        <f ca="1">RAND()</f>
        <v>0.95614435107146034</v>
      </c>
      <c r="H353">
        <f ca="1">RAND()</f>
        <v>7.7682720062344779E-2</v>
      </c>
      <c r="I353">
        <f ca="1">RAND()</f>
        <v>0.12672181221750167</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fp</v>
      </c>
      <c r="AB353" t="s">
        <v>86</v>
      </c>
      <c r="AC353" t="s">
        <v>505</v>
      </c>
      <c r="AD353">
        <v>70</v>
      </c>
      <c r="AE353" t="s">
        <v>129</v>
      </c>
      <c r="AF353">
        <v>158</v>
      </c>
      <c r="AG353">
        <v>79</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오비우스</v>
      </c>
      <c r="AL353">
        <v>1</v>
      </c>
      <c r="AM353" t="str">
        <f ca="1">IF(ROW()=2,AN353,OFFSET(AM353,-1,0)&amp;IF(LEN(AN353)=0,"",","&amp;AN353))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{"dy":11,"sl":11,"tp":"fp","vl":"Actor1141","cn":70,"pt":"DI","pp":158,"pr":79}</v>
      </c>
    </row>
    <row r="354" spans="1:40">
      <c r="A354">
        <v>12</v>
      </c>
      <c r="B354">
        <v>11</v>
      </c>
      <c r="C354">
        <f>IF(B354&lt;=9,0,
IF(B354=10,1,2))</f>
        <v>2</v>
      </c>
      <c r="D354">
        <f ca="1">RAND()</f>
        <v>0.69360742057797464</v>
      </c>
      <c r="E354">
        <f ca="1">RAND()</f>
        <v>0.40351897483245613</v>
      </c>
      <c r="F354">
        <f ca="1">RAND()</f>
        <v>0.89484673992368002</v>
      </c>
      <c r="G354">
        <f ca="1">RAND()</f>
        <v>0.86462716355695479</v>
      </c>
      <c r="H354">
        <f ca="1">RAND()</f>
        <v>0.36064630524580243</v>
      </c>
      <c r="I354">
        <f ca="1">RAND()</f>
        <v>0.75396926187229518</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fp</v>
      </c>
      <c r="AB354" t="s">
        <v>86</v>
      </c>
      <c r="AC354" t="s">
        <v>505</v>
      </c>
      <c r="AD354">
        <v>70</v>
      </c>
      <c r="AE354" t="s">
        <v>129</v>
      </c>
      <c r="AF354">
        <v>158</v>
      </c>
      <c r="AG354">
        <v>79</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오비우스</v>
      </c>
      <c r="AL354">
        <v>1</v>
      </c>
      <c r="AM354" t="str">
        <f ca="1">IF(ROW()=2,AN354,OFFSET(AM354,-1,0)&amp;IF(LEN(AN354)=0,"",","&amp;AN354))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{"dy":12,"sl":11,"tp":"fp","vl":"Actor1141","cn":70,"pt":"DI","pp":158,"pr":79}</v>
      </c>
    </row>
    <row r="355" spans="1:40">
      <c r="A355">
        <v>13</v>
      </c>
      <c r="B355">
        <v>11</v>
      </c>
      <c r="C355">
        <f>IF(B355&lt;=9,0,
IF(B355=10,1,2))</f>
        <v>2</v>
      </c>
      <c r="D355">
        <f ca="1">RAND()</f>
        <v>0.74102613932343153</v>
      </c>
      <c r="E355">
        <f ca="1">RAND()</f>
        <v>0.46812957265164856</v>
      </c>
      <c r="F355">
        <f ca="1">RAND()</f>
        <v>0.81062443491669267</v>
      </c>
      <c r="G355">
        <f ca="1">RAND()</f>
        <v>0.37328704032440196</v>
      </c>
      <c r="H355">
        <f ca="1">RAND()</f>
        <v>0.18475019841437956</v>
      </c>
      <c r="I355">
        <f ca="1">RAND()</f>
        <v>0.13996312644565245</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ca="1">IF(ROW()=2,AN355,OFFSET(AM355,-1,0)&amp;IF(LEN(AN355)=0,"",","&amp;AN355))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v>
      </c>
    </row>
    <row r="356" spans="1:40">
      <c r="A356">
        <v>14</v>
      </c>
      <c r="B356">
        <v>11</v>
      </c>
      <c r="C356">
        <f>IF(B356&lt;=9,0,
IF(B356=10,1,2))</f>
        <v>2</v>
      </c>
      <c r="D356">
        <f ca="1">RAND()</f>
        <v>0.17478498669948839</v>
      </c>
      <c r="E356">
        <f ca="1">RAND()</f>
        <v>0.31587618307052856</v>
      </c>
      <c r="F356">
        <f ca="1">RAND()</f>
        <v>0.4322239308026582</v>
      </c>
      <c r="G356">
        <f ca="1">RAND()</f>
        <v>0.38154669604946634</v>
      </c>
      <c r="H356">
        <f ca="1">RAND()</f>
        <v>0.8424668184807711</v>
      </c>
      <c r="I356">
        <f ca="1">RAND()</f>
        <v>0.26732750101598801</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ca="1">IF(ROW()=2,AN356,OFFSET(AM356,-1,0)&amp;IF(LEN(AN356)=0,"",","&amp;AN356))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40">
      <c r="A357">
        <v>15</v>
      </c>
      <c r="B357">
        <v>11</v>
      </c>
      <c r="C357">
        <f>IF(B357&lt;=9,0,
IF(B357=10,1,2))</f>
        <v>2</v>
      </c>
      <c r="D357">
        <f ca="1">RAND()</f>
        <v>0.86144196854176536</v>
      </c>
      <c r="E357">
        <f ca="1">RAND()</f>
        <v>0.61324341179162456</v>
      </c>
      <c r="F357">
        <f ca="1">RAND()</f>
        <v>0.59130628149913778</v>
      </c>
      <c r="G357">
        <f ca="1">RAND()</f>
        <v>0.27258261753379587</v>
      </c>
      <c r="H357">
        <f ca="1">RAND()</f>
        <v>0.31418282842375178</v>
      </c>
      <c r="I357">
        <f ca="1">RAND()</f>
        <v>0.82608132599767448</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ca="1">IF(ROW()=2,AN357,OFFSET(AM357,-1,0)&amp;IF(LEN(AN357)=0,"",","&amp;AN357))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v>
      </c>
    </row>
    <row r="358" spans="1:40">
      <c r="A358">
        <v>16</v>
      </c>
      <c r="B358">
        <v>11</v>
      </c>
      <c r="C358">
        <f>IF(B358&lt;=9,0,
IF(B358=10,1,2))</f>
        <v>2</v>
      </c>
      <c r="D358">
        <f ca="1">RAND()</f>
        <v>0.24912622286627795</v>
      </c>
      <c r="E358">
        <f ca="1">RAND()</f>
        <v>0.81350203050373604</v>
      </c>
      <c r="F358">
        <f ca="1">RAND()</f>
        <v>0.5370617411722175</v>
      </c>
      <c r="G358">
        <f ca="1">RAND()</f>
        <v>0.45745870991271442</v>
      </c>
      <c r="H358">
        <f ca="1">RAND()</f>
        <v>6.2519370198920288E-2</v>
      </c>
      <c r="I358">
        <f ca="1">RAND()</f>
        <v>0.21479293442441649</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ca="1">IF(ROW()=2,AN358,OFFSET(AM358,-1,0)&amp;IF(LEN(AN358)=0,"",","&amp;AN358))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v>
      </c>
    </row>
    <row r="359" spans="1:40">
      <c r="A359">
        <v>17</v>
      </c>
      <c r="B359">
        <v>11</v>
      </c>
      <c r="C359">
        <f>IF(B359&lt;=9,0,
IF(B359=10,1,2))</f>
        <v>2</v>
      </c>
      <c r="D359">
        <f ca="1">RAND()</f>
        <v>0.76215021641869085</v>
      </c>
      <c r="E359">
        <f ca="1">RAND()</f>
        <v>2.1694825440992882E-2</v>
      </c>
      <c r="F359">
        <f ca="1">RAND()</f>
        <v>0.76536525574325376</v>
      </c>
      <c r="G359">
        <f ca="1">RAND()</f>
        <v>0.33017368095909616</v>
      </c>
      <c r="H359">
        <f ca="1">RAND()</f>
        <v>0.13210216073949699</v>
      </c>
      <c r="I359">
        <f ca="1">RAND()</f>
        <v>0.59361255048552652</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ca="1">IF(ROW()=2,AN359,OFFSET(AM359,-1,0)&amp;IF(LEN(AN359)=0,"",","&amp;AN359))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40">
      <c r="A360">
        <v>18</v>
      </c>
      <c r="B360">
        <v>11</v>
      </c>
      <c r="C360">
        <f>IF(B360&lt;=9,0,
IF(B360=10,1,2))</f>
        <v>2</v>
      </c>
      <c r="D360">
        <f ca="1">RAND()</f>
        <v>0.18456461560809989</v>
      </c>
      <c r="E360">
        <f ca="1">RAND()</f>
        <v>0.47138601213185838</v>
      </c>
      <c r="F360">
        <f ca="1">RAND()</f>
        <v>0.62846677259257855</v>
      </c>
      <c r="G360">
        <f ca="1">RAND()</f>
        <v>0.42662424808271704</v>
      </c>
      <c r="H360">
        <f ca="1">RAND()</f>
        <v>0.88000629020569388</v>
      </c>
      <c r="I360">
        <f ca="1">RAND()</f>
        <v>0.72744478747646935</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ca="1">IF(ROW()=2,AN360,OFFSET(AM360,-1,0)&amp;IF(LEN(AN360)=0,"",","&amp;AN360))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v>
      </c>
    </row>
    <row r="361" spans="1:40">
      <c r="A361">
        <v>19</v>
      </c>
      <c r="B361">
        <v>11</v>
      </c>
      <c r="C361">
        <f>IF(B361&lt;=9,0,
IF(B361=10,1,2))</f>
        <v>2</v>
      </c>
      <c r="D361">
        <f ca="1">RAND()</f>
        <v>3.4775718080939932E-2</v>
      </c>
      <c r="E361">
        <f ca="1">RAND()</f>
        <v>0.14155137892616443</v>
      </c>
      <c r="F361">
        <f ca="1">RAND()</f>
        <v>0.617069803094771</v>
      </c>
      <c r="G361">
        <f ca="1">RAND()</f>
        <v>0.86671623084375327</v>
      </c>
      <c r="H361">
        <f ca="1">RAND()</f>
        <v>0.6099786618621984</v>
      </c>
      <c r="I361">
        <f ca="1">RAND()</f>
        <v>0.82794344374304751</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ca="1">IF(ROW()=2,AN361,OFFSET(AM361,-1,0)&amp;IF(LEN(AN361)=0,"",","&amp;AN361))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v>
      </c>
    </row>
    <row r="362" spans="1:40">
      <c r="A362">
        <v>20</v>
      </c>
      <c r="B362">
        <v>11</v>
      </c>
      <c r="C362">
        <f>IF(B362&lt;=9,0,
IF(B362=10,1,2))</f>
        <v>2</v>
      </c>
      <c r="D362">
        <f ca="1">RAND()</f>
        <v>0.13914307958112559</v>
      </c>
      <c r="E362">
        <f ca="1">RAND()</f>
        <v>0.22358433275354095</v>
      </c>
      <c r="F362">
        <f ca="1">RAND()</f>
        <v>0.26913344649787274</v>
      </c>
      <c r="G362">
        <f ca="1">RAND()</f>
        <v>0.36952039193629982</v>
      </c>
      <c r="H362">
        <f ca="1">RAND()</f>
        <v>0.70650598936328379</v>
      </c>
      <c r="I362">
        <f ca="1">RAND()</f>
        <v>0.90043678144614137</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ca="1">IF(ROW()=2,AN362,OFFSET(AM362,-1,0)&amp;IF(LEN(AN362)=0,"",","&amp;AN362))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v>
      </c>
    </row>
    <row r="363" spans="1:40">
      <c r="A363">
        <v>21</v>
      </c>
      <c r="B363">
        <v>11</v>
      </c>
      <c r="C363">
        <f>IF(B363&lt;=9,0,
IF(B363=10,1,2))</f>
        <v>2</v>
      </c>
      <c r="D363">
        <f ca="1">RAND()</f>
        <v>0.27560997423276257</v>
      </c>
      <c r="E363">
        <f ca="1">RAND()</f>
        <v>0.70694871246217084</v>
      </c>
      <c r="F363">
        <f ca="1">RAND()</f>
        <v>0.86974689104449743</v>
      </c>
      <c r="G363">
        <f ca="1">RAND()</f>
        <v>0.90448667508217284</v>
      </c>
      <c r="H363">
        <f ca="1">RAND()</f>
        <v>8.6648448575528447E-2</v>
      </c>
      <c r="I363">
        <f ca="1">RAND()</f>
        <v>0.26035623019105691</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ca="1">IF(ROW()=2,AN363,OFFSET(AM363,-1,0)&amp;IF(LEN(AN363)=0,"",","&amp;AN363))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v>
      </c>
    </row>
    <row r="364" spans="1:40">
      <c r="A364">
        <v>22</v>
      </c>
      <c r="B364">
        <v>11</v>
      </c>
      <c r="C364">
        <f>IF(B364&lt;=9,0,
IF(B364=10,1,2))</f>
        <v>2</v>
      </c>
      <c r="D364">
        <f ca="1">RAND()</f>
        <v>0.34358303125187051</v>
      </c>
      <c r="E364">
        <f ca="1">RAND()</f>
        <v>0.52003003945880344</v>
      </c>
      <c r="F364">
        <f ca="1">RAND()</f>
        <v>0.65080095643367963</v>
      </c>
      <c r="G364">
        <f ca="1">RAND()</f>
        <v>0.73390265146164524</v>
      </c>
      <c r="H364">
        <f ca="1">RAND()</f>
        <v>0.33332353259719771</v>
      </c>
      <c r="I364">
        <f ca="1">RAND()</f>
        <v>0.41179291964648146</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ca="1">IF(ROW()=2,AN364,OFFSET(AM364,-1,0)&amp;IF(LEN(AN364)=0,"",","&amp;AN364))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v>
      </c>
    </row>
    <row r="365" spans="1:40">
      <c r="A365">
        <v>23</v>
      </c>
      <c r="B365">
        <v>11</v>
      </c>
      <c r="C365">
        <f>IF(B365&lt;=9,0,
IF(B365=10,1,2))</f>
        <v>2</v>
      </c>
      <c r="D365">
        <f ca="1">RAND()</f>
        <v>0.71223333430885738</v>
      </c>
      <c r="E365">
        <f ca="1">RAND()</f>
        <v>0.33721601411246249</v>
      </c>
      <c r="F365">
        <f ca="1">RAND()</f>
        <v>0.44136585919654281</v>
      </c>
      <c r="G365">
        <f ca="1">RAND()</f>
        <v>0.18001364657098196</v>
      </c>
      <c r="H365">
        <f ca="1">RAND()</f>
        <v>0.2013495983021274</v>
      </c>
      <c r="I365">
        <f ca="1">RAND()</f>
        <v>0.99560841049865778</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ca="1">IF(ROW()=2,AN365,OFFSET(AM365,-1,0)&amp;IF(LEN(AN365)=0,"",","&amp;AN365))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v>
      </c>
    </row>
    <row r="366" spans="1:40">
      <c r="A366">
        <v>24</v>
      </c>
      <c r="B366">
        <v>11</v>
      </c>
      <c r="C366">
        <f>IF(B366&lt;=9,0,
IF(B366=10,1,2))</f>
        <v>2</v>
      </c>
      <c r="D366">
        <f ca="1">RAND()</f>
        <v>0.14520710708399687</v>
      </c>
      <c r="E366">
        <f ca="1">RAND()</f>
        <v>2.8161278720187477E-2</v>
      </c>
      <c r="F366">
        <f ca="1">RAND()</f>
        <v>0.79006805499502353</v>
      </c>
      <c r="G366">
        <f ca="1">RAND()</f>
        <v>0.42521766465319266</v>
      </c>
      <c r="H366">
        <f ca="1">RAND()</f>
        <v>0.40476370888770963</v>
      </c>
      <c r="I366">
        <f ca="1">RAND()</f>
        <v>0.50640839815938188</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ca="1">IF(ROW()=2,AN366,OFFSET(AM366,-1,0)&amp;IF(LEN(AN366)=0,"",","&amp;AN366))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v>
      </c>
    </row>
    <row r="367" spans="1:40">
      <c r="A367">
        <v>25</v>
      </c>
      <c r="B367">
        <v>11</v>
      </c>
      <c r="C367">
        <f>IF(B367&lt;=9,0,
IF(B367=10,1,2))</f>
        <v>2</v>
      </c>
      <c r="D367">
        <f ca="1">RAND()</f>
        <v>0.82149943007981385</v>
      </c>
      <c r="E367">
        <f ca="1">RAND()</f>
        <v>0.10831127858618084</v>
      </c>
      <c r="F367">
        <f ca="1">RAND()</f>
        <v>0.17489451960459679</v>
      </c>
      <c r="G367">
        <f ca="1">RAND()</f>
        <v>0.34678372939243962</v>
      </c>
      <c r="H367">
        <f ca="1">RAND()</f>
        <v>0.49642906744310433</v>
      </c>
      <c r="I367">
        <f ca="1">RAND()</f>
        <v>0.40043139549047602</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ca="1">IF(ROW()=2,AN367,OFFSET(AM367,-1,0)&amp;IF(LEN(AN367)=0,"",","&amp;AN367))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v>
      </c>
    </row>
    <row r="368" spans="1:40">
      <c r="A368">
        <v>26</v>
      </c>
      <c r="B368">
        <v>11</v>
      </c>
      <c r="C368">
        <f>IF(B368&lt;=9,0,
IF(B368=10,1,2))</f>
        <v>2</v>
      </c>
      <c r="D368">
        <f ca="1">RAND()</f>
        <v>0.41157193945525206</v>
      </c>
      <c r="E368">
        <f ca="1">RAND()</f>
        <v>0.5009464731607377</v>
      </c>
      <c r="F368">
        <f ca="1">RAND()</f>
        <v>0.13235427745504746</v>
      </c>
      <c r="G368">
        <f ca="1">RAND()</f>
        <v>0.70140172440125159</v>
      </c>
      <c r="H368">
        <f ca="1">RAND()</f>
        <v>0.37474256833583208</v>
      </c>
      <c r="I368">
        <f ca="1">RAND()</f>
        <v>9.4304924706066884E-2</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ca="1">IF(ROW()=2,AN368,OFFSET(AM368,-1,0)&amp;IF(LEN(AN368)=0,"",","&amp;AN368))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v>
      </c>
    </row>
    <row r="369" spans="1:40">
      <c r="A369">
        <v>27</v>
      </c>
      <c r="B369">
        <v>11</v>
      </c>
      <c r="C369">
        <f>IF(B369&lt;=9,0,
IF(B369=10,1,2))</f>
        <v>2</v>
      </c>
      <c r="D369">
        <f ca="1">RAND()</f>
        <v>0.43547601060486418</v>
      </c>
      <c r="E369">
        <f ca="1">RAND()</f>
        <v>0.40352599422580759</v>
      </c>
      <c r="F369">
        <f ca="1">RAND()</f>
        <v>0.29827051553600537</v>
      </c>
      <c r="G369">
        <f ca="1">RAND()</f>
        <v>0.97213710784963125</v>
      </c>
      <c r="H369">
        <f ca="1">RAND()</f>
        <v>0.21173513411563383</v>
      </c>
      <c r="I369">
        <f ca="1">RAND()</f>
        <v>0.43903299593198086</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ca="1">IF(ROW()=2,AN369,OFFSET(AM369,-1,0)&amp;IF(LEN(AN369)=0,"",","&amp;AN369))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v>
      </c>
    </row>
    <row r="370" spans="1:40">
      <c r="A370">
        <v>28</v>
      </c>
      <c r="B370">
        <v>11</v>
      </c>
      <c r="C370">
        <f>IF(B370&lt;=9,0,
IF(B370=10,1,2))</f>
        <v>2</v>
      </c>
      <c r="D370">
        <f ca="1">RAND()</f>
        <v>0.68519482732377912</v>
      </c>
      <c r="E370">
        <f ca="1">RAND()</f>
        <v>0.28200712282118578</v>
      </c>
      <c r="F370">
        <f ca="1">RAND()</f>
        <v>0.6798095886328035</v>
      </c>
      <c r="G370">
        <f ca="1">RAND()</f>
        <v>0.82741228324935279</v>
      </c>
      <c r="H370">
        <f ca="1">RAND()</f>
        <v>0.94866313132847147</v>
      </c>
      <c r="I370">
        <f ca="1">RAND()</f>
        <v>0.10843950392779111</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IF(ROW()=2,AN370,OFFSET(AM370,-1,0)&amp;IF(LEN(AN370)=0,"",","&amp;AN370))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0.46536754206108888</v>
      </c>
      <c r="E371">
        <f ca="1">RAND()</f>
        <v>0.10937156719235774</v>
      </c>
      <c r="F371">
        <f ca="1">RAND()</f>
        <v>0.87942399038731645</v>
      </c>
      <c r="G371">
        <f ca="1">RAND()</f>
        <v>6.6472177713079894E-2</v>
      </c>
      <c r="H371">
        <f ca="1">RAND()</f>
        <v>0.6411293016998787</v>
      </c>
      <c r="I371">
        <f ca="1">RAND()</f>
        <v>0.6393719082957815</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ca="1">IF(ROW()=2,AN371,OFFSET(AM371,-1,0)&amp;IF(LEN(AN371)=0,"",","&amp;AN371))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dy":29,"sl":11}</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v>
      </c>
    </row>
    <row r="372" spans="1:40">
      <c r="A372">
        <v>30</v>
      </c>
      <c r="B372">
        <v>11</v>
      </c>
      <c r="C372">
        <f>IF(B372&lt;=9,0,
IF(B372=10,1,2))</f>
        <v>2</v>
      </c>
      <c r="D372">
        <f ca="1">RAND()</f>
        <v>9.4732346453860306E-2</v>
      </c>
      <c r="E372">
        <f ca="1">RAND()</f>
        <v>0.47122221220606297</v>
      </c>
      <c r="F372">
        <f ca="1">RAND()</f>
        <v>0.15417641276528504</v>
      </c>
      <c r="G372">
        <f ca="1">RAND()</f>
        <v>0.49959040539484878</v>
      </c>
      <c r="H372">
        <f ca="1">RAND()</f>
        <v>0.62405969925010485</v>
      </c>
      <c r="I372">
        <f ca="1">RAND()</f>
        <v>0.26839630074882304</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ca="1">IF(ROW()=2,AN372,OFFSET(AM372,-1,0)&amp;IF(LEN(AN372)=0,"",","&amp;AN372))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dy":29,"sl":11},{"dy":30,"sl":11}</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v>
      </c>
    </row>
    <row r="373" spans="1:40">
      <c r="A373">
        <v>31</v>
      </c>
      <c r="B373">
        <v>11</v>
      </c>
      <c r="C373">
        <f>IF(B373&lt;=9,0,
IF(B373=10,1,2))</f>
        <v>2</v>
      </c>
      <c r="D373">
        <f ca="1">RAND()</f>
        <v>7.5152862172086943E-2</v>
      </c>
      <c r="E373">
        <f ca="1">RAND()</f>
        <v>0.97570705431680704</v>
      </c>
      <c r="F373">
        <f ca="1">RAND()</f>
        <v>1.2270120656704853E-2</v>
      </c>
      <c r="G373">
        <f ca="1">RAND()</f>
        <v>0.14608382930817354</v>
      </c>
      <c r="H373">
        <f ca="1">RAND()</f>
        <v>0.68054390169983547</v>
      </c>
      <c r="I373">
        <f ca="1">RAND()</f>
        <v>0.57964341475298942</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ca="1">IF(ROW()=2,AN373,OFFSET(AM373,-1,0)&amp;IF(LEN(AN373)=0,"",","&amp;AN373))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dy":29,"sl":11},{"dy":30,"sl":11},{"dy":31,"sl":11}</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96:K373 K294 K2:K25 K28:K292"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F81"/>
  <sheetViews>
    <sheetView workbookViewId="0">
      <pane ySplit="1" topLeftCell="A20" activePane="bottomLeft" state="frozen"/>
      <selection pane="bottomLeft" activeCell="U26" sqref="U26"/>
    </sheetView>
    <sheetView workbookViewId="1">
      <pane ySplit="1" topLeftCell="A2" activePane="bottomLeft" state="frozen"/>
      <selection pane="bottomLeft" activeCell="A2" sqref="A2"/>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2" ht="27" customHeight="1">
      <c r="A1" t="s">
        <v>63</v>
      </c>
      <c r="B1" t="s">
        <v>66</v>
      </c>
      <c r="C1" t="s">
        <v>348</v>
      </c>
      <c r="D1" t="s">
        <v>313</v>
      </c>
      <c r="E1" t="s">
        <v>352</v>
      </c>
      <c r="F1" t="s">
        <v>300</v>
      </c>
      <c r="G1" t="s">
        <v>305</v>
      </c>
      <c r="H1" t="s">
        <v>306</v>
      </c>
      <c r="I1" t="s">
        <v>301</v>
      </c>
      <c r="J1" t="s">
        <v>302</v>
      </c>
      <c r="K1" t="s">
        <v>303</v>
      </c>
      <c r="L1" t="s">
        <v>304</v>
      </c>
      <c r="M1" t="s">
        <v>307</v>
      </c>
      <c r="N1" t="s">
        <v>308</v>
      </c>
      <c r="O1" t="s">
        <v>309</v>
      </c>
      <c r="P1" t="s">
        <v>310</v>
      </c>
      <c r="Q1" t="s">
        <v>311</v>
      </c>
      <c r="R1" t="s">
        <v>312</v>
      </c>
      <c r="S1" t="s">
        <v>350</v>
      </c>
      <c r="T1" t="s">
        <v>349</v>
      </c>
      <c r="U1" t="s">
        <v>353</v>
      </c>
      <c r="V1" t="s">
        <v>354</v>
      </c>
      <c r="X1" t="s">
        <v>355</v>
      </c>
      <c r="Z1" t="s">
        <v>344</v>
      </c>
      <c r="AA1" t="s">
        <v>345</v>
      </c>
      <c r="AD1" t="s">
        <v>346</v>
      </c>
      <c r="AE1" t="s">
        <v>347</v>
      </c>
    </row>
    <row r="2" spans="1:32">
      <c r="A2">
        <v>1</v>
      </c>
      <c r="B2">
        <v>1</v>
      </c>
      <c r="C2" t="str">
        <f t="shared" ref="C2:C34" ca="1" si="0">VLOOKUP(RANDBETWEEN(1,COUNTA(Z:Z)-1),Z:AA,2,0)</f>
        <v>Actor2128m</v>
      </c>
      <c r="D2" t="str">
        <f>IF(ISBLANK(F2),"",
IFERROR(VLOOKUP(F2,[2]ActorTable!$A:$H,MATCH("이름참고",[2]ActorTable!$1:$1,0),0),"캐릭터없음"))</f>
        <v>닉스</v>
      </c>
      <c r="E2" t="str">
        <f t="shared" ref="E2:E38" si="1">IF(AND(B2=1,NOT(ISBLANK(F2))),
IF(F2=F3,"같음",""),"")</f>
        <v/>
      </c>
      <c r="F2" t="s">
        <v>365</v>
      </c>
      <c r="G2">
        <v>3</v>
      </c>
      <c r="H2">
        <v>6</v>
      </c>
      <c r="I2">
        <v>0</v>
      </c>
      <c r="J2">
        <v>0</v>
      </c>
      <c r="K2">
        <v>15</v>
      </c>
      <c r="L2">
        <v>0</v>
      </c>
      <c r="M2">
        <v>0</v>
      </c>
      <c r="N2">
        <v>0</v>
      </c>
      <c r="O2">
        <v>0</v>
      </c>
      <c r="P2">
        <v>0</v>
      </c>
      <c r="Q2">
        <v>18</v>
      </c>
      <c r="R2">
        <v>169</v>
      </c>
      <c r="S2" t="str">
        <f>IFERROR(VLOOKUP(R2,[2]WingLookTable!$A:$B,2,0),"캐릭터없음")</f>
        <v>Wing_DustMultiOtherOtherFullFast</v>
      </c>
      <c r="T2">
        <f t="shared" ref="T2:T34" ca="1" si="2">VLOOKUP(RANDBETWEEN(1,COUNTA(AD:AD)-1),AD:AE,2,0)</f>
        <v>157</v>
      </c>
      <c r="U2" t="str">
        <f t="shared" ref="U2:U67" ca="1" si="3">IF(ROW()=2,V2,OFFSET(U2,-1,0)&amp;IF(LEN(V2)=0,"",","&amp;V2))</f>
        <v>{"dy":1,"sl":1,"id":"Actor1109m","stats":{"tr":3,"trp":6,"str":0,"dex":0,"int":15,"vit":0,"train":0,"wgGr0":0,"wgGr1":0,"wgGr2":0,"wgGr3":18,"wgLk":169}}</v>
      </c>
      <c r="V2" t="str">
        <f t="shared" ref="V2:V35"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{"dy":1,"sl":1,"id":"Actor1109m","stats":{"tr":3,"trp":6,"str":0,"dex":0,"int":15,"vit":0,"train":0,"wgGr0":0,"wgGr1":0,"wgGr2":0,"wgGr3":18,"wgLk":169}}</v>
      </c>
      <c r="X2" t="str">
        <f ca="1">"["&amp;
IF(LEFT(OFFSET(U1,COUNTA(U:U)-1,0),1)=",",SUBSTITUTE(OFFSET(U1,COUNTA(U:U)-1,0),",","",1),OFFSET(U1,COUNTA(U:U)-1,0))
&amp;"]"</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dy":29,"sl":3,"id":"Actor2015m","stats":{"tr":3,"trp":6,"str":8,"dex":0,"int":0,"vit":7,"train":0,"wgGr0":0,"wgGr1":0,"wgGr2":0,"wgGr3":18,"wgLk":160}},{"dy":30,"sl":1,"id":"Actor0201m","stats":{"tr":3,"trp":6,"str":0,"dex":15,"int":0,"vit":0,"train":0,"wgGr0":0,"wgGr1":0,"wgGr2":0,"wgGr3":18,"wgLk":291}},{"dy":30,"sl":2,"id":"Actor3114m","stats":{"tr":3,"trp":6,"str":0,"dex":5,"int":10,"vit":0,"train":0,"wgGr0":0,"wgGr1":0,"wgGr2":0,"wgGr3":18,"wgLk":163}},{"dy":31,"sl":1,"id":"Actor0125m","stats":{"tr":3,"trp":6,"str":0,"dex":8,"int":7,"vit":0,"train":0,"wgGr0":0,"wgGr1":0,"wgGr2":0,"wgGr3":18,"wgLk":276}},{"dy":31,"sl":2,"id":"Actor1039m","stats":{"tr":3,"trp":6,"str":8,"dex":0,"int":7,"vit":0,"train":0,"wgGr0":0,"wgGr1":0,"wgGr2":0,"wgGr3":18,"wgLk":369}}]</v>
      </c>
      <c r="Z2">
        <v>1</v>
      </c>
      <c r="AA2" t="s">
        <v>314</v>
      </c>
      <c r="AB2">
        <f>COUNTIF(F:F,AA2)</f>
        <v>2</v>
      </c>
      <c r="AD2">
        <v>1</v>
      </c>
      <c r="AE2">
        <v>101</v>
      </c>
      <c r="AF2">
        <f>COUNTIF(R:R,AE2)</f>
        <v>1</v>
      </c>
    </row>
    <row r="3" spans="1:32">
      <c r="A3">
        <v>1</v>
      </c>
      <c r="B3">
        <v>2</v>
      </c>
      <c r="C3" t="str">
        <f t="shared" ca="1" si="0"/>
        <v>Actor1216m</v>
      </c>
      <c r="D3" t="str">
        <f>IF(ISBLANK(F3),"",
IFERROR(VLOOKUP(F3,[2]ActorTable!$A:$H,MATCH("이름참고",[2]ActorTable!$1:$1,0),0),"캐릭터없음"))</f>
        <v>그루퍼스</v>
      </c>
      <c r="E3" t="str">
        <f>IF(AND(B3=1,NOT(ISBLANK(F3))),
IF(F3=F4,"같음",""),"")</f>
        <v/>
      </c>
      <c r="F3" t="s">
        <v>373</v>
      </c>
      <c r="G3">
        <v>3</v>
      </c>
      <c r="H3">
        <v>6</v>
      </c>
      <c r="I3">
        <v>7</v>
      </c>
      <c r="J3">
        <v>8</v>
      </c>
      <c r="K3">
        <v>0</v>
      </c>
      <c r="L3">
        <v>0</v>
      </c>
      <c r="M3">
        <v>0</v>
      </c>
      <c r="N3">
        <v>0</v>
      </c>
      <c r="O3">
        <v>0</v>
      </c>
      <c r="P3">
        <v>0</v>
      </c>
      <c r="Q3">
        <v>18</v>
      </c>
      <c r="R3">
        <v>129</v>
      </c>
      <c r="S3" t="str">
        <f>IFERROR(VLOOKUP(R3,[2]WingLookTable!$A:$B,2,0),"캐릭터없음")</f>
        <v>Wing_CyanOtherBeeStripeFast</v>
      </c>
      <c r="T3">
        <f t="shared" ca="1" si="2"/>
        <v>366</v>
      </c>
      <c r="U3" t="str">
        <f t="shared" ca="1" si="3"/>
        <v>{"dy":1,"sl":1,"id":"Actor1109m","stats":{"tr":3,"trp":6,"str":0,"dex":0,"int":15,"vit":0,"train":0,"wgGr0":0,"wgGr1":0,"wgGr2":0,"wgGr3":18,"wgLk":169}},{"dy":1,"sl":2,"id":"Actor2010m","stats":{"tr":3,"trp":6,"str":7,"dex":8,"int":0,"vit":0,"train":0,"wgGr0":0,"wgGr1":0,"wgGr2":0,"wgGr3":18,"wgLk":129}}</v>
      </c>
      <c r="V3" t="str">
        <f t="shared" si="4"/>
        <v>{"dy":1,"sl":2,"id":"Actor2010m","stats":{"tr":3,"trp":6,"str":7,"dex":8,"int":0,"vit":0,"train":0,"wgGr0":0,"wgGr1":0,"wgGr2":0,"wgGr3":18,"wgLk":129}}</v>
      </c>
      <c r="Z3">
        <v>2</v>
      </c>
      <c r="AA3" t="s">
        <v>315</v>
      </c>
      <c r="AB3">
        <f>COUNTIF(F:F,AA3)</f>
        <v>0</v>
      </c>
      <c r="AD3">
        <v>2</v>
      </c>
      <c r="AE3">
        <v>105</v>
      </c>
      <c r="AF3">
        <f>COUNTIF(R:R,AE3)</f>
        <v>1</v>
      </c>
    </row>
    <row r="4" spans="1:32">
      <c r="A4">
        <v>2</v>
      </c>
      <c r="B4">
        <v>1</v>
      </c>
      <c r="C4" t="str">
        <f t="shared" ca="1" si="0"/>
        <v>Actor0104m</v>
      </c>
      <c r="D4" t="str">
        <f>IF(ISBLANK(F4),"",
IFERROR(VLOOKUP(F4,[2]ActorTable!$A:$H,MATCH("이름참고",[2]ActorTable!$1:$1,0),0),"캐릭터없음"))</f>
        <v>원더</v>
      </c>
      <c r="E4" t="str">
        <f t="shared" si="1"/>
        <v/>
      </c>
      <c r="F4" t="s">
        <v>366</v>
      </c>
      <c r="G4">
        <v>3</v>
      </c>
      <c r="H4">
        <v>6</v>
      </c>
      <c r="I4">
        <v>8</v>
      </c>
      <c r="J4">
        <v>7</v>
      </c>
      <c r="K4">
        <v>0</v>
      </c>
      <c r="L4">
        <v>0</v>
      </c>
      <c r="M4">
        <v>0</v>
      </c>
      <c r="N4">
        <v>0</v>
      </c>
      <c r="O4">
        <v>0</v>
      </c>
      <c r="P4">
        <v>0</v>
      </c>
      <c r="Q4">
        <v>18</v>
      </c>
      <c r="R4">
        <v>372</v>
      </c>
      <c r="S4" t="str">
        <f>IFERROR(VLOOKUP(R4,[2]WingLookTable!$A:$B,2,0),"캐릭터없음")</f>
        <v>Wing_WhiteFullNoiseOtherFast</v>
      </c>
      <c r="T4">
        <f t="shared" ca="1" si="2"/>
        <v>232</v>
      </c>
      <c r="U4" t="str">
        <f t="shared" ca="1" si="3"/>
        <v>{"dy":1,"sl":1,"id":"Actor1109m","stats":{"tr":3,"trp":6,"str":0,"dex":0,"int":15,"vit":0,"train":0,"wgGr0":0,"wgGr1":0,"wgGr2":0,"wgGr3":18,"wgLk":169}},{"dy":1,"sl":2,"id":"Actor2010m","stats":{"tr":3,"trp":6,"str":7,"dex":8,"int":0,"vit":0,"train":0,"wgGr0":0,"wgGr1":0,"wgGr2":0,"wgGr3":18,"wgLk":129}},{"dy":2,"sl":1,"id":"Actor2128m","stats":{"tr":3,"trp":6,"str":8,"dex":7,"int":0,"vit":0,"train":0,"wgGr0":0,"wgGr1":0,"wgGr2":0,"wgGr3":18,"wgLk":372}}</v>
      </c>
      <c r="V4" t="str">
        <f t="shared" si="4"/>
        <v>{"dy":2,"sl":1,"id":"Actor2128m","stats":{"tr":3,"trp":6,"str":8,"dex":7,"int":0,"vit":0,"train":0,"wgGr0":0,"wgGr1":0,"wgGr2":0,"wgGr3":18,"wgLk":372}}</v>
      </c>
      <c r="Z4">
        <v>3</v>
      </c>
      <c r="AA4" t="s">
        <v>316</v>
      </c>
      <c r="AB4">
        <f>COUNTIF(F:F,AA4)</f>
        <v>1</v>
      </c>
      <c r="AD4">
        <v>3</v>
      </c>
      <c r="AE4">
        <v>109</v>
      </c>
      <c r="AF4">
        <f>COUNTIF(R:R,AE4)</f>
        <v>0</v>
      </c>
    </row>
    <row r="5" spans="1:32">
      <c r="A5">
        <v>2</v>
      </c>
      <c r="B5">
        <v>2</v>
      </c>
      <c r="C5" t="str">
        <f t="shared" ca="1" si="0"/>
        <v>Actor1039m</v>
      </c>
      <c r="D5" t="str">
        <f>IF(ISBLANK(F5),"",
IFERROR(VLOOKUP(F5,[2]ActorTable!$A:$H,MATCH("이름참고",[2]ActorTable!$1:$1,0),0),"캐릭터없음"))</f>
        <v>러센트</v>
      </c>
      <c r="E5" t="str">
        <f t="shared" si="1"/>
        <v/>
      </c>
      <c r="F5" t="s">
        <v>400</v>
      </c>
      <c r="G5">
        <v>3</v>
      </c>
      <c r="H5">
        <v>6</v>
      </c>
      <c r="I5">
        <v>8</v>
      </c>
      <c r="J5">
        <v>0</v>
      </c>
      <c r="K5">
        <v>7</v>
      </c>
      <c r="L5">
        <v>0</v>
      </c>
      <c r="M5">
        <v>0</v>
      </c>
      <c r="N5">
        <v>0</v>
      </c>
      <c r="O5">
        <v>0</v>
      </c>
      <c r="P5">
        <v>0</v>
      </c>
      <c r="Q5">
        <v>18</v>
      </c>
      <c r="R5">
        <v>332</v>
      </c>
      <c r="S5" t="str">
        <f>IFERROR(VLOOKUP(R5,[2]WingLookTable!$A:$B,2,0),"캐릭터없음")</f>
        <v>Wing_DustRedMultiNoiseOtherFast</v>
      </c>
      <c r="T5">
        <f t="shared" ca="1" si="2"/>
        <v>229</v>
      </c>
      <c r="U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v>
      </c>
      <c r="V5" t="str">
        <f t="shared" si="4"/>
        <v>{"dy":2,"sl":2,"id":"Actor0024m","stats":{"tr":3,"trp":6,"str":8,"dex":0,"int":7,"vit":0,"train":0,"wgGr0":0,"wgGr1":0,"wgGr2":0,"wgGr3":18,"wgLk":332}}</v>
      </c>
      <c r="Z5">
        <v>4</v>
      </c>
      <c r="AA5" t="s">
        <v>317</v>
      </c>
      <c r="AB5">
        <f>COUNTIF(F:F,AA5)</f>
        <v>2</v>
      </c>
      <c r="AD5">
        <v>4</v>
      </c>
      <c r="AE5">
        <v>113</v>
      </c>
      <c r="AF5">
        <f>COUNTIF(R:R,AE5)</f>
        <v>0</v>
      </c>
    </row>
    <row r="6" spans="1:32">
      <c r="A6">
        <v>3</v>
      </c>
      <c r="B6">
        <v>1</v>
      </c>
      <c r="C6" t="str">
        <f t="shared" ca="1" si="0"/>
        <v>Actor0030m</v>
      </c>
      <c r="D6" t="str">
        <f>IF(ISBLANK(F6),"",
IFERROR(VLOOKUP(F6,[2]ActorTable!$A:$H,MATCH("이름참고",[2]ActorTable!$1:$1,0),0),"캐릭터없음"))</f>
        <v>오비우스</v>
      </c>
      <c r="E6" t="str">
        <f t="shared" si="1"/>
        <v/>
      </c>
      <c r="F6" t="s">
        <v>351</v>
      </c>
      <c r="G6">
        <v>3</v>
      </c>
      <c r="H6">
        <v>6</v>
      </c>
      <c r="I6">
        <v>0</v>
      </c>
      <c r="J6">
        <v>15</v>
      </c>
      <c r="K6">
        <v>0</v>
      </c>
      <c r="L6">
        <v>0</v>
      </c>
      <c r="M6">
        <v>0</v>
      </c>
      <c r="N6">
        <v>0</v>
      </c>
      <c r="O6">
        <v>0</v>
      </c>
      <c r="P6">
        <v>0</v>
      </c>
      <c r="Q6">
        <v>18</v>
      </c>
      <c r="R6">
        <v>336</v>
      </c>
      <c r="S6" t="str">
        <f>IFERROR(VLOOKUP(R6,[2]WingLookTable!$A:$B,2,0),"캐릭터없음")</f>
        <v>Wing_DustRedSineNoiseOtherSlow</v>
      </c>
      <c r="T6">
        <f t="shared" ca="1" si="2"/>
        <v>356</v>
      </c>
      <c r="U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v>
      </c>
      <c r="V6" t="str">
        <f t="shared" si="4"/>
        <v>{"dy":3,"sl":1,"id":"Actor1141m","stats":{"tr":3,"trp":6,"str":0,"dex":15,"int":0,"vit":0,"train":0,"wgGr0":0,"wgGr1":0,"wgGr2":0,"wgGr3":18,"wgLk":336}}</v>
      </c>
      <c r="Z6">
        <v>5</v>
      </c>
      <c r="AA6" t="s">
        <v>318</v>
      </c>
      <c r="AB6">
        <f>COUNTIF(F:F,AA6)</f>
        <v>1</v>
      </c>
      <c r="AD6">
        <v>5</v>
      </c>
      <c r="AE6">
        <v>117</v>
      </c>
      <c r="AF6">
        <f>COUNTIF(R:R,AE6)</f>
        <v>1</v>
      </c>
    </row>
    <row r="7" spans="1:32">
      <c r="A7">
        <v>3</v>
      </c>
      <c r="B7">
        <v>2</v>
      </c>
      <c r="C7" t="str">
        <f t="shared" ca="1" si="0"/>
        <v>Actor2011m</v>
      </c>
      <c r="D7" t="str">
        <f>IF(ISBLANK(F7),"",
IFERROR(VLOOKUP(F7,[2]ActorTable!$A:$H,MATCH("이름참고",[2]ActorTable!$1:$1,0),0),"캐릭터없음"))</f>
        <v>젤리아</v>
      </c>
      <c r="E7" t="str">
        <f t="shared" si="1"/>
        <v/>
      </c>
      <c r="F7" t="s">
        <v>399</v>
      </c>
      <c r="G7">
        <v>3</v>
      </c>
      <c r="H7">
        <v>6</v>
      </c>
      <c r="I7">
        <v>0</v>
      </c>
      <c r="J7">
        <v>0</v>
      </c>
      <c r="K7">
        <v>15</v>
      </c>
      <c r="L7">
        <v>0</v>
      </c>
      <c r="M7">
        <v>0</v>
      </c>
      <c r="N7">
        <v>0</v>
      </c>
      <c r="O7">
        <v>0</v>
      </c>
      <c r="P7">
        <v>0</v>
      </c>
      <c r="Q7">
        <v>18</v>
      </c>
      <c r="R7">
        <v>352</v>
      </c>
      <c r="S7" t="str">
        <f>IFERROR(VLOOKUP(R7,[2]WingLookTable!$A:$B,2,0),"캐릭터없음")</f>
        <v>Wing_GreenOtherOtherFullFast</v>
      </c>
      <c r="T7">
        <f t="shared" ca="1" si="2"/>
        <v>303</v>
      </c>
      <c r="U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v>
      </c>
      <c r="V7" t="str">
        <f t="shared" si="4"/>
        <v>{"dy":3,"sl":2,"id":"Actor1005m","stats":{"tr":3,"trp":6,"str":0,"dex":0,"int":15,"vit":0,"train":0,"wgGr0":0,"wgGr1":0,"wgGr2":0,"wgGr3":18,"wgLk":352}}</v>
      </c>
      <c r="Z7">
        <v>6</v>
      </c>
      <c r="AA7" t="s">
        <v>319</v>
      </c>
      <c r="AB7">
        <f>COUNTIF(F:F,AA7)</f>
        <v>2</v>
      </c>
      <c r="AD7">
        <v>6</v>
      </c>
      <c r="AE7">
        <v>121</v>
      </c>
      <c r="AF7">
        <f>COUNTIF(R:R,AE7)</f>
        <v>1</v>
      </c>
    </row>
    <row r="8" spans="1:32">
      <c r="A8">
        <v>4</v>
      </c>
      <c r="B8">
        <v>1</v>
      </c>
      <c r="C8" t="str">
        <f t="shared" ca="1" si="0"/>
        <v>Actor0113m</v>
      </c>
      <c r="D8" t="str">
        <f>IF(ISBLANK(F8),"",
IFERROR(VLOOKUP(F8,[2]ActorTable!$A:$H,MATCH("이름참고",[2]ActorTable!$1:$1,0),0),"캐릭터없음"))</f>
        <v>니엘</v>
      </c>
      <c r="E8" t="str">
        <f t="shared" si="1"/>
        <v/>
      </c>
      <c r="F8" t="s">
        <v>362</v>
      </c>
      <c r="G8">
        <v>3</v>
      </c>
      <c r="H8">
        <v>6</v>
      </c>
      <c r="I8">
        <v>15</v>
      </c>
      <c r="J8">
        <v>0</v>
      </c>
      <c r="K8">
        <v>0</v>
      </c>
      <c r="L8">
        <v>0</v>
      </c>
      <c r="M8">
        <v>0</v>
      </c>
      <c r="N8">
        <v>0</v>
      </c>
      <c r="O8">
        <v>0</v>
      </c>
      <c r="P8">
        <v>0</v>
      </c>
      <c r="Q8">
        <v>18</v>
      </c>
      <c r="R8">
        <v>178</v>
      </c>
      <c r="S8" t="str">
        <f>IFERROR(VLOOKUP(R8,[2]WingLookTable!$A:$B,2,0),"캐릭터없음")</f>
        <v>Wing_DustMultiSineSineFullFast</v>
      </c>
      <c r="T8">
        <f t="shared" ca="1" si="2"/>
        <v>211</v>
      </c>
      <c r="U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v>
      </c>
      <c r="V8" t="str">
        <f t="shared" si="4"/>
        <v>{"dy":4,"sl":1,"id":"Actor2238m","stats":{"tr":3,"trp":6,"str":15,"dex":0,"int":0,"vit":0,"train":0,"wgGr0":0,"wgGr1":0,"wgGr2":0,"wgGr3":18,"wgLk":178}}</v>
      </c>
      <c r="Z8">
        <v>7</v>
      </c>
      <c r="AA8" t="s">
        <v>320</v>
      </c>
      <c r="AB8">
        <f>COUNTIF(F:F,AA8)</f>
        <v>2</v>
      </c>
      <c r="AD8">
        <v>7</v>
      </c>
      <c r="AE8">
        <v>125</v>
      </c>
      <c r="AF8">
        <f>COUNTIF(R:R,AE8)</f>
        <v>1</v>
      </c>
    </row>
    <row r="9" spans="1:32">
      <c r="A9">
        <v>4</v>
      </c>
      <c r="B9">
        <v>2</v>
      </c>
      <c r="C9" t="str">
        <f t="shared" ca="1" si="0"/>
        <v>Actor0024m</v>
      </c>
      <c r="D9" t="str">
        <f>IF(ISBLANK(F9),"",
IFERROR(VLOOKUP(F9,[2]ActorTable!$A:$H,MATCH("이름참고",[2]ActorTable!$1:$1,0),0),"캐릭터없음"))</f>
        <v>테이슨</v>
      </c>
      <c r="E9" t="str">
        <f t="shared" si="1"/>
        <v/>
      </c>
      <c r="F9" t="s">
        <v>363</v>
      </c>
      <c r="G9">
        <v>3</v>
      </c>
      <c r="H9">
        <v>6</v>
      </c>
      <c r="I9">
        <v>7</v>
      </c>
      <c r="J9">
        <v>8</v>
      </c>
      <c r="K9">
        <v>0</v>
      </c>
      <c r="L9">
        <v>0</v>
      </c>
      <c r="M9">
        <v>0</v>
      </c>
      <c r="N9">
        <v>0</v>
      </c>
      <c r="O9">
        <v>0</v>
      </c>
      <c r="P9">
        <v>0</v>
      </c>
      <c r="Q9">
        <v>18</v>
      </c>
      <c r="R9">
        <v>324</v>
      </c>
      <c r="S9" t="str">
        <f>IFERROR(VLOOKUP(R9,[2]WingLookTable!$A:$B,2,0),"캐릭터없음")</f>
        <v>Wing_DustMultiOtherSineOtherFast</v>
      </c>
      <c r="T9">
        <f t="shared" ca="1" si="2"/>
        <v>166</v>
      </c>
      <c r="U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v>
      </c>
      <c r="V9" t="str">
        <f t="shared" si="4"/>
        <v>{"dy":4,"sl":2,"id":"Actor1108m","stats":{"tr":3,"trp":6,"str":7,"dex":8,"int":0,"vit":0,"train":0,"wgGr0":0,"wgGr1":0,"wgGr2":0,"wgGr3":18,"wgLk":324}}</v>
      </c>
      <c r="Z9">
        <v>8</v>
      </c>
      <c r="AA9" t="s">
        <v>321</v>
      </c>
      <c r="AB9">
        <f>COUNTIF(F:F,AA9)</f>
        <v>3</v>
      </c>
      <c r="AD9">
        <v>8</v>
      </c>
      <c r="AE9">
        <v>129</v>
      </c>
      <c r="AF9">
        <f>COUNTIF(R:R,AE9)</f>
        <v>1</v>
      </c>
    </row>
    <row r="10" spans="1:32">
      <c r="A10">
        <v>5</v>
      </c>
      <c r="B10">
        <v>1</v>
      </c>
      <c r="C10" t="str">
        <f t="shared" ca="1" si="0"/>
        <v>Actor1029m</v>
      </c>
      <c r="D10" t="str">
        <f>IF(ISBLANK(F10),"",
IFERROR(VLOOKUP(F10,[2]ActorTable!$A:$H,MATCH("이름참고",[2]ActorTable!$1:$1,0),0),"캐릭터없음"))</f>
        <v>클레타</v>
      </c>
      <c r="E10" t="str">
        <f t="shared" si="1"/>
        <v/>
      </c>
      <c r="F10" t="s">
        <v>361</v>
      </c>
      <c r="G10">
        <v>3</v>
      </c>
      <c r="H10">
        <v>6</v>
      </c>
      <c r="I10">
        <v>0</v>
      </c>
      <c r="J10">
        <v>8</v>
      </c>
      <c r="K10">
        <v>7</v>
      </c>
      <c r="L10">
        <v>0</v>
      </c>
      <c r="M10">
        <v>0</v>
      </c>
      <c r="N10">
        <v>0</v>
      </c>
      <c r="O10">
        <v>0</v>
      </c>
      <c r="P10">
        <v>0</v>
      </c>
      <c r="Q10">
        <v>18</v>
      </c>
      <c r="R10">
        <v>315</v>
      </c>
      <c r="S10" t="str">
        <f>IFERROR(VLOOKUP(R10,[2]WingLookTable!$A:$B,2,0),"캐릭터없음")</f>
        <v>Wing_DustMultiNoiseOtherOtherSlow</v>
      </c>
      <c r="T10">
        <f t="shared" ca="1" si="2"/>
        <v>240</v>
      </c>
      <c r="U1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v>
      </c>
      <c r="V10" t="str">
        <f t="shared" si="4"/>
        <v>{"dy":5,"sl":1,"id":"Actor0240m","stats":{"tr":3,"trp":6,"str":0,"dex":8,"int":7,"vit":0,"train":0,"wgGr0":0,"wgGr1":0,"wgGr2":0,"wgGr3":18,"wgLk":315}}</v>
      </c>
      <c r="Z10">
        <v>9</v>
      </c>
      <c r="AA10" t="s">
        <v>322</v>
      </c>
      <c r="AB10">
        <f>COUNTIF(F:F,AA10)</f>
        <v>1</v>
      </c>
      <c r="AD10">
        <v>9</v>
      </c>
      <c r="AE10">
        <v>133</v>
      </c>
      <c r="AF10">
        <f>COUNTIF(R:R,AE10)</f>
        <v>1</v>
      </c>
    </row>
    <row r="11" spans="1:32">
      <c r="A11">
        <v>5</v>
      </c>
      <c r="B11">
        <v>2</v>
      </c>
      <c r="C11" t="str">
        <f t="shared" ca="1" si="0"/>
        <v>Actor1141m</v>
      </c>
      <c r="D11" t="str">
        <f>IF(ISBLANK(F11),"",
IFERROR(VLOOKUP(F11,[2]ActorTable!$A:$H,MATCH("이름참고",[2]ActorTable!$1:$1,0),0),"캐릭터없음"))</f>
        <v>미네락</v>
      </c>
      <c r="E11" t="str">
        <f>IF(AND(B11=1,NOT(ISBLANK(F11))),
IF(F11=F13,"같음",""),"")</f>
        <v/>
      </c>
      <c r="F11" t="s">
        <v>404</v>
      </c>
      <c r="G11">
        <v>3</v>
      </c>
      <c r="H11">
        <v>6</v>
      </c>
      <c r="I11">
        <v>8</v>
      </c>
      <c r="J11">
        <v>7</v>
      </c>
      <c r="K11">
        <v>0</v>
      </c>
      <c r="L11">
        <v>0</v>
      </c>
      <c r="M11">
        <v>0</v>
      </c>
      <c r="N11">
        <v>0</v>
      </c>
      <c r="O11">
        <v>0</v>
      </c>
      <c r="P11">
        <v>0</v>
      </c>
      <c r="Q11">
        <v>18</v>
      </c>
      <c r="R11">
        <v>321</v>
      </c>
      <c r="S11" t="str">
        <f>IFERROR(VLOOKUP(R11,[2]WingLookTable!$A:$B,2,0),"캐릭터없음")</f>
        <v>Wing_DustMultiOtherOtherOtherSlow</v>
      </c>
      <c r="T11">
        <f t="shared" ca="1" si="2"/>
        <v>312</v>
      </c>
      <c r="U1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v>
      </c>
      <c r="V11" t="str">
        <f t="shared" si="4"/>
        <v>{"dy":5,"sl":2,"id":"Actor2120m","stats":{"tr":3,"trp":6,"str":8,"dex":7,"int":0,"vit":0,"train":0,"wgGr0":0,"wgGr1":0,"wgGr2":0,"wgGr3":18,"wgLk":321}}</v>
      </c>
      <c r="Z11">
        <v>10</v>
      </c>
      <c r="AA11" t="s">
        <v>323</v>
      </c>
      <c r="AB11">
        <f>COUNTIF(F:F,AA11)</f>
        <v>3</v>
      </c>
      <c r="AD11">
        <v>10</v>
      </c>
      <c r="AE11">
        <v>137</v>
      </c>
      <c r="AF11">
        <f>COUNTIF(R:R,AE11)</f>
        <v>1</v>
      </c>
    </row>
    <row r="12" spans="1:32">
      <c r="A12">
        <v>5</v>
      </c>
      <c r="B12">
        <v>3</v>
      </c>
      <c r="C12" t="str">
        <f t="shared" ref="C12" ca="1" si="5">VLOOKUP(RANDBETWEEN(1,COUNTA(Z:Z)-1),Z:AA,2,0)</f>
        <v>Actor0024m</v>
      </c>
      <c r="D12" t="str">
        <f>IF(ISBLANK(F12),"",
IFERROR(VLOOKUP(F12,[2]ActorTable!$A:$H,MATCH("이름참고",[2]ActorTable!$1:$1,0),0),"캐릭터없음"))</f>
        <v>롤라</v>
      </c>
      <c r="E12" t="str">
        <f>IF(AND(B12=1,NOT(ISBLANK(F12))),
IF(F12=F14,"같음",""),"")</f>
        <v/>
      </c>
      <c r="F12" t="s">
        <v>329</v>
      </c>
      <c r="G12">
        <v>3</v>
      </c>
      <c r="H12">
        <v>6</v>
      </c>
      <c r="I12">
        <v>0</v>
      </c>
      <c r="J12">
        <v>15</v>
      </c>
      <c r="K12">
        <v>0</v>
      </c>
      <c r="L12">
        <v>0</v>
      </c>
      <c r="M12">
        <v>0</v>
      </c>
      <c r="N12">
        <v>0</v>
      </c>
      <c r="O12">
        <v>0</v>
      </c>
      <c r="P12">
        <v>0</v>
      </c>
      <c r="Q12">
        <v>18</v>
      </c>
      <c r="R12">
        <v>309</v>
      </c>
      <c r="S12" t="str">
        <f>IFERROR(VLOOKUP(R12,[2]WingLookTable!$A:$B,2,0),"캐릭터없음")</f>
        <v>Wing_DustMultiFullStripeOtherFast</v>
      </c>
      <c r="T12">
        <f t="shared" ref="T12" ca="1" si="6">VLOOKUP(RANDBETWEEN(1,COUNTA(AD:AD)-1),AD:AE,2,0)</f>
        <v>324</v>
      </c>
      <c r="U12" t="str">
        <f t="shared" ref="U12" ca="1" si="7">IF(ROW()=2,V12,OFFSET(U12,-1,0)&amp;IF(LEN(V12)=0,"",","&amp;V12))</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v>
      </c>
      <c r="V12" t="str">
        <f t="shared" ref="V12" si="8">"{"""&amp;A$1&amp;""":"&amp;A12
&amp;","""&amp;B$1&amp;""":"&amp;B12
&amp;IF(LEN(F12)=0,"",","""&amp;F$1&amp;""":"""&amp;F12&amp;"""")
&amp;IF(LEN(F12)=0,"",",""stats"":{")
&amp;IF(LEN(F12)=0,"",""""&amp;G$1&amp;""":"&amp;G12)
&amp;IF(LEN(F12)=0,"",","""&amp;H$1&amp;""":"&amp;H12)
&amp;IF(LEN(F12)=0,"",","""&amp;I$1&amp;""":"&amp;I12)
&amp;IF(LEN(F12)=0,"",","""&amp;J$1&amp;""":"&amp;J12)
&amp;IF(LEN(F12)=0,"",","""&amp;K$1&amp;""":"&amp;K12)
&amp;IF(LEN(F12)=0,"",","""&amp;L$1&amp;""":"&amp;L12)
&amp;IF(LEN(F12)=0,"",","""&amp;M$1&amp;""":"&amp;M12)
&amp;IF(LEN(F12)=0,"",","""&amp;N$1&amp;""":"&amp;N12)
&amp;IF(LEN(F12)=0,"",","""&amp;O$1&amp;""":"&amp;O12)
&amp;IF(LEN(F12)=0,"",","""&amp;P$1&amp;""":"&amp;P12)
&amp;IF(LEN(F12)=0,"",","""&amp;Q$1&amp;""":"&amp;Q12)
&amp;IF(LEN(F12)=0,"",","""&amp;R$1&amp;""":"&amp;R12)
&amp;IF(LEN(F12)=0,"","}")&amp;"}"</f>
        <v>{"dy":5,"sl":3,"id":"Actor3019m","stats":{"tr":3,"trp":6,"str":0,"dex":15,"int":0,"vit":0,"train":0,"wgGr0":0,"wgGr1":0,"wgGr2":0,"wgGr3":18,"wgLk":309}}</v>
      </c>
      <c r="Z12">
        <v>11</v>
      </c>
      <c r="AA12" t="s">
        <v>324</v>
      </c>
      <c r="AB12">
        <f>COUNTIF(F:F,AA12)</f>
        <v>2</v>
      </c>
      <c r="AD12">
        <v>11</v>
      </c>
      <c r="AE12">
        <v>141</v>
      </c>
      <c r="AF12">
        <f>COUNTIF(R:R,AE12)</f>
        <v>1</v>
      </c>
    </row>
    <row r="13" spans="1:32">
      <c r="A13">
        <v>6</v>
      </c>
      <c r="B13">
        <v>1</v>
      </c>
      <c r="C13" t="str">
        <f t="shared" ca="1" si="0"/>
        <v>Actor0125m</v>
      </c>
      <c r="D13" t="str">
        <f>IF(ISBLANK(F13),"",
IFERROR(VLOOKUP(F13,[2]ActorTable!$A:$H,MATCH("이름참고",[2]ActorTable!$1:$1,0),0),"캐릭터없음"))</f>
        <v>프리스</v>
      </c>
      <c r="E13" t="str">
        <f t="shared" si="1"/>
        <v/>
      </c>
      <c r="F13" t="s">
        <v>502</v>
      </c>
      <c r="G13">
        <v>3</v>
      </c>
      <c r="H13">
        <v>6</v>
      </c>
      <c r="I13">
        <v>0</v>
      </c>
      <c r="J13">
        <v>0</v>
      </c>
      <c r="K13">
        <v>0</v>
      </c>
      <c r="L13">
        <v>15</v>
      </c>
      <c r="M13">
        <v>0</v>
      </c>
      <c r="N13">
        <v>0</v>
      </c>
      <c r="O13">
        <v>0</v>
      </c>
      <c r="P13">
        <v>0</v>
      </c>
      <c r="Q13">
        <v>18</v>
      </c>
      <c r="R13">
        <v>300</v>
      </c>
      <c r="S13" t="str">
        <f>IFERROR(VLOOKUP(R13,[2]WingLookTable!$A:$B,2,0),"캐릭터없음")</f>
        <v>Wing_DustBlueOtherOtherStripeSlow</v>
      </c>
      <c r="T13">
        <f t="shared" ca="1" si="2"/>
        <v>208</v>
      </c>
      <c r="U1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v>
      </c>
      <c r="V13" t="str">
        <f t="shared" si="4"/>
        <v>{"dy":6,"sl":1,"id":"Actor0125m","stats":{"tr":3,"trp":6,"str":0,"dex":0,"int":0,"vit":15,"train":0,"wgGr0":0,"wgGr1":0,"wgGr2":0,"wgGr3":18,"wgLk":300}}</v>
      </c>
      <c r="Z13">
        <v>12</v>
      </c>
      <c r="AA13" t="s">
        <v>325</v>
      </c>
      <c r="AB13">
        <f>COUNTIF(F:F,AA13)</f>
        <v>3</v>
      </c>
      <c r="AD13">
        <v>12</v>
      </c>
      <c r="AE13">
        <v>145</v>
      </c>
      <c r="AF13">
        <f>COUNTIF(R:R,AE13)</f>
        <v>1</v>
      </c>
    </row>
    <row r="14" spans="1:32">
      <c r="A14">
        <v>6</v>
      </c>
      <c r="B14">
        <v>2</v>
      </c>
      <c r="C14" t="str">
        <f t="shared" ca="1" si="0"/>
        <v>Actor0037m</v>
      </c>
      <c r="D14" t="str">
        <f>IF(ISBLANK(F14),"",
IFERROR(VLOOKUP(F14,[2]ActorTable!$A:$H,MATCH("이름참고",[2]ActorTable!$1:$1,0),0),"캐릭터없음"))</f>
        <v>튤린</v>
      </c>
      <c r="E14" t="str">
        <f t="shared" si="1"/>
        <v/>
      </c>
      <c r="F14" t="s">
        <v>392</v>
      </c>
      <c r="G14">
        <v>3</v>
      </c>
      <c r="H14">
        <v>6</v>
      </c>
      <c r="I14">
        <v>15</v>
      </c>
      <c r="J14">
        <v>0</v>
      </c>
      <c r="K14">
        <v>0</v>
      </c>
      <c r="L14">
        <v>0</v>
      </c>
      <c r="M14">
        <v>0</v>
      </c>
      <c r="N14">
        <v>0</v>
      </c>
      <c r="O14">
        <v>0</v>
      </c>
      <c r="P14">
        <v>0</v>
      </c>
      <c r="Q14">
        <v>18</v>
      </c>
      <c r="R14">
        <v>328</v>
      </c>
      <c r="S14" t="str">
        <f>IFERROR(VLOOKUP(R14,[2]WingLookTable!$A:$B,2,0),"캐릭터없음")</f>
        <v>Wing_DustRedFullBeeOtherSlow</v>
      </c>
      <c r="T14">
        <f t="shared" ca="1" si="2"/>
        <v>226</v>
      </c>
      <c r="U1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v>
      </c>
      <c r="V14" t="str">
        <f t="shared" si="4"/>
        <v>{"dy":6,"sl":2,"id":"Actor0037m","stats":{"tr":3,"trp":6,"str":15,"dex":0,"int":0,"vit":0,"train":0,"wgGr0":0,"wgGr1":0,"wgGr2":0,"wgGr3":18,"wgLk":328}}</v>
      </c>
      <c r="Z14">
        <v>13</v>
      </c>
      <c r="AA14" t="s">
        <v>326</v>
      </c>
      <c r="AB14">
        <f>COUNTIF(F:F,AA14)</f>
        <v>2</v>
      </c>
      <c r="AD14">
        <v>13</v>
      </c>
      <c r="AE14">
        <v>148</v>
      </c>
      <c r="AF14">
        <f>COUNTIF(R:R,AE14)</f>
        <v>2</v>
      </c>
    </row>
    <row r="15" spans="1:32">
      <c r="A15">
        <v>7</v>
      </c>
      <c r="B15">
        <v>1</v>
      </c>
      <c r="C15" t="str">
        <f t="shared" ca="1" si="0"/>
        <v>Actor2120m</v>
      </c>
      <c r="D15" t="str">
        <f>IF(ISBLANK(F15),"",
IFERROR(VLOOKUP(F15,[2]ActorTable!$A:$H,MATCH("이름참고",[2]ActorTable!$1:$1,0),0),"캐릭터없음"))</f>
        <v>카츄진</v>
      </c>
      <c r="E15" t="str">
        <f t="shared" si="1"/>
        <v/>
      </c>
      <c r="F15" t="s">
        <v>499</v>
      </c>
      <c r="G15">
        <v>3</v>
      </c>
      <c r="H15">
        <v>6</v>
      </c>
      <c r="I15">
        <v>0</v>
      </c>
      <c r="J15">
        <v>0</v>
      </c>
      <c r="K15">
        <v>15</v>
      </c>
      <c r="L15">
        <v>0</v>
      </c>
      <c r="M15">
        <v>0</v>
      </c>
      <c r="N15">
        <v>0</v>
      </c>
      <c r="O15">
        <v>0</v>
      </c>
      <c r="P15">
        <v>0</v>
      </c>
      <c r="Q15">
        <v>18</v>
      </c>
      <c r="R15">
        <v>312</v>
      </c>
      <c r="S15" t="str">
        <f>IFERROR(VLOOKUP(R15,[2]WingLookTable!$A:$B,2,0),"캐릭터없음")</f>
        <v>Wing_DustMultiNoiseOtherFullFast</v>
      </c>
      <c r="T15">
        <f t="shared" ca="1" si="2"/>
        <v>288</v>
      </c>
      <c r="U1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v>
      </c>
      <c r="V15" t="str">
        <f t="shared" si="4"/>
        <v>{"dy":7,"sl":1,"id":"Actor3117m","stats":{"tr":3,"trp":6,"str":0,"dex":0,"int":15,"vit":0,"train":0,"wgGr0":0,"wgGr1":0,"wgGr2":0,"wgGr3":18,"wgLk":312}}</v>
      </c>
      <c r="Z15">
        <v>14</v>
      </c>
      <c r="AA15" t="s">
        <v>327</v>
      </c>
      <c r="AB15">
        <f>COUNTIF(F:F,AA15)</f>
        <v>3</v>
      </c>
      <c r="AD15">
        <v>14</v>
      </c>
      <c r="AE15">
        <v>151</v>
      </c>
      <c r="AF15">
        <f>COUNTIF(R:R,AE15)</f>
        <v>1</v>
      </c>
    </row>
    <row r="16" spans="1:32">
      <c r="A16">
        <v>7</v>
      </c>
      <c r="B16">
        <v>2</v>
      </c>
      <c r="C16" t="str">
        <f t="shared" ca="1" si="0"/>
        <v>Actor0037m</v>
      </c>
      <c r="D16" t="str">
        <f>IF(ISBLANK(F16),"",
IFERROR(VLOOKUP(F16,[2]ActorTable!$A:$H,MATCH("이름참고",[2]ActorTable!$1:$1,0),0),"캐릭터없음"))</f>
        <v>에이잭</v>
      </c>
      <c r="E16" t="str">
        <f>IF(AND(B16=1,NOT(ISBLANK(F16))),
IF(F16=F17,"같음",""),"")</f>
        <v/>
      </c>
      <c r="F16" t="s">
        <v>468</v>
      </c>
      <c r="G16">
        <v>3</v>
      </c>
      <c r="H16">
        <v>6</v>
      </c>
      <c r="I16">
        <v>15</v>
      </c>
      <c r="J16">
        <v>0</v>
      </c>
      <c r="K16">
        <v>0</v>
      </c>
      <c r="L16">
        <v>0</v>
      </c>
      <c r="M16">
        <v>0</v>
      </c>
      <c r="N16">
        <v>0</v>
      </c>
      <c r="O16">
        <v>0</v>
      </c>
      <c r="P16">
        <v>0</v>
      </c>
      <c r="Q16">
        <v>18</v>
      </c>
      <c r="R16">
        <v>318</v>
      </c>
      <c r="S16" t="str">
        <f>IFERROR(VLOOKUP(R16,[2]WingLookTable!$A:$B,2,0),"캐릭터없음")</f>
        <v>Wing_DustMultiOtherOtherOtherFast</v>
      </c>
      <c r="T16">
        <f t="shared" ca="1" si="2"/>
        <v>309</v>
      </c>
      <c r="U1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v>
      </c>
      <c r="V16" t="str">
        <f t="shared" si="4"/>
        <v>{"dy":7,"sl":2,"id":"Actor1029m","stats":{"tr":3,"trp":6,"str":15,"dex":0,"int":0,"vit":0,"train":0,"wgGr0":0,"wgGr1":0,"wgGr2":0,"wgGr3":18,"wgLk":318}}</v>
      </c>
      <c r="Z16">
        <v>15</v>
      </c>
      <c r="AA16" t="s">
        <v>328</v>
      </c>
      <c r="AB16">
        <f>COUNTIF(F:F,AA16)</f>
        <v>3</v>
      </c>
      <c r="AD16">
        <v>15</v>
      </c>
      <c r="AE16">
        <v>154</v>
      </c>
      <c r="AF16">
        <f>COUNTIF(R:R,AE16)</f>
        <v>1</v>
      </c>
    </row>
    <row r="17" spans="1:32">
      <c r="A17">
        <v>8</v>
      </c>
      <c r="B17">
        <v>1</v>
      </c>
      <c r="C17" t="str">
        <f t="shared" ca="1" si="0"/>
        <v>Actor1108m</v>
      </c>
      <c r="D17" t="str">
        <f>IF(ISBLANK(F17),"",
IFERROR(VLOOKUP(F17,[2]ActorTable!$A:$H,MATCH("이름참고",[2]ActorTable!$1:$1,0),0),"캐릭터없음"))</f>
        <v>간파울</v>
      </c>
      <c r="E17" t="str">
        <f t="shared" si="1"/>
        <v/>
      </c>
      <c r="F17" t="s">
        <v>470</v>
      </c>
      <c r="G17">
        <v>3</v>
      </c>
      <c r="H17">
        <v>6</v>
      </c>
      <c r="I17">
        <v>0</v>
      </c>
      <c r="J17">
        <v>0</v>
      </c>
      <c r="K17">
        <v>15</v>
      </c>
      <c r="L17">
        <v>0</v>
      </c>
      <c r="M17">
        <v>0</v>
      </c>
      <c r="N17">
        <v>0</v>
      </c>
      <c r="O17">
        <v>0</v>
      </c>
      <c r="P17">
        <v>0</v>
      </c>
      <c r="Q17">
        <v>18</v>
      </c>
      <c r="R17">
        <v>303</v>
      </c>
      <c r="S17" t="str">
        <f>IFERROR(VLOOKUP(R17,[2]WingLookTable!$A:$B,2,0),"캐릭터없음")</f>
        <v>Wing_DustFireOtherOtherStripeFast</v>
      </c>
      <c r="T17">
        <f t="shared" ca="1" si="2"/>
        <v>344</v>
      </c>
      <c r="U1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v>
      </c>
      <c r="V17" t="str">
        <f t="shared" si="4"/>
        <v>{"dy":8,"sl":1,"id":"Actor0201m","stats":{"tr":3,"trp":6,"str":0,"dex":0,"int":15,"vit":0,"train":0,"wgGr0":0,"wgGr1":0,"wgGr2":0,"wgGr3":18,"wgLk":303}}</v>
      </c>
      <c r="Z17">
        <v>16</v>
      </c>
      <c r="AA17" t="s">
        <v>329</v>
      </c>
      <c r="AB17">
        <f>COUNTIF(F:F,AA17)</f>
        <v>2</v>
      </c>
      <c r="AD17">
        <v>16</v>
      </c>
      <c r="AE17">
        <v>157</v>
      </c>
      <c r="AF17">
        <f>COUNTIF(R:R,AE17)</f>
        <v>1</v>
      </c>
    </row>
    <row r="18" spans="1:32">
      <c r="A18">
        <v>8</v>
      </c>
      <c r="B18">
        <v>2</v>
      </c>
      <c r="C18" t="str">
        <f t="shared" ca="1" si="0"/>
        <v>Actor3019m</v>
      </c>
      <c r="D18" t="str">
        <f>IF(ISBLANK(F18),"",
IFERROR(VLOOKUP(F18,[2]ActorTable!$A:$H,MATCH("이름참고",[2]ActorTable!$1:$1,0),0),"캐릭터없음"))</f>
        <v>미네락</v>
      </c>
      <c r="E18" t="str">
        <f t="shared" si="1"/>
        <v/>
      </c>
      <c r="F18" t="s">
        <v>404</v>
      </c>
      <c r="G18">
        <v>3</v>
      </c>
      <c r="H18">
        <v>6</v>
      </c>
      <c r="I18">
        <v>0</v>
      </c>
      <c r="J18">
        <v>15</v>
      </c>
      <c r="K18">
        <v>0</v>
      </c>
      <c r="L18">
        <v>0</v>
      </c>
      <c r="M18">
        <v>0</v>
      </c>
      <c r="N18">
        <v>0</v>
      </c>
      <c r="O18">
        <v>0</v>
      </c>
      <c r="P18">
        <v>0</v>
      </c>
      <c r="Q18">
        <v>18</v>
      </c>
      <c r="R18">
        <v>208</v>
      </c>
      <c r="S18" t="str">
        <f>IFERROR(VLOOKUP(R18,[2]WingLookTable!$A:$B,2,0),"캐릭터없음")</f>
        <v>Wing_FireSineBeeFullSlow</v>
      </c>
      <c r="T18">
        <f t="shared" ca="1" si="2"/>
        <v>154</v>
      </c>
      <c r="U1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v>
      </c>
      <c r="V18" t="str">
        <f t="shared" si="4"/>
        <v>{"dy":8,"sl":2,"id":"Actor2120m","stats":{"tr":3,"trp":6,"str":0,"dex":15,"int":0,"vit":0,"train":0,"wgGr0":0,"wgGr1":0,"wgGr2":0,"wgGr3":18,"wgLk":208}}</v>
      </c>
      <c r="Z18">
        <v>17</v>
      </c>
      <c r="AA18" t="s">
        <v>330</v>
      </c>
      <c r="AB18">
        <f>COUNTIF(F:F,AA18)</f>
        <v>3</v>
      </c>
      <c r="AD18">
        <v>17</v>
      </c>
      <c r="AE18">
        <v>160</v>
      </c>
      <c r="AF18">
        <f>COUNTIF(R:R,AE18)</f>
        <v>1</v>
      </c>
    </row>
    <row r="19" spans="1:32">
      <c r="A19">
        <v>9</v>
      </c>
      <c r="B19">
        <v>1</v>
      </c>
      <c r="C19" t="str">
        <f t="shared" ca="1" si="0"/>
        <v>Actor0201m</v>
      </c>
      <c r="D19" t="str">
        <f>IF(ISBLANK(F19),"",
IFERROR(VLOOKUP(F19,[2]ActorTable!$A:$H,MATCH("이름참고",[2]ActorTable!$1:$1,0),0),"캐릭터없음"))</f>
        <v>테이슨</v>
      </c>
      <c r="E19" t="str">
        <f t="shared" si="1"/>
        <v/>
      </c>
      <c r="F19" t="s">
        <v>501</v>
      </c>
      <c r="G19">
        <v>3</v>
      </c>
      <c r="H19">
        <v>6</v>
      </c>
      <c r="I19">
        <v>0</v>
      </c>
      <c r="J19">
        <v>8</v>
      </c>
      <c r="K19">
        <v>7</v>
      </c>
      <c r="L19">
        <v>0</v>
      </c>
      <c r="M19">
        <v>0</v>
      </c>
      <c r="N19">
        <v>0</v>
      </c>
      <c r="O19">
        <v>0</v>
      </c>
      <c r="P19">
        <v>0</v>
      </c>
      <c r="Q19">
        <v>18</v>
      </c>
      <c r="R19">
        <v>272</v>
      </c>
      <c r="S19" t="str">
        <f>IFERROR(VLOOKUP(R19,[2]WingLookTable!$A:$B,2,0),"캐릭터없음")</f>
        <v>Wing_WhiteNoiseOtherFullFast</v>
      </c>
      <c r="T19">
        <f t="shared" ca="1" si="2"/>
        <v>340</v>
      </c>
      <c r="U1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v>
      </c>
      <c r="V19" t="str">
        <f t="shared" si="4"/>
        <v>{"dy":9,"sl":1,"id":"Actor1108m","stats":{"tr":3,"trp":6,"str":0,"dex":8,"int":7,"vit":0,"train":0,"wgGr0":0,"wgGr1":0,"wgGr2":0,"wgGr3":18,"wgLk":272}}</v>
      </c>
      <c r="Z19">
        <v>18</v>
      </c>
      <c r="AA19" t="s">
        <v>331</v>
      </c>
      <c r="AB19">
        <f>COUNTIF(F:F,AA19)</f>
        <v>2</v>
      </c>
      <c r="AD19">
        <v>18</v>
      </c>
      <c r="AE19">
        <v>163</v>
      </c>
      <c r="AF19">
        <f>COUNTIF(R:R,AE19)</f>
        <v>1</v>
      </c>
    </row>
    <row r="20" spans="1:32">
      <c r="A20">
        <v>9</v>
      </c>
      <c r="B20">
        <v>2</v>
      </c>
      <c r="C20" t="str">
        <f t="shared" ca="1" si="0"/>
        <v>Actor1002m</v>
      </c>
      <c r="D20" t="str">
        <f>IF(ISBLANK(F20),"",
IFERROR(VLOOKUP(F20,[2]ActorTable!$A:$H,MATCH("이름참고",[2]ActorTable!$1:$1,0),0),"캐릭터없음"))</f>
        <v>클라크</v>
      </c>
      <c r="E20" t="str">
        <f t="shared" si="1"/>
        <v/>
      </c>
      <c r="F20" t="s">
        <v>500</v>
      </c>
      <c r="G20">
        <v>3</v>
      </c>
      <c r="H20">
        <v>6</v>
      </c>
      <c r="I20">
        <v>15</v>
      </c>
      <c r="J20">
        <v>0</v>
      </c>
      <c r="K20">
        <v>0</v>
      </c>
      <c r="L20">
        <v>0</v>
      </c>
      <c r="M20">
        <v>0</v>
      </c>
      <c r="N20">
        <v>0</v>
      </c>
      <c r="O20">
        <v>0</v>
      </c>
      <c r="P20">
        <v>0</v>
      </c>
      <c r="Q20">
        <v>18</v>
      </c>
      <c r="R20">
        <v>252</v>
      </c>
      <c r="S20" t="str">
        <f>IFERROR(VLOOKUP(R20,[2]WingLookTable!$A:$B,2,0),"캐릭터없음")</f>
        <v>Wing_RedSineFullOtherFast</v>
      </c>
      <c r="T20">
        <f t="shared" ca="1" si="2"/>
        <v>113</v>
      </c>
      <c r="U2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v>
      </c>
      <c r="V20" t="str">
        <f t="shared" si="4"/>
        <v>{"dy":9,"sl":2,"id":"Actor2011m","stats":{"tr":3,"trp":6,"str":15,"dex":0,"int":0,"vit":0,"train":0,"wgGr0":0,"wgGr1":0,"wgGr2":0,"wgGr3":18,"wgLk":252}}</v>
      </c>
      <c r="Z20">
        <v>19</v>
      </c>
      <c r="AA20" t="s">
        <v>332</v>
      </c>
      <c r="AB20">
        <f>COUNTIF(F:F,AA20)</f>
        <v>2</v>
      </c>
      <c r="AD20">
        <v>19</v>
      </c>
      <c r="AE20">
        <v>166</v>
      </c>
      <c r="AF20">
        <f>COUNTIF(R:R,AE20)</f>
        <v>1</v>
      </c>
    </row>
    <row r="21" spans="1:32">
      <c r="A21">
        <v>10</v>
      </c>
      <c r="B21">
        <v>1</v>
      </c>
      <c r="C21" t="str">
        <f t="shared" ca="1" si="0"/>
        <v>Actor1005m</v>
      </c>
      <c r="D21" t="str">
        <f>IF(ISBLANK(F21),"",
IFERROR(VLOOKUP(F21,[2]ActorTable!$A:$H,MATCH("이름참고",[2]ActorTable!$1:$1,0),0),"캐릭터없음"))</f>
        <v>닉스</v>
      </c>
      <c r="E21" t="str">
        <f t="shared" si="1"/>
        <v/>
      </c>
      <c r="F21" t="s">
        <v>365</v>
      </c>
      <c r="G21">
        <v>3</v>
      </c>
      <c r="H21">
        <v>6</v>
      </c>
      <c r="I21">
        <v>0</v>
      </c>
      <c r="J21">
        <v>8</v>
      </c>
      <c r="K21">
        <v>7</v>
      </c>
      <c r="L21">
        <v>0</v>
      </c>
      <c r="M21">
        <v>0</v>
      </c>
      <c r="N21">
        <v>0</v>
      </c>
      <c r="O21">
        <v>0</v>
      </c>
      <c r="P21">
        <v>0</v>
      </c>
      <c r="Q21">
        <v>18</v>
      </c>
      <c r="R21">
        <v>260</v>
      </c>
      <c r="S21" t="str">
        <f>IFERROR(VLOOKUP(R21,[2]WingLookTable!$A:$B,2,0),"캐릭터없음")</f>
        <v>Wing_SkySineNoiseFullSlow</v>
      </c>
      <c r="T21">
        <f t="shared" ca="1" si="2"/>
        <v>166</v>
      </c>
      <c r="U2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v>
      </c>
      <c r="V21" t="str">
        <f t="shared" si="4"/>
        <v>{"dy":10,"sl":1,"id":"Actor1109m","stats":{"tr":3,"trp":6,"str":0,"dex":8,"int":7,"vit":0,"train":0,"wgGr0":0,"wgGr1":0,"wgGr2":0,"wgGr3":18,"wgLk":260}}</v>
      </c>
      <c r="Z21">
        <v>20</v>
      </c>
      <c r="AA21" t="s">
        <v>333</v>
      </c>
      <c r="AB21">
        <f>COUNTIF(F:F,AA21)</f>
        <v>2</v>
      </c>
      <c r="AD21">
        <v>20</v>
      </c>
      <c r="AE21">
        <v>169</v>
      </c>
      <c r="AF21">
        <f>COUNTIF(R:R,AE21)</f>
        <v>1</v>
      </c>
    </row>
    <row r="22" spans="1:32">
      <c r="A22">
        <v>10</v>
      </c>
      <c r="B22">
        <v>2</v>
      </c>
      <c r="C22" t="str">
        <f t="shared" ca="1" si="0"/>
        <v>Actor0104m</v>
      </c>
      <c r="D22" t="str">
        <f>IF(ISBLANK(F22),"",
IFERROR(VLOOKUP(F22,[2]ActorTable!$A:$H,MATCH("이름참고",[2]ActorTable!$1:$1,0),0),"캐릭터없음"))</f>
        <v>헤르윈</v>
      </c>
      <c r="E22" t="str">
        <f t="shared" si="1"/>
        <v/>
      </c>
      <c r="F22" t="s">
        <v>407</v>
      </c>
      <c r="G22">
        <v>3</v>
      </c>
      <c r="H22">
        <v>6</v>
      </c>
      <c r="I22">
        <v>8</v>
      </c>
      <c r="J22">
        <v>0</v>
      </c>
      <c r="K22">
        <v>7</v>
      </c>
      <c r="L22">
        <v>0</v>
      </c>
      <c r="M22">
        <v>0</v>
      </c>
      <c r="N22">
        <v>0</v>
      </c>
      <c r="O22">
        <v>0</v>
      </c>
      <c r="P22">
        <v>0</v>
      </c>
      <c r="Q22">
        <v>18</v>
      </c>
      <c r="R22">
        <v>244</v>
      </c>
      <c r="S22" t="str">
        <f>IFERROR(VLOOKUP(R22,[2]WingLookTable!$A:$B,2,0),"캐릭터없음")</f>
        <v>Wing_PurpleStripeNoiseFullSlow</v>
      </c>
      <c r="T22">
        <f t="shared" ca="1" si="2"/>
        <v>125</v>
      </c>
      <c r="U2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v>
      </c>
      <c r="V22" t="str">
        <f t="shared" si="4"/>
        <v>{"dy":10,"sl":2,"id":"Actor0007m","stats":{"tr":3,"trp":6,"str":8,"dex":0,"int":7,"vit":0,"train":0,"wgGr0":0,"wgGr1":0,"wgGr2":0,"wgGr3":18,"wgLk":244}}</v>
      </c>
      <c r="Z22">
        <v>21</v>
      </c>
      <c r="AA22" t="s">
        <v>334</v>
      </c>
      <c r="AB22">
        <f>COUNTIF(F:F,AA22)</f>
        <v>3</v>
      </c>
      <c r="AD22">
        <v>21</v>
      </c>
      <c r="AE22">
        <v>172</v>
      </c>
      <c r="AF22">
        <f>COUNTIF(R:R,AE22)</f>
        <v>0</v>
      </c>
    </row>
    <row r="23" spans="1:32">
      <c r="A23">
        <v>11</v>
      </c>
      <c r="B23">
        <v>1</v>
      </c>
      <c r="C23" t="str">
        <f t="shared" ca="1" si="0"/>
        <v>Actor0125m</v>
      </c>
      <c r="D23" t="str">
        <f>IF(ISBLANK(F23),"",
IFERROR(VLOOKUP(F23,[2]ActorTable!$A:$H,MATCH("이름참고",[2]ActorTable!$1:$1,0),0),"캐릭터없음"))</f>
        <v>프로토27</v>
      </c>
      <c r="E23" t="str">
        <f t="shared" si="1"/>
        <v/>
      </c>
      <c r="F23" t="s">
        <v>368</v>
      </c>
      <c r="G23">
        <v>3</v>
      </c>
      <c r="H23">
        <v>6</v>
      </c>
      <c r="I23">
        <v>8</v>
      </c>
      <c r="J23">
        <v>7</v>
      </c>
      <c r="K23">
        <v>0</v>
      </c>
      <c r="L23">
        <v>0</v>
      </c>
      <c r="M23">
        <v>0</v>
      </c>
      <c r="N23">
        <v>0</v>
      </c>
      <c r="O23">
        <v>0</v>
      </c>
      <c r="P23">
        <v>0</v>
      </c>
      <c r="Q23">
        <v>18</v>
      </c>
      <c r="R23">
        <v>232</v>
      </c>
      <c r="S23" t="str">
        <f>IFERROR(VLOOKUP(R23,[2]WingLookTable!$A:$B,2,0),"캐릭터없음")</f>
        <v>Wing_MultiOtherOtherStripeSlow</v>
      </c>
      <c r="T23">
        <f t="shared" ca="1" si="2"/>
        <v>315</v>
      </c>
      <c r="U2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v>
      </c>
      <c r="V23" t="str">
        <f t="shared" si="4"/>
        <v>{"dy":11,"sl":1,"id":"Actor1216m","stats":{"tr":3,"trp":6,"str":8,"dex":7,"int":0,"vit":0,"train":0,"wgGr0":0,"wgGr1":0,"wgGr2":0,"wgGr3":18,"wgLk":232}}</v>
      </c>
      <c r="Z23">
        <v>22</v>
      </c>
      <c r="AA23" t="s">
        <v>335</v>
      </c>
      <c r="AB23">
        <f>COUNTIF(F:F,AA23)</f>
        <v>3</v>
      </c>
      <c r="AD23">
        <v>22</v>
      </c>
      <c r="AE23">
        <v>175</v>
      </c>
      <c r="AF23">
        <f>COUNTIF(R:R,AE23)</f>
        <v>1</v>
      </c>
    </row>
    <row r="24" spans="1:32">
      <c r="A24">
        <v>11</v>
      </c>
      <c r="B24">
        <v>2</v>
      </c>
      <c r="C24" t="str">
        <f t="shared" ca="1" si="0"/>
        <v>Actor1108m</v>
      </c>
      <c r="D24" t="str">
        <f>IF(ISBLANK(F24),"",
IFERROR(VLOOKUP(F24,[2]ActorTable!$A:$H,MATCH("이름참고",[2]ActorTable!$1:$1,0),0),"캐릭터없음"))</f>
        <v>클라크</v>
      </c>
      <c r="E24" t="str">
        <f t="shared" si="1"/>
        <v/>
      </c>
      <c r="F24" t="s">
        <v>374</v>
      </c>
      <c r="G24">
        <v>3</v>
      </c>
      <c r="H24">
        <v>6</v>
      </c>
      <c r="I24">
        <v>0</v>
      </c>
      <c r="J24">
        <v>7</v>
      </c>
      <c r="K24">
        <v>8</v>
      </c>
      <c r="L24">
        <v>0</v>
      </c>
      <c r="M24">
        <v>0</v>
      </c>
      <c r="N24">
        <v>0</v>
      </c>
      <c r="O24">
        <v>0</v>
      </c>
      <c r="P24">
        <v>0</v>
      </c>
      <c r="Q24">
        <v>18</v>
      </c>
      <c r="R24">
        <v>240</v>
      </c>
      <c r="S24" t="str">
        <f>IFERROR(VLOOKUP(R24,[2]WingLookTable!$A:$B,2,0),"캐릭터없음")</f>
        <v>Wing_MultiStripeOtherOtherSlow</v>
      </c>
      <c r="T24">
        <f t="shared" ca="1" si="2"/>
        <v>244</v>
      </c>
      <c r="U2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v>
      </c>
      <c r="V24" t="str">
        <f t="shared" si="4"/>
        <v>{"dy":11,"sl":2,"id":"Actor2011m","stats":{"tr":3,"trp":6,"str":0,"dex":7,"int":8,"vit":0,"train":0,"wgGr0":0,"wgGr1":0,"wgGr2":0,"wgGr3":18,"wgLk":240}}</v>
      </c>
      <c r="Z24">
        <v>23</v>
      </c>
      <c r="AA24" t="s">
        <v>336</v>
      </c>
      <c r="AB24">
        <f>COUNTIF(F:F,AA24)</f>
        <v>2</v>
      </c>
      <c r="AD24">
        <v>23</v>
      </c>
      <c r="AE24">
        <v>178</v>
      </c>
      <c r="AF24">
        <f>COUNTIF(R:R,AE24)</f>
        <v>1</v>
      </c>
    </row>
    <row r="25" spans="1:32">
      <c r="A25">
        <v>12</v>
      </c>
      <c r="B25">
        <v>1</v>
      </c>
      <c r="C25" t="str">
        <f t="shared" ca="1" si="0"/>
        <v>Actor3117m</v>
      </c>
      <c r="D25" t="str">
        <f>IF(ISBLANK(F25),"",
IFERROR(VLOOKUP(F25,[2]ActorTable!$A:$H,MATCH("이름참고",[2]ActorTable!$1:$1,0),0),"캐릭터없음"))</f>
        <v>라무무</v>
      </c>
      <c r="E25" t="str">
        <f t="shared" si="1"/>
        <v/>
      </c>
      <c r="F25" t="s">
        <v>370</v>
      </c>
      <c r="G25">
        <v>3</v>
      </c>
      <c r="H25">
        <v>6</v>
      </c>
      <c r="I25">
        <v>0</v>
      </c>
      <c r="J25">
        <v>8</v>
      </c>
      <c r="K25">
        <v>7</v>
      </c>
      <c r="L25">
        <v>0</v>
      </c>
      <c r="M25">
        <v>0</v>
      </c>
      <c r="N25">
        <v>0</v>
      </c>
      <c r="O25">
        <v>0</v>
      </c>
      <c r="P25">
        <v>0</v>
      </c>
      <c r="Q25">
        <v>18</v>
      </c>
      <c r="R25">
        <v>229</v>
      </c>
      <c r="S25" t="str">
        <f>IFERROR(VLOOKUP(R25,[2]WingLookTable!$A:$B,2,0),"캐릭터없음")</f>
        <v>Wing_MultiOtherOtherOtherFast</v>
      </c>
      <c r="T25">
        <f t="shared" ca="1" si="2"/>
        <v>264</v>
      </c>
      <c r="U2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v>
      </c>
      <c r="V25" t="str">
        <f t="shared" si="4"/>
        <v>{"dy":12,"sl":1,"id":"Actor3231m","stats":{"tr":3,"trp":6,"str":0,"dex":8,"int":7,"vit":0,"train":0,"wgGr0":0,"wgGr1":0,"wgGr2":0,"wgGr3":18,"wgLk":229}}</v>
      </c>
      <c r="Z25">
        <v>24</v>
      </c>
      <c r="AA25" t="s">
        <v>337</v>
      </c>
      <c r="AB25">
        <f>COUNTIF(F:F,AA25)</f>
        <v>2</v>
      </c>
      <c r="AD25">
        <v>24</v>
      </c>
      <c r="AE25">
        <v>181</v>
      </c>
      <c r="AF25">
        <f>COUNTIF(R:R,AE25)</f>
        <v>1</v>
      </c>
    </row>
    <row r="26" spans="1:32">
      <c r="A26">
        <v>12</v>
      </c>
      <c r="B26">
        <v>2</v>
      </c>
      <c r="C26" t="str">
        <f t="shared" ca="1" si="0"/>
        <v>Actor3117m</v>
      </c>
      <c r="D26" t="str">
        <f>IF(ISBLANK(F26),"",
IFERROR(VLOOKUP(F26,[2]ActorTable!$A:$H,MATCH("이름참고",[2]ActorTable!$1:$1,0),0),"캐릭터없음"))</f>
        <v>케이저</v>
      </c>
      <c r="E26" t="str">
        <f>IF(AND(B26=1,NOT(ISBLANK(F26))),
IF(F26=F28,"같음",""),"")</f>
        <v/>
      </c>
      <c r="F26" t="s">
        <v>375</v>
      </c>
      <c r="G26">
        <v>3</v>
      </c>
      <c r="H26">
        <v>6</v>
      </c>
      <c r="I26">
        <v>15</v>
      </c>
      <c r="J26">
        <v>0</v>
      </c>
      <c r="K26">
        <v>0</v>
      </c>
      <c r="L26">
        <v>0</v>
      </c>
      <c r="M26">
        <v>0</v>
      </c>
      <c r="N26">
        <v>0</v>
      </c>
      <c r="O26">
        <v>0</v>
      </c>
      <c r="P26">
        <v>0</v>
      </c>
      <c r="Q26">
        <v>18</v>
      </c>
      <c r="R26">
        <v>280</v>
      </c>
      <c r="S26" t="str">
        <f>IFERROR(VLOOKUP(R26,[2]WingLookTable!$A:$B,2,0),"캐릭터없음")</f>
        <v>Wing_YellowFullSineStripeSlow</v>
      </c>
      <c r="T26">
        <f t="shared" ca="1" si="2"/>
        <v>187</v>
      </c>
      <c r="U2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v>
      </c>
      <c r="V26" t="str">
        <f t="shared" si="4"/>
        <v>{"dy":12,"sl":2,"id":"Actor0113m","stats":{"tr":3,"trp":6,"str":15,"dex":0,"int":0,"vit":0,"train":0,"wgGr0":0,"wgGr1":0,"wgGr2":0,"wgGr3":18,"wgLk":280}}</v>
      </c>
      <c r="Z26">
        <v>25</v>
      </c>
      <c r="AA26" t="s">
        <v>338</v>
      </c>
      <c r="AB26">
        <f>COUNTIF(F:F,AA26)</f>
        <v>3</v>
      </c>
      <c r="AD26">
        <v>25</v>
      </c>
      <c r="AE26">
        <v>184</v>
      </c>
      <c r="AF26">
        <f>COUNTIF(R:R,AE26)</f>
        <v>0</v>
      </c>
    </row>
    <row r="27" spans="1:32">
      <c r="A27">
        <v>12</v>
      </c>
      <c r="B27">
        <v>3</v>
      </c>
      <c r="C27" t="str">
        <f t="shared" ref="C27" ca="1" si="9">VLOOKUP(RANDBETWEEN(1,COUNTA(Z:Z)-1),Z:AA,2,0)</f>
        <v>Actor1216m</v>
      </c>
      <c r="D27" t="str">
        <f>IF(ISBLANK(F27),"",
IFERROR(VLOOKUP(F27,[2]ActorTable!$A:$H,MATCH("이름참고",[2]ActorTable!$1:$1,0),0),"캐릭터없음"))</f>
        <v>솔</v>
      </c>
      <c r="E27" t="str">
        <f>IF(AND(B27=1,NOT(ISBLANK(F27))),
IF(F27=F29,"같음",""),"")</f>
        <v/>
      </c>
      <c r="F27" t="s">
        <v>326</v>
      </c>
      <c r="G27">
        <v>3</v>
      </c>
      <c r="H27">
        <v>6</v>
      </c>
      <c r="I27">
        <v>0</v>
      </c>
      <c r="J27">
        <v>0</v>
      </c>
      <c r="K27">
        <v>15</v>
      </c>
      <c r="L27">
        <v>0</v>
      </c>
      <c r="M27">
        <v>0</v>
      </c>
      <c r="N27">
        <v>0</v>
      </c>
      <c r="O27">
        <v>0</v>
      </c>
      <c r="P27">
        <v>0</v>
      </c>
      <c r="Q27">
        <v>18</v>
      </c>
      <c r="R27">
        <v>220</v>
      </c>
      <c r="S27" t="str">
        <f>IFERROR(VLOOKUP(R27,[2]WingLookTable!$A:$B,2,0),"캐릭터없음")</f>
        <v>Wing_GreenPatternPatternFullSlow</v>
      </c>
      <c r="T27">
        <f t="shared" ref="T27" ca="1" si="10">VLOOKUP(RANDBETWEEN(1,COUNTA(AD:AD)-1),AD:AE,2,0)</f>
        <v>356</v>
      </c>
      <c r="U27" t="str">
        <f t="shared" ref="U27" ca="1" si="11">IF(ROW()=2,V27,OFFSET(U27,-1,0)&amp;IF(LEN(V27)=0,"",","&amp;V27))</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v>
      </c>
      <c r="V27" t="str">
        <f t="shared" ref="V27" si="12">"{"""&amp;A$1&amp;""":"&amp;A27
&amp;","""&amp;B$1&amp;""":"&amp;B27
&amp;IF(LEN(F27)=0,"",","""&amp;F$1&amp;""":"""&amp;F27&amp;"""")
&amp;IF(LEN(F27)=0,"",",""stats"":{")
&amp;IF(LEN(F27)=0,"",""""&amp;G$1&amp;""":"&amp;G27)
&amp;IF(LEN(F27)=0,"",","""&amp;H$1&amp;""":"&amp;H27)
&amp;IF(LEN(F27)=0,"",","""&amp;I$1&amp;""":"&amp;I27)
&amp;IF(LEN(F27)=0,"",","""&amp;J$1&amp;""":"&amp;J27)
&amp;IF(LEN(F27)=0,"",","""&amp;K$1&amp;""":"&amp;K27)
&amp;IF(LEN(F27)=0,"",","""&amp;L$1&amp;""":"&amp;L27)
&amp;IF(LEN(F27)=0,"",","""&amp;M$1&amp;""":"&amp;M27)
&amp;IF(LEN(F27)=0,"",","""&amp;N$1&amp;""":"&amp;N27)
&amp;IF(LEN(F27)=0,"",","""&amp;O$1&amp;""":"&amp;O27)
&amp;IF(LEN(F27)=0,"",","""&amp;P$1&amp;""":"&amp;P27)
&amp;IF(LEN(F27)=0,"",","""&amp;Q$1&amp;""":"&amp;Q27)
&amp;IF(LEN(F27)=0,"",","""&amp;R$1&amp;""":"&amp;R27)
&amp;IF(LEN(F27)=0,"","}")&amp;"}"</f>
        <v>{"dy":12,"sl":3,"id":"Actor2015m","stats":{"tr":3,"trp":6,"str":0,"dex":0,"int":15,"vit":0,"train":0,"wgGr0":0,"wgGr1":0,"wgGr2":0,"wgGr3":18,"wgLk":220}}</v>
      </c>
      <c r="Z27">
        <v>26</v>
      </c>
      <c r="AA27" t="s">
        <v>339</v>
      </c>
      <c r="AB27">
        <f>COUNTIF(F:F,AA27)</f>
        <v>3</v>
      </c>
      <c r="AD27">
        <v>26</v>
      </c>
      <c r="AE27">
        <v>187</v>
      </c>
      <c r="AF27">
        <f>COUNTIF(R:R,AE27)</f>
        <v>0</v>
      </c>
    </row>
    <row r="28" spans="1:32">
      <c r="A28">
        <v>13</v>
      </c>
      <c r="B28">
        <v>1</v>
      </c>
      <c r="C28" t="str">
        <f t="shared" ca="1" si="0"/>
        <v>Actor3021m</v>
      </c>
      <c r="D28" t="str">
        <f>IF(ISBLANK(F28),"",
IFERROR(VLOOKUP(F28,[2]ActorTable!$A:$H,MATCH("이름참고",[2]ActorTable!$1:$1,0),0),"캐릭터없음"))</f>
        <v>오비우스</v>
      </c>
      <c r="E28" t="str">
        <f t="shared" si="1"/>
        <v/>
      </c>
      <c r="F28" t="s">
        <v>351</v>
      </c>
      <c r="G28">
        <v>3</v>
      </c>
      <c r="H28">
        <v>6</v>
      </c>
      <c r="I28">
        <v>10</v>
      </c>
      <c r="J28">
        <v>5</v>
      </c>
      <c r="K28">
        <v>0</v>
      </c>
      <c r="L28">
        <v>0</v>
      </c>
      <c r="M28">
        <v>0</v>
      </c>
      <c r="N28">
        <v>0</v>
      </c>
      <c r="O28">
        <v>0</v>
      </c>
      <c r="P28">
        <v>0</v>
      </c>
      <c r="Q28">
        <v>18</v>
      </c>
      <c r="R28">
        <v>211</v>
      </c>
      <c r="S28" t="str">
        <f>IFERROR(VLOOKUP(R28,[2]WingLookTable!$A:$B,2,0),"캐릭터없음")</f>
        <v>Wing_FireSinePatternFullSlow</v>
      </c>
      <c r="T28">
        <f t="shared" ca="1" si="2"/>
        <v>190</v>
      </c>
      <c r="U2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v>
      </c>
      <c r="V28" t="str">
        <f t="shared" si="4"/>
        <v>{"dy":13,"sl":1,"id":"Actor1141m","stats":{"tr":3,"trp":6,"str":10,"dex":5,"int":0,"vit":0,"train":0,"wgGr0":0,"wgGr1":0,"wgGr2":0,"wgGr3":18,"wgLk":211}}</v>
      </c>
      <c r="Z28">
        <v>27</v>
      </c>
      <c r="AA28" t="s">
        <v>340</v>
      </c>
      <c r="AB28">
        <f>COUNTIF(F:F,AA28)</f>
        <v>3</v>
      </c>
      <c r="AD28">
        <v>27</v>
      </c>
      <c r="AE28">
        <v>190</v>
      </c>
      <c r="AF28">
        <f>COUNTIF(R:R,AE28)</f>
        <v>1</v>
      </c>
    </row>
    <row r="29" spans="1:32">
      <c r="A29">
        <v>13</v>
      </c>
      <c r="B29">
        <v>2</v>
      </c>
      <c r="C29" t="str">
        <f t="shared" ca="1" si="0"/>
        <v>Actor0030m</v>
      </c>
      <c r="D29" t="str">
        <f>IF(ISBLANK(F29),"",
IFERROR(VLOOKUP(F29,[2]ActorTable!$A:$H,MATCH("이름참고",[2]ActorTable!$1:$1,0),0),"캐릭터없음"))</f>
        <v>튤린</v>
      </c>
      <c r="E29" t="str">
        <f t="shared" si="1"/>
        <v/>
      </c>
      <c r="F29" t="s">
        <v>392</v>
      </c>
      <c r="G29">
        <v>3</v>
      </c>
      <c r="H29">
        <v>6</v>
      </c>
      <c r="I29">
        <v>10</v>
      </c>
      <c r="J29">
        <v>0</v>
      </c>
      <c r="K29">
        <v>5</v>
      </c>
      <c r="L29">
        <v>0</v>
      </c>
      <c r="M29">
        <v>0</v>
      </c>
      <c r="N29">
        <v>0</v>
      </c>
      <c r="O29">
        <v>0</v>
      </c>
      <c r="P29">
        <v>0</v>
      </c>
      <c r="Q29">
        <v>18</v>
      </c>
      <c r="R29">
        <v>190</v>
      </c>
      <c r="S29" t="str">
        <f>IFERROR(VLOOKUP(R29,[2]WingLookTable!$A:$B,2,0),"캐릭터없음")</f>
        <v>Wing_DustYellowNoisePatternStripeSlow</v>
      </c>
      <c r="T29">
        <f t="shared" ca="1" si="2"/>
        <v>264</v>
      </c>
      <c r="U2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v>
      </c>
      <c r="V29" t="str">
        <f t="shared" si="4"/>
        <v>{"dy":13,"sl":2,"id":"Actor0037m","stats":{"tr":3,"trp":6,"str":10,"dex":0,"int":5,"vit":0,"train":0,"wgGr0":0,"wgGr1":0,"wgGr2":0,"wgGr3":18,"wgLk":190}}</v>
      </c>
      <c r="Z29">
        <v>28</v>
      </c>
      <c r="AA29" t="s">
        <v>341</v>
      </c>
      <c r="AB29">
        <f>COUNTIF(F:F,AA29)</f>
        <v>2</v>
      </c>
      <c r="AD29">
        <v>28</v>
      </c>
      <c r="AE29">
        <v>193</v>
      </c>
      <c r="AF29">
        <f>COUNTIF(R:R,AE29)</f>
        <v>1</v>
      </c>
    </row>
    <row r="30" spans="1:32">
      <c r="A30">
        <v>14</v>
      </c>
      <c r="B30">
        <v>1</v>
      </c>
      <c r="C30" t="str">
        <f t="shared" ca="1" si="0"/>
        <v>Actor0104m</v>
      </c>
      <c r="D30" t="str">
        <f>IF(ISBLANK(F30),"",
IFERROR(VLOOKUP(F30,[2]ActorTable!$A:$H,MATCH("이름참고",[2]ActorTable!$1:$1,0),0),"캐릭터없음"))</f>
        <v>슬로니카</v>
      </c>
      <c r="E30" t="str">
        <f t="shared" si="1"/>
        <v/>
      </c>
      <c r="F30" t="s">
        <v>364</v>
      </c>
      <c r="G30">
        <v>3</v>
      </c>
      <c r="H30">
        <v>6</v>
      </c>
      <c r="I30">
        <v>0</v>
      </c>
      <c r="J30">
        <v>0</v>
      </c>
      <c r="K30">
        <v>15</v>
      </c>
      <c r="L30">
        <v>0</v>
      </c>
      <c r="M30">
        <v>0</v>
      </c>
      <c r="N30">
        <v>0</v>
      </c>
      <c r="O30">
        <v>0</v>
      </c>
      <c r="P30">
        <v>0</v>
      </c>
      <c r="Q30">
        <v>18</v>
      </c>
      <c r="R30">
        <v>166</v>
      </c>
      <c r="S30" t="str">
        <f>IFERROR(VLOOKUP(R30,[2]WingLookTable!$A:$B,2,0),"캐릭터없음")</f>
        <v>Wing_DustMultiNoisePatternFullFast</v>
      </c>
      <c r="T30">
        <f t="shared" ca="1" si="2"/>
        <v>196</v>
      </c>
      <c r="U3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v>
      </c>
      <c r="V30" t="str">
        <f t="shared" si="4"/>
        <v>{"dy":14,"sl":1,"id":"Actor3114m","stats":{"tr":3,"trp":6,"str":0,"dex":0,"int":15,"vit":0,"train":0,"wgGr0":0,"wgGr1":0,"wgGr2":0,"wgGr3":18,"wgLk":166}}</v>
      </c>
      <c r="Z30">
        <v>29</v>
      </c>
      <c r="AA30" t="s">
        <v>342</v>
      </c>
      <c r="AB30">
        <f>COUNTIF(F:F,AA30)</f>
        <v>1</v>
      </c>
      <c r="AD30">
        <v>29</v>
      </c>
      <c r="AE30">
        <v>196</v>
      </c>
      <c r="AF30">
        <f>COUNTIF(R:R,AE30)</f>
        <v>1</v>
      </c>
    </row>
    <row r="31" spans="1:32">
      <c r="A31">
        <v>14</v>
      </c>
      <c r="B31">
        <v>2</v>
      </c>
      <c r="C31" t="str">
        <f t="shared" ca="1" si="0"/>
        <v>Actor2238m</v>
      </c>
      <c r="D31" t="str">
        <f>IF(ISBLANK(F31),"",
IFERROR(VLOOKUP(F31,[2]ActorTable!$A:$H,MATCH("이름참고",[2]ActorTable!$1:$1,0),0),"캐릭터없음"))</f>
        <v>도스로프</v>
      </c>
      <c r="E31" t="str">
        <f t="shared" si="1"/>
        <v/>
      </c>
      <c r="F31" t="s">
        <v>406</v>
      </c>
      <c r="G31">
        <v>3</v>
      </c>
      <c r="H31">
        <v>6</v>
      </c>
      <c r="I31">
        <v>8</v>
      </c>
      <c r="J31">
        <v>0</v>
      </c>
      <c r="K31">
        <v>7</v>
      </c>
      <c r="L31">
        <v>0</v>
      </c>
      <c r="M31">
        <v>0</v>
      </c>
      <c r="N31">
        <v>0</v>
      </c>
      <c r="O31">
        <v>0</v>
      </c>
      <c r="P31">
        <v>0</v>
      </c>
      <c r="Q31">
        <v>18</v>
      </c>
      <c r="R31">
        <v>181</v>
      </c>
      <c r="S31" t="str">
        <f>IFERROR(VLOOKUP(R31,[2]WingLookTable!$A:$B,2,0),"캐릭터없음")</f>
        <v>Wing_DustPurpleNoiseOtherStripeSlow</v>
      </c>
      <c r="T31">
        <f t="shared" ca="1" si="2"/>
        <v>137</v>
      </c>
      <c r="U3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v>
      </c>
      <c r="V31" t="str">
        <f t="shared" si="4"/>
        <v>{"dy":14,"sl":2,"id":"Actor0030m","stats":{"tr":3,"trp":6,"str":8,"dex":0,"int":7,"vit":0,"train":0,"wgGr0":0,"wgGr1":0,"wgGr2":0,"wgGr3":18,"wgLk":181}}</v>
      </c>
      <c r="Z31">
        <v>30</v>
      </c>
      <c r="AA31" t="s">
        <v>343</v>
      </c>
      <c r="AB31">
        <f>COUNTIF(F:F,AA31)</f>
        <v>3</v>
      </c>
      <c r="AD31">
        <v>30</v>
      </c>
      <c r="AE31">
        <v>199</v>
      </c>
      <c r="AF31">
        <f>COUNTIF(R:R,AE31)</f>
        <v>1</v>
      </c>
    </row>
    <row r="32" spans="1:32">
      <c r="A32">
        <v>15</v>
      </c>
      <c r="B32">
        <v>1</v>
      </c>
      <c r="C32" t="str">
        <f t="shared" ca="1" si="0"/>
        <v>Actor1005m</v>
      </c>
      <c r="D32" t="str">
        <f>IF(ISBLANK(F32),"",
IFERROR(VLOOKUP(F32,[2]ActorTable!$A:$H,MATCH("이름참고",[2]ActorTable!$1:$1,0),0),"캐릭터없음"))</f>
        <v>니엘</v>
      </c>
      <c r="E32" t="str">
        <f t="shared" si="1"/>
        <v/>
      </c>
      <c r="F32" t="s">
        <v>362</v>
      </c>
      <c r="G32">
        <v>3</v>
      </c>
      <c r="H32">
        <v>6</v>
      </c>
      <c r="I32">
        <v>5</v>
      </c>
      <c r="J32">
        <v>5</v>
      </c>
      <c r="K32">
        <v>5</v>
      </c>
      <c r="L32">
        <v>0</v>
      </c>
      <c r="M32">
        <v>0</v>
      </c>
      <c r="N32">
        <v>0</v>
      </c>
      <c r="O32">
        <v>0</v>
      </c>
      <c r="P32">
        <v>0</v>
      </c>
      <c r="Q32">
        <v>18</v>
      </c>
      <c r="R32">
        <v>125</v>
      </c>
      <c r="S32" t="str">
        <f>IFERROR(VLOOKUP(R32,[2]WingLookTable!$A:$B,2,0),"캐릭터없음")</f>
        <v>Wing_CyanOtherBeeOtherSlow</v>
      </c>
      <c r="T32">
        <f t="shared" ca="1" si="2"/>
        <v>137</v>
      </c>
      <c r="U3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v>
      </c>
      <c r="V32" t="str">
        <f t="shared" si="4"/>
        <v>{"dy":15,"sl":1,"id":"Actor2238m","stats":{"tr":3,"trp":6,"str":5,"dex":5,"int":5,"vit":0,"train":0,"wgGr0":0,"wgGr1":0,"wgGr2":0,"wgGr3":18,"wgLk":125}}</v>
      </c>
      <c r="AD32">
        <v>31</v>
      </c>
      <c r="AE32">
        <v>202</v>
      </c>
      <c r="AF32">
        <f>COUNTIF(R:R,AE32)</f>
        <v>0</v>
      </c>
    </row>
    <row r="33" spans="1:32">
      <c r="A33">
        <v>15</v>
      </c>
      <c r="B33">
        <v>2</v>
      </c>
      <c r="C33" t="str">
        <f t="shared" ca="1" si="0"/>
        <v>Actor0030m</v>
      </c>
      <c r="D33" t="str">
        <f>IF(ISBLANK(F33),"",
IFERROR(VLOOKUP(F33,[2]ActorTable!$A:$H,MATCH("이름참고",[2]ActorTable!$1:$1,0),0),"캐릭터없음"))</f>
        <v>무테이</v>
      </c>
      <c r="E33" t="str">
        <f>IF(AND(B33=1,NOT(ISBLANK(F33))),
IF(F33=F34,"같음",""),"")</f>
        <v/>
      </c>
      <c r="F33" t="s">
        <v>372</v>
      </c>
      <c r="G33">
        <v>3</v>
      </c>
      <c r="H33">
        <v>6</v>
      </c>
      <c r="I33">
        <v>10</v>
      </c>
      <c r="J33">
        <v>5</v>
      </c>
      <c r="K33">
        <v>0</v>
      </c>
      <c r="L33">
        <v>0</v>
      </c>
      <c r="M33">
        <v>0</v>
      </c>
      <c r="N33">
        <v>0</v>
      </c>
      <c r="O33">
        <v>0</v>
      </c>
      <c r="P33">
        <v>0</v>
      </c>
      <c r="Q33">
        <v>18</v>
      </c>
      <c r="R33">
        <v>141</v>
      </c>
      <c r="S33" t="str">
        <f>IFERROR(VLOOKUP(R33,[2]WingLookTable!$A:$B,2,0),"캐릭터없음")</f>
        <v>Wing_DustBlueOtherFullOtherFast</v>
      </c>
      <c r="T33">
        <f t="shared" ca="1" si="2"/>
        <v>208</v>
      </c>
      <c r="U3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v>
      </c>
      <c r="V33" t="str">
        <f t="shared" si="4"/>
        <v>{"dy":15,"sl":2,"id":"Actor3021m","stats":{"tr":3,"trp":6,"str":10,"dex":5,"int":0,"vit":0,"train":0,"wgGr0":0,"wgGr1":0,"wgGr2":0,"wgGr3":18,"wgLk":141}}</v>
      </c>
      <c r="AD33">
        <v>32</v>
      </c>
      <c r="AE33">
        <v>205</v>
      </c>
      <c r="AF33">
        <f>COUNTIF(R:R,AE33)</f>
        <v>0</v>
      </c>
    </row>
    <row r="34" spans="1:32">
      <c r="A34">
        <v>16</v>
      </c>
      <c r="B34">
        <v>1</v>
      </c>
      <c r="C34" t="str">
        <f t="shared" ca="1" si="0"/>
        <v>Actor0104m</v>
      </c>
      <c r="D34" t="str">
        <f>IF(ISBLANK(F34),"",
IFERROR(VLOOKUP(F34,[2]ActorTable!$A:$H,MATCH("이름참고",[2]ActorTable!$1:$1,0),0),"캐릭터없음"))</f>
        <v>원더</v>
      </c>
      <c r="E34" t="str">
        <f t="shared" si="1"/>
        <v/>
      </c>
      <c r="F34" t="s">
        <v>366</v>
      </c>
      <c r="G34">
        <v>3</v>
      </c>
      <c r="H34">
        <v>6</v>
      </c>
      <c r="I34">
        <v>10</v>
      </c>
      <c r="J34">
        <v>5</v>
      </c>
      <c r="K34">
        <v>0</v>
      </c>
      <c r="L34">
        <v>0</v>
      </c>
      <c r="M34">
        <v>0</v>
      </c>
      <c r="N34">
        <v>0</v>
      </c>
      <c r="O34">
        <v>0</v>
      </c>
      <c r="P34">
        <v>0</v>
      </c>
      <c r="Q34">
        <v>18</v>
      </c>
      <c r="R34">
        <v>226</v>
      </c>
      <c r="S34" t="str">
        <f>IFERROR(VLOOKUP(R34,[2]WingLookTable!$A:$B,2,0),"캐릭터없음")</f>
        <v>Wing_MultiOtherNoiseFullFast</v>
      </c>
      <c r="T34">
        <f t="shared" ca="1" si="2"/>
        <v>175</v>
      </c>
      <c r="U3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v>
      </c>
      <c r="V34" t="str">
        <f t="shared" si="4"/>
        <v>{"dy":16,"sl":1,"id":"Actor2128m","stats":{"tr":3,"trp":6,"str":10,"dex":5,"int":0,"vit":0,"train":0,"wgGr0":0,"wgGr1":0,"wgGr2":0,"wgGr3":18,"wgLk":226}}</v>
      </c>
      <c r="AD34">
        <v>33</v>
      </c>
      <c r="AE34">
        <v>208</v>
      </c>
      <c r="AF34">
        <f>COUNTIF(R:R,AE34)</f>
        <v>1</v>
      </c>
    </row>
    <row r="35" spans="1:32">
      <c r="A35">
        <v>16</v>
      </c>
      <c r="B35">
        <v>2</v>
      </c>
      <c r="C35" t="str">
        <f t="shared" ref="C35:C67" ca="1" si="13">VLOOKUP(RANDBETWEEN(1,COUNTA(Z:Z)-1),Z:AA,2,0)</f>
        <v>Actor2238m</v>
      </c>
      <c r="D35" t="str">
        <f>IF(ISBLANK(F35),"",
IFERROR(VLOOKUP(F35,[2]ActorTable!$A:$H,MATCH("이름참고",[2]ActorTable!$1:$1,0),0),"캐릭터없음"))</f>
        <v>딘즈</v>
      </c>
      <c r="E35" t="str">
        <f t="shared" si="1"/>
        <v/>
      </c>
      <c r="F35" t="s">
        <v>396</v>
      </c>
      <c r="G35">
        <v>3</v>
      </c>
      <c r="H35">
        <v>6</v>
      </c>
      <c r="I35">
        <v>0</v>
      </c>
      <c r="J35">
        <v>5</v>
      </c>
      <c r="K35">
        <v>10</v>
      </c>
      <c r="L35">
        <v>0</v>
      </c>
      <c r="M35">
        <v>0</v>
      </c>
      <c r="N35">
        <v>0</v>
      </c>
      <c r="O35">
        <v>0</v>
      </c>
      <c r="P35">
        <v>0</v>
      </c>
      <c r="Q35">
        <v>18</v>
      </c>
      <c r="R35">
        <v>288</v>
      </c>
      <c r="S35" t="str">
        <f>IFERROR(VLOOKUP(R35,[2]WingLookTable!$A:$B,2,0),"캐릭터없음")</f>
        <v>Wing_YellowStripeOtherFullFast</v>
      </c>
      <c r="T35">
        <f t="shared" ref="T35:T67" ca="1" si="14">VLOOKUP(RANDBETWEEN(1,COUNTA(AD:AD)-1),AD:AE,2,0)</f>
        <v>300</v>
      </c>
      <c r="U3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v>
      </c>
      <c r="V35" t="str">
        <f t="shared" si="4"/>
        <v>{"dy":16,"sl":2,"id":"Actor3022m","stats":{"tr":3,"trp":6,"str":0,"dex":5,"int":10,"vit":0,"train":0,"wgGr0":0,"wgGr1":0,"wgGr2":0,"wgGr3":18,"wgLk":288}}</v>
      </c>
      <c r="AD35">
        <v>34</v>
      </c>
      <c r="AE35">
        <v>211</v>
      </c>
      <c r="AF35">
        <f>COUNTIF(R:R,AE35)</f>
        <v>1</v>
      </c>
    </row>
    <row r="36" spans="1:32">
      <c r="A36">
        <v>17</v>
      </c>
      <c r="B36">
        <v>1</v>
      </c>
      <c r="C36" t="str">
        <f t="shared" ca="1" si="13"/>
        <v>Actor3021m</v>
      </c>
      <c r="D36" t="str">
        <f>IF(ISBLANK(F36),"",
IFERROR(VLOOKUP(F36,[2]ActorTable!$A:$H,MATCH("이름참고",[2]ActorTable!$1:$1,0),0),"캐릭터없음"))</f>
        <v>닉스</v>
      </c>
      <c r="E36" t="str">
        <f t="shared" si="1"/>
        <v/>
      </c>
      <c r="F36" t="s">
        <v>365</v>
      </c>
      <c r="G36">
        <v>3</v>
      </c>
      <c r="H36">
        <v>6</v>
      </c>
      <c r="I36">
        <v>0</v>
      </c>
      <c r="J36">
        <v>0</v>
      </c>
      <c r="K36">
        <v>15</v>
      </c>
      <c r="L36">
        <v>0</v>
      </c>
      <c r="M36">
        <v>0</v>
      </c>
      <c r="N36">
        <v>0</v>
      </c>
      <c r="O36">
        <v>0</v>
      </c>
      <c r="P36">
        <v>0</v>
      </c>
      <c r="Q36">
        <v>18</v>
      </c>
      <c r="R36">
        <v>133</v>
      </c>
      <c r="S36" t="str">
        <f>IFERROR(VLOOKUP(R36,[2]WingLookTable!$A:$B,2,0),"캐릭터없음")</f>
        <v>Wing_CyanSineOtherFullFast</v>
      </c>
      <c r="T36">
        <f t="shared" ca="1" si="14"/>
        <v>360</v>
      </c>
      <c r="U3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v>
      </c>
      <c r="V36" t="str">
        <f t="shared" ref="V36:V67" si="15">"{"""&amp;A$1&amp;""":"&amp;A36
&amp;","""&amp;B$1&amp;""":"&amp;B36
&amp;IF(LEN(F36)=0,"",","""&amp;F$1&amp;""":"""&amp;F36&amp;"""")
&amp;IF(LEN(F36)=0,"",",""stats"":{")
&amp;IF(LEN(F36)=0,"",""""&amp;G$1&amp;""":"&amp;G36)
&amp;IF(LEN(F36)=0,"",","""&amp;H$1&amp;""":"&amp;H36)
&amp;IF(LEN(F36)=0,"",","""&amp;I$1&amp;""":"&amp;I36)
&amp;IF(LEN(F36)=0,"",","""&amp;J$1&amp;""":"&amp;J36)
&amp;IF(LEN(F36)=0,"",","""&amp;K$1&amp;""":"&amp;K36)
&amp;IF(LEN(F36)=0,"",","""&amp;L$1&amp;""":"&amp;L36)
&amp;IF(LEN(F36)=0,"",","""&amp;M$1&amp;""":"&amp;M36)
&amp;IF(LEN(F36)=0,"",","""&amp;N$1&amp;""":"&amp;N36)
&amp;IF(LEN(F36)=0,"",","""&amp;O$1&amp;""":"&amp;O36)
&amp;IF(LEN(F36)=0,"",","""&amp;P$1&amp;""":"&amp;P36)
&amp;IF(LEN(F36)=0,"",","""&amp;Q$1&amp;""":"&amp;Q36)
&amp;IF(LEN(F36)=0,"",","""&amp;R$1&amp;""":"&amp;R36)
&amp;IF(LEN(F36)=0,"","}")&amp;"}"</f>
        <v>{"dy":17,"sl":1,"id":"Actor1109m","stats":{"tr":3,"trp":6,"str":0,"dex":0,"int":15,"vit":0,"train":0,"wgGr0":0,"wgGr1":0,"wgGr2":0,"wgGr3":18,"wgLk":133}}</v>
      </c>
      <c r="AD36">
        <v>35</v>
      </c>
      <c r="AE36">
        <v>214</v>
      </c>
      <c r="AF36">
        <f>COUNTIF(R:R,AE36)</f>
        <v>0</v>
      </c>
    </row>
    <row r="37" spans="1:32">
      <c r="A37">
        <v>17</v>
      </c>
      <c r="B37">
        <v>2</v>
      </c>
      <c r="C37" t="str">
        <f t="shared" ca="1" si="13"/>
        <v>Actor1002m</v>
      </c>
      <c r="D37" t="str">
        <f>IF(ISBLANK(F37),"",
IFERROR(VLOOKUP(F37,[2]ActorTable!$A:$H,MATCH("이름참고",[2]ActorTable!$1:$1,0),0),"캐릭터없음"))</f>
        <v>러센트</v>
      </c>
      <c r="E37" t="str">
        <f t="shared" si="1"/>
        <v/>
      </c>
      <c r="F37" t="s">
        <v>400</v>
      </c>
      <c r="G37">
        <v>3</v>
      </c>
      <c r="H37">
        <v>6</v>
      </c>
      <c r="I37">
        <v>0</v>
      </c>
      <c r="J37">
        <v>0</v>
      </c>
      <c r="K37">
        <v>10</v>
      </c>
      <c r="L37">
        <v>5</v>
      </c>
      <c r="M37">
        <v>0</v>
      </c>
      <c r="N37">
        <v>0</v>
      </c>
      <c r="O37">
        <v>0</v>
      </c>
      <c r="P37">
        <v>0</v>
      </c>
      <c r="Q37">
        <v>18</v>
      </c>
      <c r="R37">
        <v>157</v>
      </c>
      <c r="S37" t="str">
        <f>IFERROR(VLOOKUP(R37,[2]WingLookTable!$A:$B,2,0),"캐릭터없음")</f>
        <v>Wing_DustGreenPatternPatternStripeSlow</v>
      </c>
      <c r="T37">
        <f t="shared" ca="1" si="14"/>
        <v>109</v>
      </c>
      <c r="U3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v>
      </c>
      <c r="V37" t="str">
        <f t="shared" si="15"/>
        <v>{"dy":17,"sl":2,"id":"Actor0024m","stats":{"tr":3,"trp":6,"str":0,"dex":0,"int":10,"vit":5,"train":0,"wgGr0":0,"wgGr1":0,"wgGr2":0,"wgGr3":18,"wgLk":157}}</v>
      </c>
      <c r="AD37">
        <v>36</v>
      </c>
      <c r="AE37">
        <v>217</v>
      </c>
      <c r="AF37">
        <f>COUNTIF(R:R,AE37)</f>
        <v>0</v>
      </c>
    </row>
    <row r="38" spans="1:32">
      <c r="A38">
        <v>18</v>
      </c>
      <c r="B38">
        <v>1</v>
      </c>
      <c r="C38" t="str">
        <f t="shared" ca="1" si="13"/>
        <v>Actor3117m</v>
      </c>
      <c r="D38" t="str">
        <f>IF(ISBLANK(F38),"",
IFERROR(VLOOKUP(F38,[2]ActorTable!$A:$H,MATCH("이름참고",[2]ActorTable!$1:$1,0),0),"캐릭터없음"))</f>
        <v>프로토27</v>
      </c>
      <c r="E38" t="str">
        <f t="shared" si="1"/>
        <v/>
      </c>
      <c r="F38" t="s">
        <v>368</v>
      </c>
      <c r="G38">
        <v>3</v>
      </c>
      <c r="H38">
        <v>6</v>
      </c>
      <c r="I38">
        <v>15</v>
      </c>
      <c r="J38">
        <v>0</v>
      </c>
      <c r="K38">
        <v>0</v>
      </c>
      <c r="L38">
        <v>0</v>
      </c>
      <c r="M38">
        <v>0</v>
      </c>
      <c r="N38">
        <v>0</v>
      </c>
      <c r="O38">
        <v>0</v>
      </c>
      <c r="P38">
        <v>0</v>
      </c>
      <c r="Q38">
        <v>18</v>
      </c>
      <c r="R38">
        <v>137</v>
      </c>
      <c r="S38" t="str">
        <f>IFERROR(VLOOKUP(R38,[2]WingLookTable!$A:$B,2,0),"캐릭터없음")</f>
        <v>Wing_CyanStripePatternFullFast</v>
      </c>
      <c r="T38">
        <f t="shared" ca="1" si="14"/>
        <v>190</v>
      </c>
      <c r="U3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v>
      </c>
      <c r="V38" t="str">
        <f t="shared" si="15"/>
        <v>{"dy":18,"sl":1,"id":"Actor1216m","stats":{"tr":3,"trp":6,"str":15,"dex":0,"int":0,"vit":0,"train":0,"wgGr0":0,"wgGr1":0,"wgGr2":0,"wgGr3":18,"wgLk":137}}</v>
      </c>
      <c r="AD38">
        <v>37</v>
      </c>
      <c r="AE38">
        <v>220</v>
      </c>
      <c r="AF38">
        <f>COUNTIF(R:R,AE38)</f>
        <v>1</v>
      </c>
    </row>
    <row r="39" spans="1:32">
      <c r="A39">
        <v>18</v>
      </c>
      <c r="B39">
        <v>2</v>
      </c>
      <c r="C39" t="str">
        <f t="shared" ca="1" si="13"/>
        <v>Actor1039m</v>
      </c>
      <c r="D39" t="str">
        <f>IF(ISBLANK(F39),"",
IFERROR(VLOOKUP(F39,[2]ActorTable!$A:$H,MATCH("이름참고",[2]ActorTable!$1:$1,0),0),"캐릭터없음"))</f>
        <v>튤린</v>
      </c>
      <c r="E39" t="str">
        <f>IF(AND(B39=1,NOT(ISBLANK(F39))),
IF(F39=F40,"같음",""),"")</f>
        <v/>
      </c>
      <c r="F39" t="s">
        <v>392</v>
      </c>
      <c r="G39">
        <v>3</v>
      </c>
      <c r="H39">
        <v>6</v>
      </c>
      <c r="I39">
        <v>5</v>
      </c>
      <c r="J39">
        <v>0</v>
      </c>
      <c r="K39">
        <v>10</v>
      </c>
      <c r="L39">
        <v>0</v>
      </c>
      <c r="M39">
        <v>0</v>
      </c>
      <c r="N39">
        <v>0</v>
      </c>
      <c r="O39">
        <v>0</v>
      </c>
      <c r="P39">
        <v>0</v>
      </c>
      <c r="Q39">
        <v>18</v>
      </c>
      <c r="R39">
        <v>145</v>
      </c>
      <c r="S39" t="str">
        <f>IFERROR(VLOOKUP(R39,[2]WingLookTable!$A:$B,2,0),"캐릭터없음")</f>
        <v>Wing_DustBlueSinePatternFullSlow</v>
      </c>
      <c r="T39">
        <f t="shared" ca="1" si="14"/>
        <v>217</v>
      </c>
      <c r="U3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v>
      </c>
      <c r="V39" t="str">
        <f t="shared" si="15"/>
        <v>{"dy":18,"sl":2,"id":"Actor0037m","stats":{"tr":3,"trp":6,"str":5,"dex":0,"int":10,"vit":0,"train":0,"wgGr0":0,"wgGr1":0,"wgGr2":0,"wgGr3":18,"wgLk":145}}</v>
      </c>
      <c r="AD39">
        <v>38</v>
      </c>
      <c r="AE39">
        <v>223</v>
      </c>
      <c r="AF39">
        <f>COUNTIF(R:R,AE39)</f>
        <v>1</v>
      </c>
    </row>
    <row r="40" spans="1:32">
      <c r="A40">
        <v>19</v>
      </c>
      <c r="B40">
        <v>1</v>
      </c>
      <c r="C40" t="str">
        <f t="shared" ca="1" si="13"/>
        <v>Actor3021m</v>
      </c>
      <c r="D40" t="str">
        <f>IF(ISBLANK(F40),"",
IFERROR(VLOOKUP(F40,[2]ActorTable!$A:$H,MATCH("이름참고",[2]ActorTable!$1:$1,0),0),"캐릭터없음"))</f>
        <v>카츄진</v>
      </c>
      <c r="E40" t="str">
        <f t="shared" ref="E40:E67" si="16">IF(AND(B40=1,NOT(ISBLANK(F40))),
IF(F40=F41,"같음",""),"")</f>
        <v/>
      </c>
      <c r="F40" t="s">
        <v>328</v>
      </c>
      <c r="G40">
        <v>3</v>
      </c>
      <c r="H40">
        <v>6</v>
      </c>
      <c r="I40">
        <v>0</v>
      </c>
      <c r="J40">
        <v>15</v>
      </c>
      <c r="K40">
        <v>0</v>
      </c>
      <c r="L40">
        <v>0</v>
      </c>
      <c r="M40">
        <v>0</v>
      </c>
      <c r="N40">
        <v>0</v>
      </c>
      <c r="O40">
        <v>0</v>
      </c>
      <c r="P40">
        <v>0</v>
      </c>
      <c r="Q40">
        <v>18</v>
      </c>
      <c r="R40">
        <v>321</v>
      </c>
      <c r="S40" t="str">
        <f>IFERROR(VLOOKUP(R40,[2]WingLookTable!$A:$B,2,0),"캐릭터없음")</f>
        <v>Wing_DustMultiOtherOtherOtherSlow</v>
      </c>
      <c r="T40">
        <f t="shared" ca="1" si="14"/>
        <v>157</v>
      </c>
      <c r="U4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v>
      </c>
      <c r="V40" t="str">
        <f t="shared" si="15"/>
        <v>{"dy":19,"sl":1,"id":"Actor3117m","stats":{"tr":3,"trp":6,"str":0,"dex":15,"int":0,"vit":0,"train":0,"wgGr0":0,"wgGr1":0,"wgGr2":0,"wgGr3":18,"wgLk":321}}</v>
      </c>
      <c r="AD40">
        <v>39</v>
      </c>
      <c r="AE40">
        <v>226</v>
      </c>
      <c r="AF40">
        <f>COUNTIF(R:R,AE40)</f>
        <v>1</v>
      </c>
    </row>
    <row r="41" spans="1:32">
      <c r="A41">
        <v>19</v>
      </c>
      <c r="B41">
        <v>2</v>
      </c>
      <c r="C41" t="str">
        <f t="shared" ca="1" si="13"/>
        <v>Actor3019m</v>
      </c>
      <c r="D41" t="str">
        <f>IF(ISBLANK(F41),"",
IFERROR(VLOOKUP(F41,[2]ActorTable!$A:$H,MATCH("이름참고",[2]ActorTable!$1:$1,0),0),"캐릭터없음"))</f>
        <v>베이</v>
      </c>
      <c r="E41" t="str">
        <f t="shared" si="16"/>
        <v/>
      </c>
      <c r="F41" t="s">
        <v>317</v>
      </c>
      <c r="G41">
        <v>3</v>
      </c>
      <c r="H41">
        <v>6</v>
      </c>
      <c r="I41">
        <v>0</v>
      </c>
      <c r="J41">
        <v>0</v>
      </c>
      <c r="K41">
        <v>15</v>
      </c>
      <c r="L41">
        <v>0</v>
      </c>
      <c r="M41">
        <v>0</v>
      </c>
      <c r="N41">
        <v>0</v>
      </c>
      <c r="O41">
        <v>0</v>
      </c>
      <c r="P41">
        <v>0</v>
      </c>
      <c r="Q41">
        <v>18</v>
      </c>
      <c r="R41">
        <v>175</v>
      </c>
      <c r="S41" t="str">
        <f>IFERROR(VLOOKUP(R41,[2]WingLookTable!$A:$B,2,0),"캐릭터없음")</f>
        <v>Wing_DustMultiSineOtherFullSlow2</v>
      </c>
      <c r="T41">
        <f t="shared" ca="1" si="14"/>
        <v>226</v>
      </c>
      <c r="U4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v>
      </c>
      <c r="V41" t="str">
        <f t="shared" si="15"/>
        <v>{"dy":19,"sl":2,"id":"Actor0104m","stats":{"tr":3,"trp":6,"str":0,"dex":0,"int":15,"vit":0,"train":0,"wgGr0":0,"wgGr1":0,"wgGr2":0,"wgGr3":18,"wgLk":175}}</v>
      </c>
      <c r="AD41">
        <v>40</v>
      </c>
      <c r="AE41">
        <v>229</v>
      </c>
      <c r="AF41">
        <f>COUNTIF(R:R,AE41)</f>
        <v>1</v>
      </c>
    </row>
    <row r="42" spans="1:32">
      <c r="A42">
        <v>20</v>
      </c>
      <c r="B42">
        <v>1</v>
      </c>
      <c r="C42" t="str">
        <f t="shared" ca="1" si="13"/>
        <v>Actor3117m</v>
      </c>
      <c r="D42" t="str">
        <f>IF(ISBLANK(F42),"",
IFERROR(VLOOKUP(F42,[2]ActorTable!$A:$H,MATCH("이름참고",[2]ActorTable!$1:$1,0),0),"캐릭터없음"))</f>
        <v>라무무</v>
      </c>
      <c r="E42" t="str">
        <f t="shared" si="16"/>
        <v/>
      </c>
      <c r="F42" t="s">
        <v>370</v>
      </c>
      <c r="G42">
        <v>3</v>
      </c>
      <c r="H42">
        <v>6</v>
      </c>
      <c r="I42">
        <v>0</v>
      </c>
      <c r="J42">
        <v>0</v>
      </c>
      <c r="K42">
        <v>15</v>
      </c>
      <c r="L42">
        <v>0</v>
      </c>
      <c r="M42">
        <v>0</v>
      </c>
      <c r="N42">
        <v>0</v>
      </c>
      <c r="O42">
        <v>0</v>
      </c>
      <c r="P42">
        <v>0</v>
      </c>
      <c r="Q42">
        <v>18</v>
      </c>
      <c r="R42">
        <v>236</v>
      </c>
      <c r="S42" t="str">
        <f>IFERROR(VLOOKUP(R42,[2]WingLookTable!$A:$B,2,0),"캐릭터없음")</f>
        <v>Wing_MultiPatternNoiseStripeFast</v>
      </c>
      <c r="T42">
        <f t="shared" ca="1" si="14"/>
        <v>288</v>
      </c>
      <c r="U4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v>
      </c>
      <c r="V42" t="str">
        <f t="shared" si="15"/>
        <v>{"dy":20,"sl":1,"id":"Actor3231m","stats":{"tr":3,"trp":6,"str":0,"dex":0,"int":15,"vit":0,"train":0,"wgGr0":0,"wgGr1":0,"wgGr2":0,"wgGr3":18,"wgLk":236}}</v>
      </c>
      <c r="AD42">
        <v>41</v>
      </c>
      <c r="AE42">
        <v>232</v>
      </c>
      <c r="AF42">
        <f>COUNTIF(R:R,AE42)</f>
        <v>1</v>
      </c>
    </row>
    <row r="43" spans="1:32">
      <c r="A43">
        <v>20</v>
      </c>
      <c r="B43">
        <v>2</v>
      </c>
      <c r="C43" t="str">
        <f t="shared" ca="1" si="13"/>
        <v>Actor0125m</v>
      </c>
      <c r="D43" t="str">
        <f>IF(ISBLANK(F43),"",
IFERROR(VLOOKUP(F43,[2]ActorTable!$A:$H,MATCH("이름참고",[2]ActorTable!$1:$1,0),0),"캐릭터없음"))</f>
        <v>도스로프</v>
      </c>
      <c r="E43" t="str">
        <f t="shared" si="16"/>
        <v/>
      </c>
      <c r="F43" t="s">
        <v>406</v>
      </c>
      <c r="G43">
        <v>3</v>
      </c>
      <c r="H43">
        <v>6</v>
      </c>
      <c r="I43">
        <v>10</v>
      </c>
      <c r="J43">
        <v>5</v>
      </c>
      <c r="K43">
        <v>0</v>
      </c>
      <c r="L43">
        <v>0</v>
      </c>
      <c r="M43">
        <v>0</v>
      </c>
      <c r="N43">
        <v>0</v>
      </c>
      <c r="O43">
        <v>0</v>
      </c>
      <c r="P43">
        <v>0</v>
      </c>
      <c r="Q43">
        <v>18</v>
      </c>
      <c r="R43">
        <v>148</v>
      </c>
      <c r="S43" t="str">
        <f>IFERROR(VLOOKUP(R43,[2]WingLookTable!$A:$B,2,0),"캐릭터없음")</f>
        <v>Wing_DustCyanPatternFullFullSlow</v>
      </c>
      <c r="T43">
        <f t="shared" ca="1" si="14"/>
        <v>163</v>
      </c>
      <c r="U4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v>
      </c>
      <c r="V43" t="str">
        <f t="shared" si="15"/>
        <v>{"dy":20,"sl":2,"id":"Actor0030m","stats":{"tr":3,"trp":6,"str":10,"dex":5,"int":0,"vit":0,"train":0,"wgGr0":0,"wgGr1":0,"wgGr2":0,"wgGr3":18,"wgLk":148}}</v>
      </c>
      <c r="AD43">
        <v>42</v>
      </c>
      <c r="AE43">
        <v>236</v>
      </c>
      <c r="AF43">
        <f>COUNTIF(R:R,AE43)</f>
        <v>1</v>
      </c>
    </row>
    <row r="44" spans="1:32">
      <c r="A44">
        <v>21</v>
      </c>
      <c r="B44">
        <v>1</v>
      </c>
      <c r="C44" t="str">
        <f t="shared" ca="1" si="13"/>
        <v>Actor1005m</v>
      </c>
      <c r="D44" t="str">
        <f>IF(ISBLANK(F44),"",
IFERROR(VLOOKUP(F44,[2]ActorTable!$A:$H,MATCH("이름참고",[2]ActorTable!$1:$1,0),0),"캐릭터없음"))</f>
        <v>슬로니카</v>
      </c>
      <c r="E44" t="str">
        <f t="shared" si="16"/>
        <v/>
      </c>
      <c r="F44" t="s">
        <v>367</v>
      </c>
      <c r="G44">
        <v>3</v>
      </c>
      <c r="H44">
        <v>6</v>
      </c>
      <c r="I44">
        <v>0</v>
      </c>
      <c r="J44">
        <v>10</v>
      </c>
      <c r="K44">
        <v>5</v>
      </c>
      <c r="L44">
        <v>0</v>
      </c>
      <c r="M44">
        <v>0</v>
      </c>
      <c r="N44">
        <v>0</v>
      </c>
      <c r="O44">
        <v>0</v>
      </c>
      <c r="P44">
        <v>0</v>
      </c>
      <c r="Q44">
        <v>18</v>
      </c>
      <c r="R44">
        <v>193</v>
      </c>
      <c r="S44" t="str">
        <f>IFERROR(VLOOKUP(R44,[2]WingLookTable!$A:$B,2,0),"캐릭터없음")</f>
        <v>Wing_DustYellowOtherNoiseOtherSlow</v>
      </c>
      <c r="T44">
        <f t="shared" ca="1" si="14"/>
        <v>372</v>
      </c>
      <c r="U4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v>
      </c>
      <c r="V44" t="str">
        <f t="shared" si="15"/>
        <v>{"dy":21,"sl":1,"id":"Actor3114m","stats":{"tr":3,"trp":6,"str":0,"dex":10,"int":5,"vit":0,"train":0,"wgGr0":0,"wgGr1":0,"wgGr2":0,"wgGr3":18,"wgLk":193}}</v>
      </c>
      <c r="AD44">
        <v>43</v>
      </c>
      <c r="AE44">
        <v>240</v>
      </c>
      <c r="AF44">
        <f>COUNTIF(R:R,AE44)</f>
        <v>1</v>
      </c>
    </row>
    <row r="45" spans="1:32">
      <c r="A45">
        <v>21</v>
      </c>
      <c r="B45">
        <v>2</v>
      </c>
      <c r="C45" t="str">
        <f t="shared" ca="1" si="13"/>
        <v>Actor0201m</v>
      </c>
      <c r="D45" t="str">
        <f>IF(ISBLANK(F45),"",
IFERROR(VLOOKUP(F45,[2]ActorTable!$A:$H,MATCH("이름참고",[2]ActorTable!$1:$1,0),0),"캐릭터없음"))</f>
        <v>헤르윈</v>
      </c>
      <c r="E45" t="str">
        <f t="shared" si="16"/>
        <v/>
      </c>
      <c r="F45" t="s">
        <v>369</v>
      </c>
      <c r="G45">
        <v>3</v>
      </c>
      <c r="H45">
        <v>6</v>
      </c>
      <c r="I45">
        <v>0</v>
      </c>
      <c r="J45">
        <v>0</v>
      </c>
      <c r="K45">
        <v>15</v>
      </c>
      <c r="L45">
        <v>0</v>
      </c>
      <c r="M45">
        <v>0</v>
      </c>
      <c r="N45">
        <v>0</v>
      </c>
      <c r="O45">
        <v>0</v>
      </c>
      <c r="P45">
        <v>0</v>
      </c>
      <c r="Q45">
        <v>18</v>
      </c>
      <c r="R45">
        <v>196</v>
      </c>
      <c r="S45" t="str">
        <f>IFERROR(VLOOKUP(R45,[2]WingLookTable!$A:$B,2,0),"캐릭터없음")</f>
        <v>Wing_FireBeeSineWingSlow</v>
      </c>
      <c r="T45">
        <f t="shared" ca="1" si="14"/>
        <v>214</v>
      </c>
      <c r="U4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v>
      </c>
      <c r="V45" t="str">
        <f t="shared" si="15"/>
        <v>{"dy":21,"sl":2,"id":"Actor0007m","stats":{"tr":3,"trp":6,"str":0,"dex":0,"int":15,"vit":0,"train":0,"wgGr0":0,"wgGr1":0,"wgGr2":0,"wgGr3":18,"wgLk":196}}</v>
      </c>
      <c r="AD45">
        <v>44</v>
      </c>
      <c r="AE45">
        <v>244</v>
      </c>
      <c r="AF45">
        <f>COUNTIF(R:R,AE45)</f>
        <v>1</v>
      </c>
    </row>
    <row r="46" spans="1:32">
      <c r="A46">
        <v>22</v>
      </c>
      <c r="B46">
        <v>1</v>
      </c>
      <c r="C46" t="str">
        <f t="shared" ca="1" si="13"/>
        <v>Actor3021m</v>
      </c>
      <c r="D46" t="str">
        <f>IF(ISBLANK(F46),"",
IFERROR(VLOOKUP(F46,[2]ActorTable!$A:$H,MATCH("이름참고",[2]ActorTable!$1:$1,0),0),"캐릭터없음"))</f>
        <v>프로토27</v>
      </c>
      <c r="E46" t="str">
        <f t="shared" si="16"/>
        <v/>
      </c>
      <c r="F46" t="s">
        <v>368</v>
      </c>
      <c r="G46">
        <v>3</v>
      </c>
      <c r="H46">
        <v>6</v>
      </c>
      <c r="I46">
        <v>0</v>
      </c>
      <c r="J46">
        <v>10</v>
      </c>
      <c r="K46">
        <v>5</v>
      </c>
      <c r="L46">
        <v>0</v>
      </c>
      <c r="M46">
        <v>0</v>
      </c>
      <c r="N46">
        <v>0</v>
      </c>
      <c r="O46">
        <v>0</v>
      </c>
      <c r="P46">
        <v>0</v>
      </c>
      <c r="Q46">
        <v>18</v>
      </c>
      <c r="R46">
        <v>223</v>
      </c>
      <c r="S46" t="str">
        <f>IFERROR(VLOOKUP(R46,[2]WingLookTable!$A:$B,2,0),"캐릭터없음")</f>
        <v>Wing_MultiFullOtherFullFast</v>
      </c>
      <c r="T46">
        <f t="shared" ca="1" si="14"/>
        <v>288</v>
      </c>
      <c r="U4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v>
      </c>
      <c r="V46" t="str">
        <f t="shared" si="15"/>
        <v>{"dy":22,"sl":1,"id":"Actor1216m","stats":{"tr":3,"trp":6,"str":0,"dex":10,"int":5,"vit":0,"train":0,"wgGr0":0,"wgGr1":0,"wgGr2":0,"wgGr3":18,"wgLk":223}}</v>
      </c>
      <c r="AD46">
        <v>45</v>
      </c>
      <c r="AE46">
        <v>248</v>
      </c>
      <c r="AF46">
        <f>COUNTIF(R:R,AE46)</f>
        <v>1</v>
      </c>
    </row>
    <row r="47" spans="1:32">
      <c r="A47">
        <v>22</v>
      </c>
      <c r="B47">
        <v>2</v>
      </c>
      <c r="C47" t="str">
        <f t="shared" ca="1" si="13"/>
        <v>Actor0113m</v>
      </c>
      <c r="D47" t="str">
        <f>IF(ISBLANK(F47),"",
IFERROR(VLOOKUP(F47,[2]ActorTable!$A:$H,MATCH("이름참고",[2]ActorTable!$1:$1,0),0),"캐릭터없음"))</f>
        <v>프리스</v>
      </c>
      <c r="E47" t="str">
        <f>IF(AND(B47=1,NOT(ISBLANK(F47))),
IF(F47=F49,"같음",""),"")</f>
        <v/>
      </c>
      <c r="F47" t="s">
        <v>371</v>
      </c>
      <c r="G47">
        <v>3</v>
      </c>
      <c r="H47">
        <v>6</v>
      </c>
      <c r="I47">
        <v>0</v>
      </c>
      <c r="J47">
        <v>5</v>
      </c>
      <c r="K47">
        <v>10</v>
      </c>
      <c r="L47">
        <v>0</v>
      </c>
      <c r="M47">
        <v>0</v>
      </c>
      <c r="N47">
        <v>0</v>
      </c>
      <c r="O47">
        <v>0</v>
      </c>
      <c r="P47">
        <v>0</v>
      </c>
      <c r="Q47">
        <v>18</v>
      </c>
      <c r="R47">
        <v>199</v>
      </c>
      <c r="S47" t="str">
        <f>IFERROR(VLOOKUP(R47,[2]WingLookTable!$A:$B,2,0),"캐릭터없음")</f>
        <v>Wing_FireFullNoiseOtherSlow</v>
      </c>
      <c r="T47">
        <f t="shared" ca="1" si="14"/>
        <v>109</v>
      </c>
      <c r="U4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v>
      </c>
      <c r="V47" t="str">
        <f t="shared" si="15"/>
        <v>{"dy":22,"sl":2,"id":"Actor0125m","stats":{"tr":3,"trp":6,"str":0,"dex":5,"int":10,"vit":0,"train":0,"wgGr0":0,"wgGr1":0,"wgGr2":0,"wgGr3":18,"wgLk":199}}</v>
      </c>
      <c r="AD47">
        <v>46</v>
      </c>
      <c r="AE47">
        <v>252</v>
      </c>
      <c r="AF47">
        <f>COUNTIF(R:R,AE47)</f>
        <v>1</v>
      </c>
    </row>
    <row r="48" spans="1:32">
      <c r="A48">
        <v>22</v>
      </c>
      <c r="B48">
        <v>3</v>
      </c>
      <c r="C48" t="str">
        <f t="shared" ca="1" si="13"/>
        <v>Actor3231m</v>
      </c>
      <c r="D48" t="str">
        <f>IF(ISBLANK(F48),"",
IFERROR(VLOOKUP(F48,[2]ActorTable!$A:$H,MATCH("이름참고",[2]ActorTable!$1:$1,0),0),"캐릭터없음"))</f>
        <v>클라크</v>
      </c>
      <c r="E48" t="str">
        <f>IF(AND(B48=1,NOT(ISBLANK(F48))),
IF(F48=F50,"같음",""),"")</f>
        <v/>
      </c>
      <c r="F48" t="s">
        <v>442</v>
      </c>
      <c r="G48">
        <v>3</v>
      </c>
      <c r="H48">
        <v>6</v>
      </c>
      <c r="I48">
        <v>15</v>
      </c>
      <c r="J48">
        <v>0</v>
      </c>
      <c r="K48">
        <v>0</v>
      </c>
      <c r="L48">
        <v>0</v>
      </c>
      <c r="M48">
        <v>0</v>
      </c>
      <c r="N48">
        <v>0</v>
      </c>
      <c r="O48">
        <v>0</v>
      </c>
      <c r="P48">
        <v>0</v>
      </c>
      <c r="Q48">
        <v>18</v>
      </c>
      <c r="R48">
        <v>264</v>
      </c>
      <c r="S48" t="str">
        <f>IFERROR(VLOOKUP(R48,[2]WingLookTable!$A:$B,2,0),"캐릭터없음")</f>
        <v>Wing_SkySineNoneFullFast</v>
      </c>
      <c r="T48">
        <f t="shared" ca="1" si="14"/>
        <v>312</v>
      </c>
      <c r="U48" t="str">
        <f t="shared" ref="U48" ca="1" si="17">IF(ROW()=2,V48,OFFSET(U48,-1,0)&amp;IF(LEN(V48)=0,"",","&amp;V48))</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v>
      </c>
      <c r="V48" t="str">
        <f t="shared" ref="V48" si="18">"{"""&amp;A$1&amp;""":"&amp;A48
&amp;","""&amp;B$1&amp;""":"&amp;B48
&amp;IF(LEN(F48)=0,"",","""&amp;F$1&amp;""":"""&amp;F48&amp;"""")
&amp;IF(LEN(F48)=0,"",",""stats"":{")
&amp;IF(LEN(F48)=0,"",""""&amp;G$1&amp;""":"&amp;G48)
&amp;IF(LEN(F48)=0,"",","""&amp;H$1&amp;""":"&amp;H48)
&amp;IF(LEN(F48)=0,"",","""&amp;I$1&amp;""":"&amp;I48)
&amp;IF(LEN(F48)=0,"",","""&amp;J$1&amp;""":"&amp;J48)
&amp;IF(LEN(F48)=0,"",","""&amp;K$1&amp;""":"&amp;K48)
&amp;IF(LEN(F48)=0,"",","""&amp;L$1&amp;""":"&amp;L48)
&amp;IF(LEN(F48)=0,"",","""&amp;M$1&amp;""":"&amp;M48)
&amp;IF(LEN(F48)=0,"",","""&amp;N$1&amp;""":"&amp;N48)
&amp;IF(LEN(F48)=0,"",","""&amp;O$1&amp;""":"&amp;O48)
&amp;IF(LEN(F48)=0,"",","""&amp;P$1&amp;""":"&amp;P48)
&amp;IF(LEN(F48)=0,"",","""&amp;Q$1&amp;""":"&amp;Q48)
&amp;IF(LEN(F48)=0,"",","""&amp;R$1&amp;""":"&amp;R48)
&amp;IF(LEN(F48)=0,"","}")&amp;"}"</f>
        <v>{"dy":22,"sl":3,"id":"Actor2011m","stats":{"tr":3,"trp":6,"str":15,"dex":0,"int":0,"vit":0,"train":0,"wgGr0":0,"wgGr1":0,"wgGr2":0,"wgGr3":18,"wgLk":264}}</v>
      </c>
      <c r="AD48">
        <v>47</v>
      </c>
      <c r="AE48">
        <v>256</v>
      </c>
      <c r="AF48">
        <f>COUNTIF(R:R,AE48)</f>
        <v>0</v>
      </c>
    </row>
    <row r="49" spans="1:32">
      <c r="A49">
        <v>23</v>
      </c>
      <c r="B49">
        <v>1</v>
      </c>
      <c r="C49" t="str">
        <f t="shared" ca="1" si="13"/>
        <v>Actor1216m</v>
      </c>
      <c r="D49" t="str">
        <f>IF(ISBLANK(F49),"",
IFERROR(VLOOKUP(F49,[2]ActorTable!$A:$H,MATCH("이름참고",[2]ActorTable!$1:$1,0),0),"캐릭터없음"))</f>
        <v>케이저</v>
      </c>
      <c r="E49" t="str">
        <f t="shared" si="16"/>
        <v/>
      </c>
      <c r="F49" t="s">
        <v>375</v>
      </c>
      <c r="G49">
        <v>3</v>
      </c>
      <c r="H49">
        <v>6</v>
      </c>
      <c r="I49">
        <v>8</v>
      </c>
      <c r="J49">
        <v>0</v>
      </c>
      <c r="K49">
        <v>0</v>
      </c>
      <c r="L49">
        <v>7</v>
      </c>
      <c r="M49">
        <v>0</v>
      </c>
      <c r="N49">
        <v>0</v>
      </c>
      <c r="O49">
        <v>0</v>
      </c>
      <c r="P49">
        <v>0</v>
      </c>
      <c r="Q49">
        <v>18</v>
      </c>
      <c r="R49">
        <v>248</v>
      </c>
      <c r="S49" t="str">
        <f>IFERROR(VLOOKUP(R49,[2]WingLookTable!$A:$B,2,0),"캐릭터없음")</f>
        <v>Wing_RedOtherOtherFullFast</v>
      </c>
      <c r="T49">
        <f t="shared" ca="1" si="14"/>
        <v>288</v>
      </c>
      <c r="U4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v>
      </c>
      <c r="V49" t="str">
        <f t="shared" si="15"/>
        <v>{"dy":23,"sl":1,"id":"Actor0113m","stats":{"tr":3,"trp":6,"str":8,"dex":0,"int":0,"vit":7,"train":0,"wgGr0":0,"wgGr1":0,"wgGr2":0,"wgGr3":18,"wgLk":248}}</v>
      </c>
      <c r="AD49">
        <v>48</v>
      </c>
      <c r="AE49">
        <v>260</v>
      </c>
      <c r="AF49">
        <f>COUNTIF(R:R,AE49)</f>
        <v>1</v>
      </c>
    </row>
    <row r="50" spans="1:32">
      <c r="A50">
        <v>23</v>
      </c>
      <c r="B50">
        <v>2</v>
      </c>
      <c r="C50" t="str">
        <f t="shared" ca="1" si="13"/>
        <v>Actor2011m</v>
      </c>
      <c r="D50" t="str">
        <f>IF(ISBLANK(F50),"",
IFERROR(VLOOKUP(F50,[2]ActorTable!$A:$H,MATCH("이름참고",[2]ActorTable!$1:$1,0),0),"캐릭터없음"))</f>
        <v>딘즈</v>
      </c>
      <c r="E50" t="str">
        <f t="shared" si="16"/>
        <v/>
      </c>
      <c r="F50" t="s">
        <v>396</v>
      </c>
      <c r="G50">
        <v>3</v>
      </c>
      <c r="H50">
        <v>6</v>
      </c>
      <c r="I50">
        <v>0</v>
      </c>
      <c r="J50">
        <v>0</v>
      </c>
      <c r="K50">
        <v>15</v>
      </c>
      <c r="L50">
        <v>0</v>
      </c>
      <c r="M50">
        <v>0</v>
      </c>
      <c r="N50">
        <v>0</v>
      </c>
      <c r="O50">
        <v>0</v>
      </c>
      <c r="P50">
        <v>0</v>
      </c>
      <c r="Q50">
        <v>18</v>
      </c>
      <c r="R50">
        <v>151</v>
      </c>
      <c r="S50" t="str">
        <f>IFERROR(VLOOKUP(R50,[2]WingLookTable!$A:$B,2,0),"캐릭터없음")</f>
        <v>Wing_DustCyanSineOtherFullFast</v>
      </c>
      <c r="T50">
        <f t="shared" ca="1" si="14"/>
        <v>121</v>
      </c>
      <c r="U5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v>
      </c>
      <c r="V50" t="str">
        <f t="shared" si="15"/>
        <v>{"dy":23,"sl":2,"id":"Actor3022m","stats":{"tr":3,"trp":6,"str":0,"dex":0,"int":15,"vit":0,"train":0,"wgGr0":0,"wgGr1":0,"wgGr2":0,"wgGr3":18,"wgLk":151}}</v>
      </c>
      <c r="AD50">
        <v>49</v>
      </c>
      <c r="AE50">
        <v>264</v>
      </c>
      <c r="AF50">
        <f>COUNTIF(R:R,AE50)</f>
        <v>1</v>
      </c>
    </row>
    <row r="51" spans="1:32">
      <c r="A51">
        <v>24</v>
      </c>
      <c r="B51">
        <v>1</v>
      </c>
      <c r="C51" t="str">
        <f t="shared" ca="1" si="13"/>
        <v>Actor0113m</v>
      </c>
      <c r="D51" t="str">
        <f>IF(ISBLANK(F51),"",
IFERROR(VLOOKUP(F51,[2]ActorTable!$A:$H,MATCH("이름참고",[2]ActorTable!$1:$1,0),0),"캐릭터없음"))</f>
        <v>데브샤</v>
      </c>
      <c r="E51" t="str">
        <f t="shared" si="16"/>
        <v/>
      </c>
      <c r="F51" t="s">
        <v>443</v>
      </c>
      <c r="G51">
        <v>3</v>
      </c>
      <c r="H51">
        <v>6</v>
      </c>
      <c r="I51">
        <v>10</v>
      </c>
      <c r="J51">
        <v>5</v>
      </c>
      <c r="K51">
        <v>0</v>
      </c>
      <c r="L51">
        <v>0</v>
      </c>
      <c r="M51">
        <v>0</v>
      </c>
      <c r="N51">
        <v>0</v>
      </c>
      <c r="O51">
        <v>0</v>
      </c>
      <c r="P51">
        <v>0</v>
      </c>
      <c r="Q51">
        <v>18</v>
      </c>
      <c r="R51">
        <v>276</v>
      </c>
      <c r="S51" t="str">
        <f>IFERROR(VLOOKUP(R51,[2]WingLookTable!$A:$B,2,0),"캐릭터없음")</f>
        <v>Wing_WhiteSineNoiseFullFast</v>
      </c>
      <c r="T51">
        <f t="shared" ca="1" si="14"/>
        <v>117</v>
      </c>
      <c r="U5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v>
      </c>
      <c r="V51" t="str">
        <f t="shared" si="15"/>
        <v>{"dy":24,"sl":1,"id":"Actor2103m","stats":{"tr":3,"trp":6,"str":10,"dex":5,"int":0,"vit":0,"train":0,"wgGr0":0,"wgGr1":0,"wgGr2":0,"wgGr3":18,"wgLk":276}}</v>
      </c>
      <c r="AD51">
        <v>50</v>
      </c>
      <c r="AE51">
        <v>268</v>
      </c>
      <c r="AF51">
        <f>COUNTIF(R:R,AE51)</f>
        <v>0</v>
      </c>
    </row>
    <row r="52" spans="1:32">
      <c r="A52">
        <v>24</v>
      </c>
      <c r="B52">
        <v>2</v>
      </c>
      <c r="C52" t="str">
        <f t="shared" ca="1" si="13"/>
        <v>Actor1109m</v>
      </c>
      <c r="D52" t="str">
        <f>IF(ISBLANK(F52),"",
IFERROR(VLOOKUP(F52,[2]ActorTable!$A:$H,MATCH("이름참고",[2]ActorTable!$1:$1,0),0),"캐릭터없음"))</f>
        <v>플랜도</v>
      </c>
      <c r="E52" t="str">
        <f t="shared" si="16"/>
        <v/>
      </c>
      <c r="F52" t="s">
        <v>444</v>
      </c>
      <c r="G52">
        <v>3</v>
      </c>
      <c r="H52">
        <v>6</v>
      </c>
      <c r="I52">
        <v>5</v>
      </c>
      <c r="J52">
        <v>10</v>
      </c>
      <c r="K52">
        <v>0</v>
      </c>
      <c r="L52">
        <v>0</v>
      </c>
      <c r="M52">
        <v>0</v>
      </c>
      <c r="N52">
        <v>0</v>
      </c>
      <c r="O52">
        <v>0</v>
      </c>
      <c r="P52">
        <v>0</v>
      </c>
      <c r="Q52">
        <v>18</v>
      </c>
      <c r="R52">
        <v>294</v>
      </c>
      <c r="S52" t="str">
        <f>IFERROR(VLOOKUP(R52,[2]WingLookTable!$A:$B,2,0),"캐릭터없음")</f>
        <v>Wing_BlueOtherFullOtherSlow</v>
      </c>
      <c r="T52">
        <f t="shared" ca="1" si="14"/>
        <v>157</v>
      </c>
      <c r="U5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v>
      </c>
      <c r="V52" t="str">
        <f t="shared" si="15"/>
        <v>{"dy":24,"sl":2,"id":"Actor1039m","stats":{"tr":3,"trp":6,"str":5,"dex":10,"int":0,"vit":0,"train":0,"wgGr0":0,"wgGr1":0,"wgGr2":0,"wgGr3":18,"wgLk":294}}</v>
      </c>
      <c r="AD52">
        <v>51</v>
      </c>
      <c r="AE52">
        <v>272</v>
      </c>
      <c r="AF52">
        <f>COUNTIF(R:R,AE52)</f>
        <v>1</v>
      </c>
    </row>
    <row r="53" spans="1:32">
      <c r="A53">
        <v>25</v>
      </c>
      <c r="B53">
        <v>1</v>
      </c>
      <c r="C53" t="str">
        <f t="shared" ca="1" si="13"/>
        <v>Actor2120m</v>
      </c>
      <c r="D53" t="str">
        <f>IF(ISBLANK(F53),"",
IFERROR(VLOOKUP(F53,[2]ActorTable!$A:$H,MATCH("이름참고",[2]ActorTable!$1:$1,0),0),"캐릭터없음"))</f>
        <v>오비우스</v>
      </c>
      <c r="E53" t="str">
        <f t="shared" si="16"/>
        <v/>
      </c>
      <c r="F53" t="s">
        <v>351</v>
      </c>
      <c r="G53">
        <v>3</v>
      </c>
      <c r="H53">
        <v>6</v>
      </c>
      <c r="I53">
        <v>15</v>
      </c>
      <c r="J53">
        <v>0</v>
      </c>
      <c r="K53">
        <v>0</v>
      </c>
      <c r="L53">
        <v>0</v>
      </c>
      <c r="M53">
        <v>0</v>
      </c>
      <c r="N53">
        <v>0</v>
      </c>
      <c r="O53">
        <v>0</v>
      </c>
      <c r="P53">
        <v>0</v>
      </c>
      <c r="Q53">
        <v>18</v>
      </c>
      <c r="R53">
        <v>121</v>
      </c>
      <c r="S53" t="str">
        <f>IFERROR(VLOOKUP(R53,[2]WingLookTable!$A:$B,2,0),"캐릭터없음")</f>
        <v>Wing_BlueSinePatternFullSlow</v>
      </c>
      <c r="T53">
        <f t="shared" ca="1" si="14"/>
        <v>315</v>
      </c>
      <c r="U5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v>
      </c>
      <c r="V53" t="str">
        <f t="shared" si="15"/>
        <v>{"dy":25,"sl":1,"id":"Actor1141m","stats":{"tr":3,"trp":6,"str":15,"dex":0,"int":0,"vit":0,"train":0,"wgGr0":0,"wgGr1":0,"wgGr2":0,"wgGr3":18,"wgLk":121}}</v>
      </c>
      <c r="AD53">
        <v>52</v>
      </c>
      <c r="AE53">
        <v>276</v>
      </c>
      <c r="AF53">
        <f>COUNTIF(R:R,AE53)</f>
        <v>2</v>
      </c>
    </row>
    <row r="54" spans="1:32">
      <c r="A54">
        <v>25</v>
      </c>
      <c r="B54">
        <v>2</v>
      </c>
      <c r="C54" t="str">
        <f t="shared" ca="1" si="13"/>
        <v>Actor3114m</v>
      </c>
      <c r="D54" t="str">
        <f>IF(ISBLANK(F54),"",
IFERROR(VLOOKUP(F54,[2]ActorTable!$A:$H,MATCH("이름참고",[2]ActorTable!$1:$1,0),0),"캐릭터없음"))</f>
        <v>무테이</v>
      </c>
      <c r="E54" t="str">
        <f t="shared" si="16"/>
        <v/>
      </c>
      <c r="F54" t="s">
        <v>372</v>
      </c>
      <c r="G54">
        <v>3</v>
      </c>
      <c r="H54">
        <v>6</v>
      </c>
      <c r="I54">
        <v>10</v>
      </c>
      <c r="J54">
        <v>0</v>
      </c>
      <c r="K54">
        <v>0</v>
      </c>
      <c r="L54">
        <v>5</v>
      </c>
      <c r="M54">
        <v>0</v>
      </c>
      <c r="N54">
        <v>0</v>
      </c>
      <c r="O54">
        <v>0</v>
      </c>
      <c r="P54">
        <v>0</v>
      </c>
      <c r="Q54">
        <v>18</v>
      </c>
      <c r="R54">
        <v>344</v>
      </c>
      <c r="S54" t="str">
        <f>IFERROR(VLOOKUP(R54,[2]WingLookTable!$A:$B,2,0),"캐릭터없음")</f>
        <v>Wing_DustYellowOtherStripeFullSlow</v>
      </c>
      <c r="T54">
        <f t="shared" ca="1" si="14"/>
        <v>252</v>
      </c>
      <c r="U5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v>
      </c>
      <c r="V54" t="str">
        <f t="shared" si="15"/>
        <v>{"dy":25,"sl":2,"id":"Actor3021m","stats":{"tr":3,"trp":6,"str":10,"dex":0,"int":0,"vit":5,"train":0,"wgGr0":0,"wgGr1":0,"wgGr2":0,"wgGr3":18,"wgLk":344}}</v>
      </c>
      <c r="AD54">
        <v>53</v>
      </c>
      <c r="AE54">
        <v>280</v>
      </c>
      <c r="AF54">
        <f>COUNTIF(R:R,AE54)</f>
        <v>2</v>
      </c>
    </row>
    <row r="55" spans="1:32">
      <c r="A55">
        <v>26</v>
      </c>
      <c r="B55">
        <v>1</v>
      </c>
      <c r="C55" t="str">
        <f t="shared" ca="1" si="13"/>
        <v>Actor2128m</v>
      </c>
      <c r="D55" t="str">
        <f>IF(ISBLANK(F55),"",
IFERROR(VLOOKUP(F55,[2]ActorTable!$A:$H,MATCH("이름참고",[2]ActorTable!$1:$1,0),0),"캐릭터없음"))</f>
        <v>베이</v>
      </c>
      <c r="E55" t="str">
        <f t="shared" si="16"/>
        <v/>
      </c>
      <c r="F55" t="s">
        <v>469</v>
      </c>
      <c r="G55">
        <v>3</v>
      </c>
      <c r="H55">
        <v>6</v>
      </c>
      <c r="I55">
        <v>8</v>
      </c>
      <c r="J55">
        <v>0</v>
      </c>
      <c r="K55">
        <v>7</v>
      </c>
      <c r="L55">
        <v>0</v>
      </c>
      <c r="M55">
        <v>0</v>
      </c>
      <c r="N55">
        <v>0</v>
      </c>
      <c r="O55">
        <v>0</v>
      </c>
      <c r="P55">
        <v>0</v>
      </c>
      <c r="Q55">
        <v>18</v>
      </c>
      <c r="R55">
        <v>105</v>
      </c>
      <c r="S55" t="str">
        <f>IFERROR(VLOOKUP(R55,[2]WingLookTable!$A:$B,2,0),"캐릭터없음")</f>
        <v>Wing_BlueNoisePatternFullFast</v>
      </c>
      <c r="T55">
        <f t="shared" ca="1" si="14"/>
        <v>109</v>
      </c>
      <c r="U5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v>
      </c>
      <c r="V55" t="str">
        <f t="shared" si="15"/>
        <v>{"dy":26,"sl":1,"id":"Actor0104m","stats":{"tr":3,"trp":6,"str":8,"dex":0,"int":7,"vit":0,"train":0,"wgGr0":0,"wgGr1":0,"wgGr2":0,"wgGr3":18,"wgLk":105}}</v>
      </c>
      <c r="AD55">
        <v>54</v>
      </c>
      <c r="AE55">
        <v>284</v>
      </c>
      <c r="AF55">
        <f>COUNTIF(R:R,AE55)</f>
        <v>0</v>
      </c>
    </row>
    <row r="56" spans="1:32">
      <c r="A56">
        <v>26</v>
      </c>
      <c r="B56">
        <v>2</v>
      </c>
      <c r="C56" t="str">
        <f t="shared" ca="1" si="13"/>
        <v>Actor3021m</v>
      </c>
      <c r="D56" t="str">
        <f>IF(ISBLANK(F56),"",
IFERROR(VLOOKUP(F56,[2]ActorTable!$A:$H,MATCH("이름참고",[2]ActorTable!$1:$1,0),0),"캐릭터없음"))</f>
        <v>에이잭</v>
      </c>
      <c r="E56" t="str">
        <f t="shared" si="16"/>
        <v/>
      </c>
      <c r="F56" t="s">
        <v>468</v>
      </c>
      <c r="G56">
        <v>3</v>
      </c>
      <c r="H56">
        <v>6</v>
      </c>
      <c r="I56">
        <v>15</v>
      </c>
      <c r="J56">
        <v>0</v>
      </c>
      <c r="K56">
        <v>0</v>
      </c>
      <c r="L56">
        <v>0</v>
      </c>
      <c r="M56">
        <v>0</v>
      </c>
      <c r="N56">
        <v>0</v>
      </c>
      <c r="O56">
        <v>0</v>
      </c>
      <c r="P56">
        <v>0</v>
      </c>
      <c r="Q56">
        <v>18</v>
      </c>
      <c r="R56">
        <v>117</v>
      </c>
      <c r="S56" t="str">
        <f>IFERROR(VLOOKUP(R56,[2]WingLookTable!$A:$B,2,0),"캐릭터없음")</f>
        <v>Wing_BlueSineNoiseFullSlow</v>
      </c>
      <c r="T56">
        <f t="shared" ca="1" si="14"/>
        <v>223</v>
      </c>
      <c r="U5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v>
      </c>
      <c r="V56" t="str">
        <f t="shared" si="15"/>
        <v>{"dy":26,"sl":2,"id":"Actor1029m","stats":{"tr":3,"trp":6,"str":15,"dex":0,"int":0,"vit":0,"train":0,"wgGr0":0,"wgGr1":0,"wgGr2":0,"wgGr3":18,"wgLk":117}}</v>
      </c>
      <c r="AD56">
        <v>55</v>
      </c>
      <c r="AE56">
        <v>288</v>
      </c>
      <c r="AF56">
        <f>COUNTIF(R:R,AE56)</f>
        <v>1</v>
      </c>
    </row>
    <row r="57" spans="1:32">
      <c r="A57">
        <v>27</v>
      </c>
      <c r="B57">
        <v>1</v>
      </c>
      <c r="C57" t="str">
        <f t="shared" ca="1" si="13"/>
        <v>Actor1109m</v>
      </c>
      <c r="D57" t="str">
        <f>IF(ISBLANK(F57),"",
IFERROR(VLOOKUP(F57,[2]ActorTable!$A:$H,MATCH("이름참고",[2]ActorTable!$1:$1,0),0),"캐릭터없음"))</f>
        <v>미네락</v>
      </c>
      <c r="E57" t="str">
        <f t="shared" si="16"/>
        <v/>
      </c>
      <c r="F57" t="s">
        <v>404</v>
      </c>
      <c r="G57">
        <v>3</v>
      </c>
      <c r="H57">
        <v>6</v>
      </c>
      <c r="I57">
        <v>0</v>
      </c>
      <c r="J57">
        <v>5</v>
      </c>
      <c r="K57">
        <v>0</v>
      </c>
      <c r="L57">
        <v>10</v>
      </c>
      <c r="M57">
        <v>0</v>
      </c>
      <c r="N57">
        <v>0</v>
      </c>
      <c r="O57">
        <v>0</v>
      </c>
      <c r="P57">
        <v>0</v>
      </c>
      <c r="Q57">
        <v>18</v>
      </c>
      <c r="R57">
        <v>148</v>
      </c>
      <c r="S57" t="str">
        <f>IFERROR(VLOOKUP(R57,[2]WingLookTable!$A:$B,2,0),"캐릭터없음")</f>
        <v>Wing_DustCyanPatternFullFullSlow</v>
      </c>
      <c r="T57">
        <f t="shared" ca="1" si="14"/>
        <v>101</v>
      </c>
      <c r="U5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v>
      </c>
      <c r="V57" t="str">
        <f t="shared" si="15"/>
        <v>{"dy":27,"sl":1,"id":"Actor2120m","stats":{"tr":3,"trp":6,"str":0,"dex":5,"int":0,"vit":10,"train":0,"wgGr0":0,"wgGr1":0,"wgGr2":0,"wgGr3":18,"wgLk":148}}</v>
      </c>
      <c r="AD57">
        <v>56</v>
      </c>
      <c r="AE57">
        <v>291</v>
      </c>
      <c r="AF57">
        <f>COUNTIF(R:R,AE57)</f>
        <v>1</v>
      </c>
    </row>
    <row r="58" spans="1:32">
      <c r="A58">
        <v>27</v>
      </c>
      <c r="B58">
        <v>2</v>
      </c>
      <c r="C58" t="str">
        <f t="shared" ca="1" si="13"/>
        <v>Actor1002m</v>
      </c>
      <c r="D58" t="str">
        <f>IF(ISBLANK(F58),"",
IFERROR(VLOOKUP(F58,[2]ActorTable!$A:$H,MATCH("이름참고",[2]ActorTable!$1:$1,0),0),"캐릭터없음"))</f>
        <v>롤라</v>
      </c>
      <c r="E58" t="str">
        <f t="shared" si="16"/>
        <v/>
      </c>
      <c r="F58" t="s">
        <v>405</v>
      </c>
      <c r="G58">
        <v>3</v>
      </c>
      <c r="H58">
        <v>6</v>
      </c>
      <c r="I58">
        <v>0</v>
      </c>
      <c r="J58">
        <v>5</v>
      </c>
      <c r="K58">
        <v>10</v>
      </c>
      <c r="L58">
        <v>0</v>
      </c>
      <c r="M58">
        <v>0</v>
      </c>
      <c r="N58">
        <v>0</v>
      </c>
      <c r="O58">
        <v>0</v>
      </c>
      <c r="P58">
        <v>0</v>
      </c>
      <c r="Q58">
        <v>18</v>
      </c>
      <c r="R58">
        <v>154</v>
      </c>
      <c r="S58" t="str">
        <f>IFERROR(VLOOKUP(R58,[2]WingLookTable!$A:$B,2,0),"캐릭터없음")</f>
        <v>Wing_DustFireSinePatternFullSlow</v>
      </c>
      <c r="T58">
        <f t="shared" ca="1" si="14"/>
        <v>248</v>
      </c>
      <c r="U5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v>
      </c>
      <c r="V58" t="str">
        <f t="shared" si="15"/>
        <v>{"dy":27,"sl":2,"id":"Actor3019m","stats":{"tr":3,"trp":6,"str":0,"dex":5,"int":10,"vit":0,"train":0,"wgGr0":0,"wgGr1":0,"wgGr2":0,"wgGr3":18,"wgLk":154}}</v>
      </c>
      <c r="AD58">
        <v>57</v>
      </c>
      <c r="AE58">
        <v>294</v>
      </c>
      <c r="AF58">
        <f>COUNTIF(R:R,AE58)</f>
        <v>1</v>
      </c>
    </row>
    <row r="59" spans="1:32">
      <c r="A59">
        <v>28</v>
      </c>
      <c r="B59">
        <v>1</v>
      </c>
      <c r="C59" t="str">
        <f t="shared" ca="1" si="13"/>
        <v>Actor3231m</v>
      </c>
      <c r="D59" t="str">
        <f>IF(ISBLANK(F59),"",
IFERROR(VLOOKUP(F59,[2]ActorTable!$A:$H,MATCH("이름참고",[2]ActorTable!$1:$1,0),0),"캐릭터없음"))</f>
        <v>라무무</v>
      </c>
      <c r="E59" t="str">
        <f t="shared" si="16"/>
        <v/>
      </c>
      <c r="F59" t="s">
        <v>370</v>
      </c>
      <c r="G59">
        <v>3</v>
      </c>
      <c r="H59">
        <v>6</v>
      </c>
      <c r="I59">
        <v>0</v>
      </c>
      <c r="J59">
        <v>0</v>
      </c>
      <c r="K59">
        <v>15</v>
      </c>
      <c r="L59">
        <v>0</v>
      </c>
      <c r="M59">
        <v>0</v>
      </c>
      <c r="N59">
        <v>0</v>
      </c>
      <c r="O59">
        <v>0</v>
      </c>
      <c r="P59">
        <v>0</v>
      </c>
      <c r="Q59">
        <v>18</v>
      </c>
      <c r="R59">
        <v>360</v>
      </c>
      <c r="S59" t="str">
        <f>IFERROR(VLOOKUP(R59,[2]WingLookTable!$A:$B,2,0),"캐릭터없음")</f>
        <v>Wing_MultiFullSineStripeSlow</v>
      </c>
      <c r="T59">
        <f t="shared" ca="1" si="14"/>
        <v>244</v>
      </c>
      <c r="U5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v>
      </c>
      <c r="V59" t="str">
        <f t="shared" si="15"/>
        <v>{"dy":28,"sl":1,"id":"Actor3231m","stats":{"tr":3,"trp":6,"str":0,"dex":0,"int":15,"vit":0,"train":0,"wgGr0":0,"wgGr1":0,"wgGr2":0,"wgGr3":18,"wgLk":360}}</v>
      </c>
      <c r="AD59">
        <v>58</v>
      </c>
      <c r="AE59">
        <v>297</v>
      </c>
      <c r="AF59">
        <f>COUNTIF(R:R,AE59)</f>
        <v>0</v>
      </c>
    </row>
    <row r="60" spans="1:32">
      <c r="A60">
        <v>28</v>
      </c>
      <c r="B60">
        <v>2</v>
      </c>
      <c r="C60" t="str">
        <f t="shared" ca="1" si="13"/>
        <v>Actor3117m</v>
      </c>
      <c r="D60" t="str">
        <f>IF(ISBLANK(F60),"",
IFERROR(VLOOKUP(F60,[2]ActorTable!$A:$H,MATCH("이름참고",[2]ActorTable!$1:$1,0),0),"캐릭터없음"))</f>
        <v>원더</v>
      </c>
      <c r="E60" t="str">
        <f t="shared" si="16"/>
        <v/>
      </c>
      <c r="F60" t="s">
        <v>366</v>
      </c>
      <c r="G60">
        <v>3</v>
      </c>
      <c r="H60">
        <v>6</v>
      </c>
      <c r="I60">
        <v>7</v>
      </c>
      <c r="J60">
        <v>8</v>
      </c>
      <c r="K60">
        <v>0</v>
      </c>
      <c r="L60">
        <v>0</v>
      </c>
      <c r="M60">
        <v>0</v>
      </c>
      <c r="N60">
        <v>0</v>
      </c>
      <c r="O60">
        <v>0</v>
      </c>
      <c r="P60">
        <v>0</v>
      </c>
      <c r="Q60">
        <v>18</v>
      </c>
      <c r="R60">
        <v>280</v>
      </c>
      <c r="S60" t="str">
        <f>IFERROR(VLOOKUP(R60,[2]WingLookTable!$A:$B,2,0),"캐릭터없음")</f>
        <v>Wing_YellowFullSineStripeSlow</v>
      </c>
      <c r="T60">
        <f t="shared" ca="1" si="14"/>
        <v>366</v>
      </c>
      <c r="U6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v>
      </c>
      <c r="V60" t="str">
        <f t="shared" si="15"/>
        <v>{"dy":28,"sl":2,"id":"Actor2128m","stats":{"tr":3,"trp":6,"str":7,"dex":8,"int":0,"vit":0,"train":0,"wgGr0":0,"wgGr1":0,"wgGr2":0,"wgGr3":18,"wgLk":280}}</v>
      </c>
      <c r="AD60">
        <v>59</v>
      </c>
      <c r="AE60">
        <v>300</v>
      </c>
      <c r="AF60">
        <f>COUNTIF(R:R,AE60)</f>
        <v>1</v>
      </c>
    </row>
    <row r="61" spans="1:32">
      <c r="A61">
        <v>29</v>
      </c>
      <c r="B61">
        <v>1</v>
      </c>
      <c r="C61" t="str">
        <f t="shared" ca="1" si="13"/>
        <v>Actor0113m</v>
      </c>
      <c r="D61" t="str">
        <f>IF(ISBLANK(F61),"",
IFERROR(VLOOKUP(F61,[2]ActorTable!$A:$H,MATCH("이름참고",[2]ActorTable!$1:$1,0),0),"캐릭터없음"))</f>
        <v>니엘</v>
      </c>
      <c r="E61" t="str">
        <f t="shared" si="16"/>
        <v/>
      </c>
      <c r="F61" t="s">
        <v>393</v>
      </c>
      <c r="G61">
        <v>3</v>
      </c>
      <c r="H61">
        <v>6</v>
      </c>
      <c r="I61">
        <v>0</v>
      </c>
      <c r="J61">
        <v>8</v>
      </c>
      <c r="K61">
        <v>7</v>
      </c>
      <c r="L61">
        <v>0</v>
      </c>
      <c r="M61">
        <v>0</v>
      </c>
      <c r="N61">
        <v>0</v>
      </c>
      <c r="O61">
        <v>0</v>
      </c>
      <c r="P61">
        <v>0</v>
      </c>
      <c r="Q61">
        <v>18</v>
      </c>
      <c r="R61">
        <v>101</v>
      </c>
      <c r="S61" t="str">
        <f>IFERROR(VLOOKUP(R61,[2]WingLookTable!$A:$B,2,0),"캐릭터없음")</f>
        <v>Wing_BlackFullSineStripeFast</v>
      </c>
      <c r="T61">
        <f t="shared" ca="1" si="14"/>
        <v>252</v>
      </c>
      <c r="U6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v>
      </c>
      <c r="V61" t="str">
        <f t="shared" si="15"/>
        <v>{"dy":29,"sl":1,"id":"Actor2238m","stats":{"tr":3,"trp":6,"str":0,"dex":8,"int":7,"vit":0,"train":0,"wgGr0":0,"wgGr1":0,"wgGr2":0,"wgGr3":18,"wgLk":101}}</v>
      </c>
      <c r="AD61">
        <v>60</v>
      </c>
      <c r="AE61">
        <v>303</v>
      </c>
      <c r="AF61">
        <f>COUNTIF(R:R,AE61)</f>
        <v>1</v>
      </c>
    </row>
    <row r="62" spans="1:32">
      <c r="A62">
        <v>29</v>
      </c>
      <c r="B62">
        <v>2</v>
      </c>
      <c r="C62" t="str">
        <f t="shared" ca="1" si="13"/>
        <v>Actor0030m</v>
      </c>
      <c r="D62" t="str">
        <f>IF(ISBLANK(F62),"",
IFERROR(VLOOKUP(F62,[2]ActorTable!$A:$H,MATCH("이름참고",[2]ActorTable!$1:$1,0),0),"캐릭터없음"))</f>
        <v>카츄진</v>
      </c>
      <c r="E62" t="str">
        <f>IF(AND(B62=1,NOT(ISBLANK(F62))),
IF(F62=F64,"같음",""),"")</f>
        <v/>
      </c>
      <c r="F62" t="s">
        <v>356</v>
      </c>
      <c r="G62">
        <v>3</v>
      </c>
      <c r="H62">
        <v>6</v>
      </c>
      <c r="I62">
        <v>0</v>
      </c>
      <c r="J62">
        <v>0</v>
      </c>
      <c r="K62">
        <v>15</v>
      </c>
      <c r="L62">
        <v>0</v>
      </c>
      <c r="M62">
        <v>0</v>
      </c>
      <c r="N62">
        <v>0</v>
      </c>
      <c r="O62">
        <v>0</v>
      </c>
      <c r="P62">
        <v>0</v>
      </c>
      <c r="Q62">
        <v>18</v>
      </c>
      <c r="R62">
        <v>340</v>
      </c>
      <c r="S62" t="str">
        <f>IFERROR(VLOOKUP(R62,[2]WingLookTable!$A:$B,2,0),"캐릭터없음")</f>
        <v>Wing_DustRedStripeFullOtherSlow</v>
      </c>
      <c r="T62">
        <f t="shared" ca="1" si="14"/>
        <v>306</v>
      </c>
      <c r="U6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v>
      </c>
      <c r="V62" t="str">
        <f t="shared" si="15"/>
        <v>{"dy":29,"sl":2,"id":"Actor3117m","stats":{"tr":3,"trp":6,"str":0,"dex":0,"int":15,"vit":0,"train":0,"wgGr0":0,"wgGr1":0,"wgGr2":0,"wgGr3":18,"wgLk":340}}</v>
      </c>
      <c r="AD62">
        <v>61</v>
      </c>
      <c r="AE62">
        <v>306</v>
      </c>
      <c r="AF62">
        <f>COUNTIF(R:R,AE62)</f>
        <v>0</v>
      </c>
    </row>
    <row r="63" spans="1:32">
      <c r="A63">
        <v>29</v>
      </c>
      <c r="B63">
        <v>3</v>
      </c>
      <c r="C63" t="str">
        <f t="shared" ca="1" si="13"/>
        <v>Actor0125m</v>
      </c>
      <c r="D63" t="str">
        <f>IF(ISBLANK(F63),"",
IFERROR(VLOOKUP(F63,[2]ActorTable!$A:$H,MATCH("이름참고",[2]ActorTable!$1:$1,0),0),"캐릭터없음"))</f>
        <v>솔</v>
      </c>
      <c r="E63" t="str">
        <f>IF(AND(B63=1,NOT(ISBLANK(F63))),
IF(F63=F65,"같음",""),"")</f>
        <v/>
      </c>
      <c r="F63" t="s">
        <v>471</v>
      </c>
      <c r="G63">
        <v>3</v>
      </c>
      <c r="H63">
        <v>6</v>
      </c>
      <c r="I63">
        <v>8</v>
      </c>
      <c r="J63">
        <v>0</v>
      </c>
      <c r="K63">
        <v>0</v>
      </c>
      <c r="L63">
        <v>7</v>
      </c>
      <c r="M63">
        <v>0</v>
      </c>
      <c r="N63">
        <v>0</v>
      </c>
      <c r="O63">
        <v>0</v>
      </c>
      <c r="P63">
        <v>0</v>
      </c>
      <c r="Q63">
        <v>18</v>
      </c>
      <c r="R63">
        <v>160</v>
      </c>
      <c r="S63" t="str">
        <f>IFERROR(VLOOKUP(R63,[2]WingLookTable!$A:$B,2,0),"캐릭터없음")</f>
        <v>Wing_DustGreenSineFullOtherFast</v>
      </c>
      <c r="T63">
        <f t="shared" ca="1" si="14"/>
        <v>166</v>
      </c>
      <c r="U63" t="str">
        <f t="shared" ref="U63" ca="1" si="19">IF(ROW()=2,V63,OFFSET(U63,-1,0)&amp;IF(LEN(V63)=0,"",","&amp;V63))</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dy":29,"sl":3,"id":"Actor2015m","stats":{"tr":3,"trp":6,"str":8,"dex":0,"int":0,"vit":7,"train":0,"wgGr0":0,"wgGr1":0,"wgGr2":0,"wgGr3":18,"wgLk":160}}</v>
      </c>
      <c r="V63" t="str">
        <f t="shared" ref="V63" si="20">"{"""&amp;A$1&amp;""":"&amp;A63
&amp;","""&amp;B$1&amp;""":"&amp;B63
&amp;IF(LEN(F63)=0,"",","""&amp;F$1&amp;""":"""&amp;F63&amp;"""")
&amp;IF(LEN(F63)=0,"",",""stats"":{")
&amp;IF(LEN(F63)=0,"",""""&amp;G$1&amp;""":"&amp;G63)
&amp;IF(LEN(F63)=0,"",","""&amp;H$1&amp;""":"&amp;H63)
&amp;IF(LEN(F63)=0,"",","""&amp;I$1&amp;""":"&amp;I63)
&amp;IF(LEN(F63)=0,"",","""&amp;J$1&amp;""":"&amp;J63)
&amp;IF(LEN(F63)=0,"",","""&amp;K$1&amp;""":"&amp;K63)
&amp;IF(LEN(F63)=0,"",","""&amp;L$1&amp;""":"&amp;L63)
&amp;IF(LEN(F63)=0,"",","""&amp;M$1&amp;""":"&amp;M63)
&amp;IF(LEN(F63)=0,"",","""&amp;N$1&amp;""":"&amp;N63)
&amp;IF(LEN(F63)=0,"",","""&amp;O$1&amp;""":"&amp;O63)
&amp;IF(LEN(F63)=0,"",","""&amp;P$1&amp;""":"&amp;P63)
&amp;IF(LEN(F63)=0,"",","""&amp;Q$1&amp;""":"&amp;Q63)
&amp;IF(LEN(F63)=0,"",","""&amp;R$1&amp;""":"&amp;R63)
&amp;IF(LEN(F63)=0,"","}")&amp;"}"</f>
        <v>{"dy":29,"sl":3,"id":"Actor2015m","stats":{"tr":3,"trp":6,"str":8,"dex":0,"int":0,"vit":7,"train":0,"wgGr0":0,"wgGr1":0,"wgGr2":0,"wgGr3":18,"wgLk":160}}</v>
      </c>
      <c r="AD63">
        <v>62</v>
      </c>
      <c r="AE63">
        <v>309</v>
      </c>
      <c r="AF63">
        <f>COUNTIF(R:R,AE63)</f>
        <v>1</v>
      </c>
    </row>
    <row r="64" spans="1:32">
      <c r="A64">
        <v>30</v>
      </c>
      <c r="B64">
        <v>1</v>
      </c>
      <c r="C64" t="str">
        <f t="shared" ca="1" si="13"/>
        <v>Actor3022m</v>
      </c>
      <c r="D64" t="str">
        <f>IF(ISBLANK(F64),"",
IFERROR(VLOOKUP(F64,[2]ActorTable!$A:$H,MATCH("이름참고",[2]ActorTable!$1:$1,0),0),"캐릭터없음"))</f>
        <v>간파울</v>
      </c>
      <c r="E64" t="str">
        <f t="shared" si="16"/>
        <v/>
      </c>
      <c r="F64" t="s">
        <v>470</v>
      </c>
      <c r="G64">
        <v>3</v>
      </c>
      <c r="H64">
        <v>6</v>
      </c>
      <c r="I64">
        <v>0</v>
      </c>
      <c r="J64">
        <v>15</v>
      </c>
      <c r="K64">
        <v>0</v>
      </c>
      <c r="L64">
        <v>0</v>
      </c>
      <c r="M64">
        <v>0</v>
      </c>
      <c r="N64">
        <v>0</v>
      </c>
      <c r="O64">
        <v>0</v>
      </c>
      <c r="P64">
        <v>0</v>
      </c>
      <c r="Q64">
        <v>18</v>
      </c>
      <c r="R64">
        <v>291</v>
      </c>
      <c r="S64" t="str">
        <f>IFERROR(VLOOKUP(R64,[2]WingLookTable!$A:$B,2,0),"캐릭터없음")</f>
        <v>Wing_BlackNoiseSineOtherSlow</v>
      </c>
      <c r="T64">
        <f t="shared" ca="1" si="14"/>
        <v>288</v>
      </c>
      <c r="U6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dy":29,"sl":3,"id":"Actor2015m","stats":{"tr":3,"trp":6,"str":8,"dex":0,"int":0,"vit":7,"train":0,"wgGr0":0,"wgGr1":0,"wgGr2":0,"wgGr3":18,"wgLk":160}},{"dy":30,"sl":1,"id":"Actor0201m","stats":{"tr":3,"trp":6,"str":0,"dex":15,"int":0,"vit":0,"train":0,"wgGr0":0,"wgGr1":0,"wgGr2":0,"wgGr3":18,"wgLk":291}}</v>
      </c>
      <c r="V64" t="str">
        <f t="shared" si="15"/>
        <v>{"dy":30,"sl":1,"id":"Actor0201m","stats":{"tr":3,"trp":6,"str":0,"dex":15,"int":0,"vit":0,"train":0,"wgGr0":0,"wgGr1":0,"wgGr2":0,"wgGr3":18,"wgLk":291}}</v>
      </c>
      <c r="AD64">
        <v>63</v>
      </c>
      <c r="AE64">
        <v>312</v>
      </c>
      <c r="AF64">
        <f>COUNTIF(R:R,AE64)</f>
        <v>1</v>
      </c>
    </row>
    <row r="65" spans="1:32">
      <c r="A65">
        <v>30</v>
      </c>
      <c r="B65">
        <v>2</v>
      </c>
      <c r="C65" t="str">
        <f t="shared" ca="1" si="13"/>
        <v>Actor0125m</v>
      </c>
      <c r="D65" t="str">
        <f>IF(ISBLANK(F65),"",
IFERROR(VLOOKUP(F65,[2]ActorTable!$A:$H,MATCH("이름참고",[2]ActorTable!$1:$1,0),0),"캐릭터없음"))</f>
        <v>슬로니카</v>
      </c>
      <c r="E65" t="str">
        <f t="shared" si="16"/>
        <v/>
      </c>
      <c r="F65" t="s">
        <v>364</v>
      </c>
      <c r="G65">
        <v>3</v>
      </c>
      <c r="H65">
        <v>6</v>
      </c>
      <c r="I65">
        <v>0</v>
      </c>
      <c r="J65">
        <v>5</v>
      </c>
      <c r="K65">
        <v>10</v>
      </c>
      <c r="L65">
        <v>0</v>
      </c>
      <c r="M65">
        <v>0</v>
      </c>
      <c r="N65">
        <v>0</v>
      </c>
      <c r="O65">
        <v>0</v>
      </c>
      <c r="P65">
        <v>0</v>
      </c>
      <c r="Q65">
        <v>18</v>
      </c>
      <c r="R65">
        <v>163</v>
      </c>
      <c r="S65" t="str">
        <f>IFERROR(VLOOKUP(R65,[2]WingLookTable!$A:$B,2,0),"캐릭터없음")</f>
        <v>Wing_DustGreenSineOtherFullFast</v>
      </c>
      <c r="T65">
        <f t="shared" ca="1" si="14"/>
        <v>366</v>
      </c>
      <c r="U6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dy":29,"sl":3,"id":"Actor2015m","stats":{"tr":3,"trp":6,"str":8,"dex":0,"int":0,"vit":7,"train":0,"wgGr0":0,"wgGr1":0,"wgGr2":0,"wgGr3":18,"wgLk":160}},{"dy":30,"sl":1,"id":"Actor0201m","stats":{"tr":3,"trp":6,"str":0,"dex":15,"int":0,"vit":0,"train":0,"wgGr0":0,"wgGr1":0,"wgGr2":0,"wgGr3":18,"wgLk":291}},{"dy":30,"sl":2,"id":"Actor3114m","stats":{"tr":3,"trp":6,"str":0,"dex":5,"int":10,"vit":0,"train":0,"wgGr0":0,"wgGr1":0,"wgGr2":0,"wgGr3":18,"wgLk":163}}</v>
      </c>
      <c r="V65" t="str">
        <f t="shared" si="15"/>
        <v>{"dy":30,"sl":2,"id":"Actor3114m","stats":{"tr":3,"trp":6,"str":0,"dex":5,"int":10,"vit":0,"train":0,"wgGr0":0,"wgGr1":0,"wgGr2":0,"wgGr3":18,"wgLk":163}}</v>
      </c>
      <c r="AD65">
        <v>64</v>
      </c>
      <c r="AE65">
        <v>315</v>
      </c>
      <c r="AF65">
        <f>COUNTIF(R:R,AE65)</f>
        <v>1</v>
      </c>
    </row>
    <row r="66" spans="1:32">
      <c r="A66">
        <v>31</v>
      </c>
      <c r="B66">
        <v>1</v>
      </c>
      <c r="C66" t="str">
        <f t="shared" ca="1" si="13"/>
        <v>Actor0030m</v>
      </c>
      <c r="D66" t="str">
        <f>IF(ISBLANK(F66),"",
IFERROR(VLOOKUP(F66,[2]ActorTable!$A:$H,MATCH("이름참고",[2]ActorTable!$1:$1,0),0),"캐릭터없음"))</f>
        <v>프리스</v>
      </c>
      <c r="E66" t="str">
        <f t="shared" si="16"/>
        <v/>
      </c>
      <c r="F66" t="s">
        <v>371</v>
      </c>
      <c r="G66">
        <v>3</v>
      </c>
      <c r="H66">
        <v>6</v>
      </c>
      <c r="I66">
        <v>0</v>
      </c>
      <c r="J66">
        <v>8</v>
      </c>
      <c r="K66">
        <v>7</v>
      </c>
      <c r="L66">
        <v>0</v>
      </c>
      <c r="M66">
        <v>0</v>
      </c>
      <c r="N66">
        <v>0</v>
      </c>
      <c r="O66">
        <v>0</v>
      </c>
      <c r="P66">
        <v>0</v>
      </c>
      <c r="Q66">
        <v>18</v>
      </c>
      <c r="R66">
        <v>276</v>
      </c>
      <c r="S66" t="str">
        <f>IFERROR(VLOOKUP(R66,[2]WingLookTable!$A:$B,2,0),"캐릭터없음")</f>
        <v>Wing_WhiteSineNoiseFullFast</v>
      </c>
      <c r="T66">
        <f t="shared" ca="1" si="14"/>
        <v>125</v>
      </c>
      <c r="U6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dy":29,"sl":3,"id":"Actor2015m","stats":{"tr":3,"trp":6,"str":8,"dex":0,"int":0,"vit":7,"train":0,"wgGr0":0,"wgGr1":0,"wgGr2":0,"wgGr3":18,"wgLk":160}},{"dy":30,"sl":1,"id":"Actor0201m","stats":{"tr":3,"trp":6,"str":0,"dex":15,"int":0,"vit":0,"train":0,"wgGr0":0,"wgGr1":0,"wgGr2":0,"wgGr3":18,"wgLk":291}},{"dy":30,"sl":2,"id":"Actor3114m","stats":{"tr":3,"trp":6,"str":0,"dex":5,"int":10,"vit":0,"train":0,"wgGr0":0,"wgGr1":0,"wgGr2":0,"wgGr3":18,"wgLk":163}},{"dy":31,"sl":1,"id":"Actor0125m","stats":{"tr":3,"trp":6,"str":0,"dex":8,"int":7,"vit":0,"train":0,"wgGr0":0,"wgGr1":0,"wgGr2":0,"wgGr3":18,"wgLk":276}}</v>
      </c>
      <c r="V66" t="str">
        <f t="shared" si="15"/>
        <v>{"dy":31,"sl":1,"id":"Actor0125m","stats":{"tr":3,"trp":6,"str":0,"dex":8,"int":7,"vit":0,"train":0,"wgGr0":0,"wgGr1":0,"wgGr2":0,"wgGr3":18,"wgLk":276}}</v>
      </c>
      <c r="AD66">
        <v>65</v>
      </c>
      <c r="AE66">
        <v>318</v>
      </c>
      <c r="AF66">
        <f>COUNTIF(R:R,AE66)</f>
        <v>1</v>
      </c>
    </row>
    <row r="67" spans="1:32">
      <c r="A67">
        <v>31</v>
      </c>
      <c r="B67">
        <v>2</v>
      </c>
      <c r="C67" t="str">
        <f t="shared" ca="1" si="13"/>
        <v>Actor0113m</v>
      </c>
      <c r="D67" t="str">
        <f>IF(ISBLANK(F67),"",
IFERROR(VLOOKUP(F67,[2]ActorTable!$A:$H,MATCH("이름참고",[2]ActorTable!$1:$1,0),0),"캐릭터없음"))</f>
        <v>플랜도</v>
      </c>
      <c r="E67" t="str">
        <f t="shared" si="16"/>
        <v/>
      </c>
      <c r="F67" t="s">
        <v>444</v>
      </c>
      <c r="G67">
        <v>3</v>
      </c>
      <c r="H67">
        <v>6</v>
      </c>
      <c r="I67">
        <v>8</v>
      </c>
      <c r="J67">
        <v>0</v>
      </c>
      <c r="K67">
        <v>7</v>
      </c>
      <c r="L67">
        <v>0</v>
      </c>
      <c r="M67">
        <v>0</v>
      </c>
      <c r="N67">
        <v>0</v>
      </c>
      <c r="O67">
        <v>0</v>
      </c>
      <c r="P67">
        <v>0</v>
      </c>
      <c r="Q67">
        <v>18</v>
      </c>
      <c r="R67">
        <v>369</v>
      </c>
      <c r="S67" t="str">
        <f>IFERROR(VLOOKUP(R67,[2]WingLookTable!$A:$B,2,0),"캐릭터없음")</f>
        <v>Wing_SkyLightningSineOtherFast</v>
      </c>
      <c r="T67">
        <f t="shared" ca="1" si="14"/>
        <v>199</v>
      </c>
      <c r="U6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3231m","stats":{"tr":3,"trp":6,"str":0,"dex":8,"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dy":29,"sl":3,"id":"Actor2015m","stats":{"tr":3,"trp":6,"str":8,"dex":0,"int":0,"vit":7,"train":0,"wgGr0":0,"wgGr1":0,"wgGr2":0,"wgGr3":18,"wgLk":160}},{"dy":30,"sl":1,"id":"Actor0201m","stats":{"tr":3,"trp":6,"str":0,"dex":15,"int":0,"vit":0,"train":0,"wgGr0":0,"wgGr1":0,"wgGr2":0,"wgGr3":18,"wgLk":291}},{"dy":30,"sl":2,"id":"Actor3114m","stats":{"tr":3,"trp":6,"str":0,"dex":5,"int":10,"vit":0,"train":0,"wgGr0":0,"wgGr1":0,"wgGr2":0,"wgGr3":18,"wgLk":163}},{"dy":31,"sl":1,"id":"Actor0125m","stats":{"tr":3,"trp":6,"str":0,"dex":8,"int":7,"vit":0,"train":0,"wgGr0":0,"wgGr1":0,"wgGr2":0,"wgGr3":18,"wgLk":276}},{"dy":31,"sl":2,"id":"Actor1039m","stats":{"tr":3,"trp":6,"str":8,"dex":0,"int":7,"vit":0,"train":0,"wgGr0":0,"wgGr1":0,"wgGr2":0,"wgGr3":18,"wgLk":369}}</v>
      </c>
      <c r="V67" t="str">
        <f t="shared" si="15"/>
        <v>{"dy":31,"sl":2,"id":"Actor1039m","stats":{"tr":3,"trp":6,"str":8,"dex":0,"int":7,"vit":0,"train":0,"wgGr0":0,"wgGr1":0,"wgGr2":0,"wgGr3":18,"wgLk":369}}</v>
      </c>
      <c r="AD67">
        <v>66</v>
      </c>
      <c r="AE67">
        <v>321</v>
      </c>
      <c r="AF67">
        <f>COUNTIF(R:R,AE67)</f>
        <v>2</v>
      </c>
    </row>
    <row r="68" spans="1:32">
      <c r="AD68">
        <v>67</v>
      </c>
      <c r="AE68">
        <v>324</v>
      </c>
      <c r="AF68">
        <f>COUNTIF(R:R,AE68)</f>
        <v>1</v>
      </c>
    </row>
    <row r="69" spans="1:32">
      <c r="AD69">
        <v>68</v>
      </c>
      <c r="AE69">
        <v>328</v>
      </c>
      <c r="AF69">
        <f>COUNTIF(R:R,AE69)</f>
        <v>1</v>
      </c>
    </row>
    <row r="70" spans="1:32">
      <c r="AD70">
        <v>69</v>
      </c>
      <c r="AE70">
        <v>332</v>
      </c>
      <c r="AF70">
        <f>COUNTIF(R:R,AE70)</f>
        <v>1</v>
      </c>
    </row>
    <row r="71" spans="1:32">
      <c r="AD71">
        <v>70</v>
      </c>
      <c r="AE71">
        <v>336</v>
      </c>
      <c r="AF71">
        <f>COUNTIF(R:R,AE71)</f>
        <v>1</v>
      </c>
    </row>
    <row r="72" spans="1:32">
      <c r="AD72">
        <v>71</v>
      </c>
      <c r="AE72">
        <v>340</v>
      </c>
      <c r="AF72">
        <f>COUNTIF(R:R,AE72)</f>
        <v>1</v>
      </c>
    </row>
    <row r="73" spans="1:32">
      <c r="AD73">
        <v>72</v>
      </c>
      <c r="AE73">
        <v>344</v>
      </c>
      <c r="AF73">
        <f>COUNTIF(R:R,AE73)</f>
        <v>1</v>
      </c>
    </row>
    <row r="74" spans="1:32">
      <c r="AD74">
        <v>73</v>
      </c>
      <c r="AE74">
        <v>348</v>
      </c>
      <c r="AF74">
        <f>COUNTIF(R:R,AE74)</f>
        <v>0</v>
      </c>
    </row>
    <row r="75" spans="1:32">
      <c r="AD75">
        <v>74</v>
      </c>
      <c r="AE75">
        <v>352</v>
      </c>
      <c r="AF75">
        <f>COUNTIF(R:R,AE75)</f>
        <v>1</v>
      </c>
    </row>
    <row r="76" spans="1:32">
      <c r="AD76">
        <v>75</v>
      </c>
      <c r="AE76">
        <v>356</v>
      </c>
      <c r="AF76">
        <f>COUNTIF(R:R,AE76)</f>
        <v>0</v>
      </c>
    </row>
    <row r="77" spans="1:32">
      <c r="AD77">
        <v>76</v>
      </c>
      <c r="AE77">
        <v>360</v>
      </c>
      <c r="AF77">
        <f>COUNTIF(R:R,AE77)</f>
        <v>1</v>
      </c>
    </row>
    <row r="78" spans="1:32">
      <c r="AD78">
        <v>77</v>
      </c>
      <c r="AE78">
        <v>363</v>
      </c>
      <c r="AF78">
        <f>COUNTIF(R:R,AE78)</f>
        <v>0</v>
      </c>
    </row>
    <row r="79" spans="1:32">
      <c r="AD79">
        <v>78</v>
      </c>
      <c r="AE79">
        <v>366</v>
      </c>
      <c r="AF79">
        <f>COUNTIF(R:R,AE79)</f>
        <v>0</v>
      </c>
    </row>
    <row r="80" spans="1:32">
      <c r="AD80">
        <v>79</v>
      </c>
      <c r="AE80">
        <v>369</v>
      </c>
      <c r="AF80">
        <f>COUNTIF(R:R,AE80)</f>
        <v>1</v>
      </c>
    </row>
    <row r="81" spans="30:32">
      <c r="AD81">
        <v>80</v>
      </c>
      <c r="AE81">
        <v>372</v>
      </c>
      <c r="AF81">
        <f>COUNTIF(R:R,AE81)</f>
        <v>1</v>
      </c>
    </row>
  </sheetData>
  <sortState xmlns:xlrd2="http://schemas.microsoft.com/office/spreadsheetml/2017/richdata2" ref="Z2:AA33">
    <sortCondition ref="Z2:Z33"/>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403</v>
      </c>
      <c r="B5">
        <v>175</v>
      </c>
      <c r="C5" t="s">
        <v>401</v>
      </c>
      <c r="D5" t="s">
        <v>402</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228</v>
      </c>
      <c r="C2" s="1">
        <v>0.99</v>
      </c>
      <c r="D2" s="1">
        <v>1200</v>
      </c>
      <c r="E2">
        <v>15</v>
      </c>
    </row>
    <row r="3" spans="1:6">
      <c r="A3" t="s">
        <v>16</v>
      </c>
      <c r="B3" t="s">
        <v>230</v>
      </c>
      <c r="C3" s="1">
        <v>4.99</v>
      </c>
      <c r="D3" s="1">
        <v>5900</v>
      </c>
      <c r="E3">
        <v>85</v>
      </c>
    </row>
    <row r="4" spans="1:6">
      <c r="A4" t="s">
        <v>17</v>
      </c>
      <c r="B4" t="s">
        <v>232</v>
      </c>
      <c r="C4" s="1">
        <v>9.99</v>
      </c>
      <c r="D4" s="1">
        <v>12000</v>
      </c>
      <c r="E4">
        <v>180</v>
      </c>
      <c r="F4" t="s">
        <v>21</v>
      </c>
    </row>
    <row r="5" spans="1:6">
      <c r="A5" t="s">
        <v>18</v>
      </c>
      <c r="B5" t="s">
        <v>233</v>
      </c>
      <c r="C5" s="1">
        <v>19.989999999999998</v>
      </c>
      <c r="D5" s="1">
        <v>25000</v>
      </c>
      <c r="E5">
        <v>390</v>
      </c>
    </row>
    <row r="6" spans="1:6">
      <c r="A6" t="s">
        <v>19</v>
      </c>
      <c r="B6" t="s">
        <v>229</v>
      </c>
      <c r="C6" s="1">
        <v>49.99</v>
      </c>
      <c r="D6" s="1">
        <v>65000</v>
      </c>
      <c r="E6">
        <v>1050</v>
      </c>
    </row>
    <row r="7" spans="1:6">
      <c r="A7" t="s">
        <v>20</v>
      </c>
      <c r="B7" t="s">
        <v>231</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234</v>
      </c>
      <c r="C2">
        <v>30</v>
      </c>
      <c r="D2">
        <v>9500</v>
      </c>
    </row>
    <row r="3" spans="1:6">
      <c r="A3" t="s">
        <v>7</v>
      </c>
      <c r="B3" t="s">
        <v>235</v>
      </c>
      <c r="C3">
        <v>140</v>
      </c>
      <c r="D3">
        <v>48000</v>
      </c>
      <c r="E3" t="s">
        <v>10</v>
      </c>
      <c r="F3">
        <v>8</v>
      </c>
    </row>
    <row r="4" spans="1:6">
      <c r="A4" t="s">
        <v>8</v>
      </c>
      <c r="B4" t="s">
        <v>236</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279</v>
      </c>
      <c r="B1" s="2" t="s">
        <v>11</v>
      </c>
      <c r="C1" s="4" t="s">
        <v>30</v>
      </c>
      <c r="D1" s="5" t="s">
        <v>29</v>
      </c>
      <c r="E1" s="3" t="s">
        <v>5</v>
      </c>
      <c r="F1" s="3" t="s">
        <v>280</v>
      </c>
    </row>
    <row r="2" spans="1:6">
      <c r="A2" t="s">
        <v>281</v>
      </c>
      <c r="B2" t="s">
        <v>283</v>
      </c>
      <c r="C2" s="1">
        <v>1.99</v>
      </c>
      <c r="D2" s="1">
        <v>2500</v>
      </c>
      <c r="F2">
        <v>1</v>
      </c>
    </row>
    <row r="3" spans="1:6">
      <c r="A3" t="s">
        <v>282</v>
      </c>
      <c r="B3" t="s">
        <v>284</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2021-09-01T11:27:06Z</dcterms:modified>
</cp:coreProperties>
</file>