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0F2282B-BE66-4EA9-AAD2-6A67783C4570}" xr6:coauthVersionLast="47" xr6:coauthVersionMax="47" xr10:uidLastSave="{00000000-0000-0000-0000-000000000000}"/>
  <bookViews>
    <workbookView xWindow="-28800" yWindow="0" windowWidth="14955" windowHeight="11295" tabRatio="653" activeTab="3" xr2:uid="{1BFDBDDD-03BC-42BF-BA52-8E4216F92F7B}"/>
    <workbookView xWindow="-289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42" i="11" l="1"/>
  <c r="S42" i="11"/>
  <c r="D42" i="11"/>
  <c r="C42" i="11"/>
  <c r="T35" i="11"/>
  <c r="S35" i="11"/>
  <c r="D35" i="11"/>
  <c r="C35" i="11"/>
  <c r="T23" i="11"/>
  <c r="S23" i="11"/>
  <c r="D23" i="11"/>
  <c r="C23" i="11"/>
  <c r="T8" i="11"/>
  <c r="S8" i="11"/>
  <c r="D8" i="11"/>
  <c r="C8" i="11"/>
  <c r="T62" i="11"/>
  <c r="S62" i="11"/>
  <c r="D62" i="11"/>
  <c r="C62" i="11"/>
  <c r="T49" i="11"/>
  <c r="S49" i="11"/>
  <c r="D49" i="11"/>
  <c r="C49" i="11"/>
  <c r="AB36" i="11" l="1"/>
  <c r="T63" i="11"/>
  <c r="S63" i="11"/>
  <c r="D63" i="11"/>
  <c r="C63" i="11"/>
  <c r="B63" i="11"/>
  <c r="V63" i="11" s="1"/>
  <c r="D32" i="11"/>
  <c r="D55" i="11"/>
  <c r="S31" i="11"/>
  <c r="T31" i="11"/>
  <c r="S32" i="11"/>
  <c r="T32" i="11"/>
  <c r="C32" i="11"/>
  <c r="T54" i="11"/>
  <c r="S54" i="11"/>
  <c r="T16" i="11"/>
  <c r="S16" i="11"/>
  <c r="T15" i="11"/>
  <c r="S15" i="11"/>
  <c r="T70" i="11"/>
  <c r="S70" i="11"/>
  <c r="T24" i="11"/>
  <c r="S24" i="11"/>
  <c r="S25" i="11"/>
  <c r="T25" i="11"/>
  <c r="S26" i="11"/>
  <c r="T26" i="11"/>
  <c r="D26" i="11"/>
  <c r="C26" i="11"/>
  <c r="D16" i="11"/>
  <c r="C16" i="11"/>
  <c r="S68" i="11"/>
  <c r="T68" i="11"/>
  <c r="S69" i="11"/>
  <c r="T69" i="11"/>
  <c r="S71" i="11"/>
  <c r="T71" i="11"/>
  <c r="S72" i="11"/>
  <c r="T72" i="11"/>
  <c r="D72" i="11"/>
  <c r="C72" i="11"/>
  <c r="C69" i="11"/>
  <c r="T55" i="11"/>
  <c r="S55" i="11"/>
  <c r="C55" i="11"/>
  <c r="D69" i="11" l="1"/>
  <c r="D22" i="11" l="1"/>
  <c r="D57" i="11"/>
  <c r="D39" i="11"/>
  <c r="T48" i="11"/>
  <c r="S48" i="11"/>
  <c r="D48" i="11"/>
  <c r="C48" i="11"/>
  <c r="T39" i="11"/>
  <c r="S39" i="11"/>
  <c r="C39" i="11"/>
  <c r="T37" i="11"/>
  <c r="S37" i="11"/>
  <c r="D37" i="11"/>
  <c r="C37" i="11"/>
  <c r="T22" i="11"/>
  <c r="S22" i="11"/>
  <c r="C22" i="11"/>
  <c r="T7" i="11"/>
  <c r="S7" i="11"/>
  <c r="D7" i="11"/>
  <c r="C7" i="11"/>
  <c r="T59" i="11"/>
  <c r="S59" i="11"/>
  <c r="D59" i="11"/>
  <c r="C59" i="11"/>
  <c r="T57" i="11"/>
  <c r="S57" i="11"/>
  <c r="C57" i="11"/>
  <c r="T28" i="11" l="1"/>
  <c r="S28" i="11"/>
  <c r="C28" i="11"/>
  <c r="C25" i="11"/>
  <c r="T12" i="11"/>
  <c r="S12" i="11"/>
  <c r="C12" i="11"/>
  <c r="T67" i="11"/>
  <c r="S67" i="11"/>
  <c r="C67" i="11"/>
  <c r="T65" i="11"/>
  <c r="S65" i="11"/>
  <c r="C65" i="11"/>
  <c r="C47" i="11" l="1"/>
  <c r="S47" i="11"/>
  <c r="T47" i="11"/>
  <c r="C54" i="11"/>
  <c r="T53" i="11"/>
  <c r="S53" i="11"/>
  <c r="C53" i="11"/>
  <c r="C71" i="11" l="1"/>
  <c r="AB35" i="11"/>
  <c r="AB34" i="11"/>
  <c r="T38" i="11" l="1"/>
  <c r="S38" i="11"/>
  <c r="C38" i="11"/>
  <c r="T21" i="11"/>
  <c r="S21" i="11"/>
  <c r="C21" i="11"/>
  <c r="T6" i="11"/>
  <c r="S6" i="11"/>
  <c r="C6" i="11"/>
  <c r="T58" i="11"/>
  <c r="S58" i="11"/>
  <c r="S19" i="11" l="1"/>
  <c r="T19" i="11"/>
  <c r="S20" i="11"/>
  <c r="T20" i="11"/>
  <c r="S11" i="11"/>
  <c r="T11" i="11"/>
  <c r="S60" i="11"/>
  <c r="T60" i="11"/>
  <c r="S61" i="11"/>
  <c r="T61" i="11"/>
  <c r="C20" i="11"/>
  <c r="C11" i="11"/>
  <c r="C61" i="11"/>
  <c r="T52" i="11" l="1"/>
  <c r="S52" i="11"/>
  <c r="C52" i="11"/>
  <c r="T50" i="11"/>
  <c r="S50" i="11"/>
  <c r="C50" i="11"/>
  <c r="T51" i="11"/>
  <c r="S51" i="11"/>
  <c r="C51" i="11"/>
  <c r="T36" i="11"/>
  <c r="S36" i="11"/>
  <c r="C36" i="11"/>
  <c r="C19" i="11"/>
  <c r="C17" i="11"/>
  <c r="S17" i="11"/>
  <c r="T17" i="11"/>
  <c r="T18" i="11"/>
  <c r="S18" i="11"/>
  <c r="C18" i="11"/>
  <c r="T4" i="11"/>
  <c r="S4" i="11"/>
  <c r="C4" i="11"/>
  <c r="T5" i="11"/>
  <c r="S5" i="11"/>
  <c r="C5" i="11"/>
  <c r="C60" i="11"/>
  <c r="C64" i="11" l="1"/>
  <c r="S64" i="11"/>
  <c r="T64" i="11"/>
  <c r="C58" i="11"/>
  <c r="C43" i="11"/>
  <c r="S43" i="11"/>
  <c r="T43" i="11"/>
  <c r="C44" i="11"/>
  <c r="S44" i="11"/>
  <c r="T44" i="11"/>
  <c r="C24" i="11"/>
  <c r="C27" i="11"/>
  <c r="S27" i="11"/>
  <c r="T27" i="11"/>
  <c r="T13" i="11"/>
  <c r="S13" i="11"/>
  <c r="C13" i="11"/>
  <c r="B13" i="11"/>
  <c r="V13" i="11" l="1"/>
  <c r="AB33" i="11"/>
  <c r="C31" i="11"/>
  <c r="C70" i="11"/>
  <c r="B45" i="11" l="1"/>
  <c r="B43" i="11"/>
  <c r="B40" i="11"/>
  <c r="B41" i="11" s="1"/>
  <c r="B42" i="11" s="1"/>
  <c r="B33" i="11"/>
  <c r="B29" i="11"/>
  <c r="B14" i="11"/>
  <c r="B4" i="11"/>
  <c r="B2" i="11"/>
  <c r="C68" i="11"/>
  <c r="V42" i="11" l="1"/>
  <c r="E42" i="11"/>
  <c r="B15" i="11"/>
  <c r="V15" i="11" s="1"/>
  <c r="B54" i="11"/>
  <c r="V54" i="11" s="1"/>
  <c r="E13" i="11"/>
  <c r="B47" i="11"/>
  <c r="B48" i="11" s="1"/>
  <c r="B49" i="11" s="1"/>
  <c r="B46" i="11"/>
  <c r="B52" i="11"/>
  <c r="B19" i="11"/>
  <c r="V19" i="11" s="1"/>
  <c r="V4" i="11"/>
  <c r="B5" i="11"/>
  <c r="E4" i="11" s="1"/>
  <c r="B58" i="11"/>
  <c r="B44" i="11"/>
  <c r="E43" i="11" s="1"/>
  <c r="V43" i="11"/>
  <c r="B64" i="11"/>
  <c r="B50" i="11"/>
  <c r="B34" i="11"/>
  <c r="B35" i="11" s="1"/>
  <c r="B17" i="11"/>
  <c r="B70" i="11"/>
  <c r="V70" i="11" s="1"/>
  <c r="B56" i="11"/>
  <c r="B66" i="11"/>
  <c r="E41" i="11"/>
  <c r="E40" i="11"/>
  <c r="B68" i="11"/>
  <c r="B30" i="11"/>
  <c r="B3" i="11"/>
  <c r="V35" i="11" l="1"/>
  <c r="V49" i="11"/>
  <c r="E49" i="11"/>
  <c r="E45" i="11"/>
  <c r="B65" i="11"/>
  <c r="V65" i="11" s="1"/>
  <c r="E63" i="11"/>
  <c r="B16" i="11"/>
  <c r="V16" i="11" s="1"/>
  <c r="B55" i="11"/>
  <c r="E54" i="11" s="1"/>
  <c r="B69" i="11"/>
  <c r="V69" i="11" s="1"/>
  <c r="V68" i="11"/>
  <c r="V48" i="11"/>
  <c r="E48" i="11"/>
  <c r="E47" i="11"/>
  <c r="V58" i="11"/>
  <c r="B59" i="11"/>
  <c r="B57" i="11"/>
  <c r="B67" i="11"/>
  <c r="B60" i="11"/>
  <c r="V60" i="11" s="1"/>
  <c r="V47" i="11"/>
  <c r="B6" i="11"/>
  <c r="E5" i="11" s="1"/>
  <c r="B53" i="11"/>
  <c r="E52" i="11" s="1"/>
  <c r="B71" i="11"/>
  <c r="B21" i="11"/>
  <c r="B38" i="11"/>
  <c r="B20" i="11"/>
  <c r="V20" i="11" s="1"/>
  <c r="E46" i="11"/>
  <c r="V52" i="11"/>
  <c r="V50" i="11"/>
  <c r="B51" i="11"/>
  <c r="E50" i="11" s="1"/>
  <c r="B36" i="11"/>
  <c r="E34" i="11" s="1"/>
  <c r="V17" i="11"/>
  <c r="B18" i="11"/>
  <c r="E17" i="11" s="1"/>
  <c r="V5" i="11"/>
  <c r="V64" i="11"/>
  <c r="E44" i="11"/>
  <c r="V44" i="11"/>
  <c r="B27" i="11"/>
  <c r="E33" i="11"/>
  <c r="E2" i="11"/>
  <c r="E29" i="11"/>
  <c r="E14" i="11"/>
  <c r="E64" i="11" l="1"/>
  <c r="E65" i="11"/>
  <c r="E35" i="11"/>
  <c r="E68" i="11"/>
  <c r="E55" i="11"/>
  <c r="V55" i="11"/>
  <c r="E15" i="11"/>
  <c r="E16" i="11"/>
  <c r="E69" i="11"/>
  <c r="B72" i="11"/>
  <c r="V72" i="11" s="1"/>
  <c r="V71" i="11"/>
  <c r="B39" i="11"/>
  <c r="B37" i="11"/>
  <c r="E36" i="11" s="1"/>
  <c r="V21" i="11"/>
  <c r="B22" i="11"/>
  <c r="B7" i="11"/>
  <c r="B8" i="11" s="1"/>
  <c r="V59" i="11"/>
  <c r="E59" i="11"/>
  <c r="V57" i="11"/>
  <c r="E57" i="11"/>
  <c r="E56" i="11"/>
  <c r="E58" i="11"/>
  <c r="B28" i="11"/>
  <c r="E27" i="11" s="1"/>
  <c r="V67" i="11"/>
  <c r="E67" i="11"/>
  <c r="E66" i="11"/>
  <c r="B61" i="11"/>
  <c r="B62" i="11" s="1"/>
  <c r="B31" i="11"/>
  <c r="V31" i="11" s="1"/>
  <c r="V6" i="11"/>
  <c r="B9" i="11"/>
  <c r="B10" i="11" s="1"/>
  <c r="E9" i="11" s="1"/>
  <c r="V53" i="11"/>
  <c r="E53" i="11"/>
  <c r="V38" i="11"/>
  <c r="E19" i="11"/>
  <c r="B11" i="11"/>
  <c r="E20" i="11"/>
  <c r="E3" i="11"/>
  <c r="V51" i="11"/>
  <c r="E51" i="11"/>
  <c r="V36" i="11"/>
  <c r="V18" i="11"/>
  <c r="E18" i="11"/>
  <c r="B24" i="11"/>
  <c r="V24" i="11" s="1"/>
  <c r="V27" i="11"/>
  <c r="E70" i="11"/>
  <c r="E30" i="11" l="1"/>
  <c r="E21" i="11"/>
  <c r="B23" i="11"/>
  <c r="E22" i="11" s="1"/>
  <c r="V8" i="11"/>
  <c r="E8" i="11"/>
  <c r="V62" i="11"/>
  <c r="E62" i="11"/>
  <c r="B32" i="11"/>
  <c r="V32" i="11" s="1"/>
  <c r="E71" i="11"/>
  <c r="E72" i="11"/>
  <c r="V39" i="11"/>
  <c r="E39" i="11"/>
  <c r="E38" i="11"/>
  <c r="V37" i="11"/>
  <c r="E37" i="11"/>
  <c r="B25" i="11"/>
  <c r="V25" i="11" s="1"/>
  <c r="V22" i="11"/>
  <c r="V7" i="11"/>
  <c r="E7" i="11"/>
  <c r="V28" i="11"/>
  <c r="E28" i="11"/>
  <c r="V11" i="11"/>
  <c r="B12" i="11"/>
  <c r="E11" i="11" s="1"/>
  <c r="V61" i="11"/>
  <c r="E60" i="11"/>
  <c r="E61" i="11"/>
  <c r="E10" i="11"/>
  <c r="E6" i="11"/>
  <c r="AH333" i="9"/>
  <c r="V23" i="11" l="1"/>
  <c r="E23" i="11"/>
  <c r="E31" i="11"/>
  <c r="E32" i="11"/>
  <c r="B26" i="11"/>
  <c r="V26" i="11" s="1"/>
  <c r="E24" i="11"/>
  <c r="V12" i="11"/>
  <c r="E12" i="11"/>
  <c r="AB32" i="11"/>
  <c r="E26" i="11" l="1"/>
  <c r="E25" i="11"/>
  <c r="AB31" i="1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S66" i="11" l="1"/>
  <c r="S56" i="11"/>
  <c r="S46" i="11"/>
  <c r="S45" i="11"/>
  <c r="S41" i="11"/>
  <c r="S40" i="11"/>
  <c r="S34" i="11"/>
  <c r="S33" i="11"/>
  <c r="S30" i="11"/>
  <c r="S29" i="11"/>
  <c r="S14" i="11"/>
  <c r="S10" i="11"/>
  <c r="S9" i="11"/>
  <c r="S3" i="11"/>
  <c r="S2" i="11"/>
  <c r="V66" i="11" l="1"/>
  <c r="V56" i="11"/>
  <c r="V46" i="11"/>
  <c r="V45" i="11"/>
  <c r="V41" i="11"/>
  <c r="V40" i="11"/>
  <c r="V34" i="11"/>
  <c r="V33" i="11"/>
  <c r="V30" i="11"/>
  <c r="V29" i="11"/>
  <c r="V14" i="11"/>
  <c r="V10" i="11"/>
  <c r="V9" i="11"/>
  <c r="V3" i="11"/>
  <c r="V2" i="11"/>
  <c r="U2" i="11" s="1"/>
  <c r="U3" i="11" l="1"/>
  <c r="U4" i="11" l="1"/>
  <c r="U5" i="11" l="1"/>
  <c r="U6" i="11" l="1"/>
  <c r="U7" i="11" s="1"/>
  <c r="U8" i="11" s="1"/>
  <c r="C66" i="11"/>
  <c r="C56" i="11"/>
  <c r="C46" i="11"/>
  <c r="C45" i="11"/>
  <c r="C41" i="11"/>
  <c r="C40" i="11"/>
  <c r="C34" i="11"/>
  <c r="C33" i="11"/>
  <c r="C30" i="11"/>
  <c r="C29" i="11"/>
  <c r="C15" i="11"/>
  <c r="C14" i="11"/>
  <c r="C10" i="11"/>
  <c r="C9" i="11"/>
  <c r="C3" i="11"/>
  <c r="C2" i="11"/>
  <c r="T66" i="11"/>
  <c r="T56" i="11"/>
  <c r="T46" i="11"/>
  <c r="T45" i="11"/>
  <c r="T41" i="11"/>
  <c r="T40" i="11"/>
  <c r="T34" i="11"/>
  <c r="T33" i="11"/>
  <c r="T30" i="11"/>
  <c r="T29" i="11"/>
  <c r="T14" i="11"/>
  <c r="T10" i="11"/>
  <c r="T9" i="11"/>
  <c r="T3" i="11"/>
  <c r="T2" i="11"/>
  <c r="U9" i="11" l="1"/>
  <c r="U10" i="11" s="1"/>
  <c r="U11" i="11" s="1"/>
  <c r="AZ6" i="9"/>
  <c r="U12" i="11" l="1"/>
  <c r="U13" i="11" s="1"/>
  <c r="U14" i="11" s="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11" i="9" l="1"/>
  <c r="AW12" i="9"/>
  <c r="AW8" i="9"/>
  <c r="AW9" i="9"/>
  <c r="AW13" i="9"/>
  <c r="AW5" i="9"/>
  <c r="AW4" i="9"/>
  <c r="AW3" i="9"/>
  <c r="AW6" i="9"/>
  <c r="AW7" i="9"/>
  <c r="AW14" i="9"/>
  <c r="AW15" i="9"/>
  <c r="AW2" i="9"/>
  <c r="U15" i="11" l="1"/>
  <c r="J22" i="8"/>
  <c r="J21" i="8"/>
  <c r="J20" i="8"/>
  <c r="J19" i="8"/>
  <c r="J18" i="8"/>
  <c r="J17" i="8"/>
  <c r="J16" i="8"/>
  <c r="J15" i="8"/>
  <c r="J14" i="8"/>
  <c r="J13" i="8"/>
  <c r="J12" i="8"/>
  <c r="J11" i="8"/>
  <c r="J10" i="8"/>
  <c r="J9" i="8"/>
  <c r="J8" i="8"/>
  <c r="J7" i="8"/>
  <c r="J6" i="8"/>
  <c r="J5" i="8"/>
  <c r="J4" i="8"/>
  <c r="J3" i="8"/>
  <c r="J2" i="8"/>
  <c r="U16" i="11" l="1"/>
  <c r="U17" i="11" s="1"/>
  <c r="U18" i="11" s="1"/>
  <c r="U19" i="11" s="1"/>
  <c r="U20" i="11" s="1"/>
  <c r="AK15" i="9"/>
  <c r="AK26" i="9"/>
  <c r="AK35" i="9"/>
  <c r="AK37" i="9"/>
  <c r="AK44" i="9"/>
  <c r="AK47" i="9"/>
  <c r="AK55" i="9"/>
  <c r="AK64" i="9"/>
  <c r="AK76" i="9"/>
  <c r="AK80" i="9"/>
  <c r="AK81" i="9"/>
  <c r="AK87" i="9"/>
  <c r="AK94" i="9"/>
  <c r="AK95" i="9"/>
  <c r="AK96" i="9"/>
  <c r="AK106" i="9"/>
  <c r="AK114" i="9"/>
  <c r="AK116" i="9"/>
  <c r="AK134" i="9"/>
  <c r="AK136" i="9"/>
  <c r="AK145" i="9"/>
  <c r="AK154" i="9"/>
  <c r="AK156" i="9"/>
  <c r="AK165" i="9"/>
  <c r="AK175" i="9"/>
  <c r="AK185" i="9"/>
  <c r="AK194" i="9"/>
  <c r="AK216" i="9"/>
  <c r="AK224" i="9"/>
  <c r="AK234" i="9"/>
  <c r="AK286" i="9"/>
  <c r="AK295" i="9"/>
  <c r="AK311" i="9"/>
  <c r="U21" i="11" l="1"/>
  <c r="U22" i="11" s="1"/>
  <c r="AU12" i="9"/>
  <c r="AU11" i="9"/>
  <c r="AU10" i="9"/>
  <c r="U23" i="11" l="1"/>
  <c r="U24" i="11" s="1"/>
  <c r="U25" i="11" s="1"/>
  <c r="U26" i="11" s="1"/>
  <c r="AU20" i="9"/>
  <c r="AU21" i="9"/>
  <c r="AU19" i="9"/>
  <c r="U27" i="11" l="1"/>
  <c r="U28" i="11" s="1"/>
  <c r="U29" i="11" s="1"/>
  <c r="U30" i="11" s="1"/>
  <c r="AU18" i="9"/>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U31" i="11" l="1"/>
  <c r="U32" i="11" s="1"/>
  <c r="U33" i="11" s="1"/>
  <c r="U34" i="11" s="1"/>
  <c r="CA43" i="9"/>
  <c r="U35" i="11" l="1"/>
  <c r="U36" i="11" s="1"/>
  <c r="U37" i="11" s="1"/>
  <c r="U38" i="11" s="1"/>
  <c r="U39" i="11" s="1"/>
  <c r="U40" i="11" s="1"/>
  <c r="U41" i="11" s="1"/>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U42" i="11" l="1"/>
  <c r="U43" i="11" s="1"/>
  <c r="U44" i="11" s="1"/>
  <c r="U45" i="11" s="1"/>
  <c r="U46" i="11" s="1"/>
  <c r="U47" i="11" s="1"/>
  <c r="U48" i="11" s="1"/>
  <c r="CA2" i="9"/>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U49" i="11" l="1"/>
  <c r="U50" i="11" s="1"/>
  <c r="U51" i="11" s="1"/>
  <c r="U52" i="11" s="1"/>
  <c r="U53" i="11" s="1"/>
  <c r="U54" i="11" s="1"/>
  <c r="U55" i="11" s="1"/>
  <c r="U56" i="11" s="1"/>
  <c r="U57" i="11" s="1"/>
  <c r="U58" i="11" s="1"/>
  <c r="U59" i="11" s="1"/>
  <c r="U60" i="11" s="1"/>
  <c r="U61" i="11" s="1"/>
  <c r="U62" i="11" s="1"/>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U63" i="11" l="1"/>
  <c r="U64" i="11" s="1"/>
  <c r="U65" i="11" s="1"/>
  <c r="U66" i="11" s="1"/>
  <c r="U67" i="11" s="1"/>
  <c r="U68" i="11" s="1"/>
  <c r="U69" i="11" s="1"/>
  <c r="BV67" i="9"/>
  <c r="U70" i="11" l="1"/>
  <c r="U71" i="11" s="1"/>
  <c r="U72" i="11" s="1"/>
  <c r="BV86" i="9"/>
  <c r="BV114" i="9"/>
  <c r="BV81" i="9"/>
  <c r="BV84" i="9"/>
  <c r="BV87" i="9"/>
  <c r="BV82" i="9"/>
  <c r="BV83" i="9"/>
  <c r="BV128" i="9"/>
  <c r="BV85" i="9"/>
  <c r="X2" i="11" l="1"/>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J23" i="8" l="1"/>
  <c r="J24" i="8"/>
  <c r="P66" i="9"/>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L25" i="8" l="1"/>
  <c r="J25" i="8"/>
  <c r="R66" i="9"/>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J26" i="8" l="1"/>
  <c r="N350" i="9"/>
  <c r="T350" i="9" s="1"/>
  <c r="S349" i="9"/>
  <c r="D3" i="8"/>
  <c r="E3" i="8" s="1"/>
  <c r="AC9" i="8"/>
  <c r="AC10" i="8" s="1"/>
  <c r="J27" i="8" l="1"/>
  <c r="L26" i="8"/>
  <c r="S350" i="9"/>
  <c r="D4" i="8"/>
  <c r="E4" i="8" s="1"/>
  <c r="J28" i="8" l="1"/>
  <c r="D5" i="8"/>
  <c r="E5" i="8" s="1"/>
  <c r="J29" i="8" l="1"/>
  <c r="D6" i="8"/>
  <c r="E6" i="8" s="1"/>
  <c r="J30" i="8" l="1"/>
  <c r="D7" i="8"/>
  <c r="E7" i="8" s="1"/>
  <c r="AJ331" i="9"/>
  <c r="AJ362" i="9"/>
  <c r="AJ360" i="9"/>
  <c r="J31" i="8" l="1"/>
  <c r="D8" i="8"/>
  <c r="E8" i="8" s="1"/>
  <c r="J32" i="8" l="1"/>
  <c r="R2" i="8"/>
  <c r="D9" i="8"/>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D13" i="8"/>
  <c r="E13" i="8" s="1"/>
  <c r="K25" i="8" l="1"/>
  <c r="K26" i="8" s="1"/>
  <c r="K27" i="8" s="1"/>
  <c r="K28" i="8" s="1"/>
  <c r="K29" i="8" s="1"/>
  <c r="K30" i="8" s="1"/>
  <c r="K31" i="8" s="1"/>
  <c r="K32" i="8" s="1"/>
  <c r="D14" i="8"/>
  <c r="E14" i="8" s="1"/>
  <c r="R4" i="8"/>
  <c r="R3" i="8"/>
  <c r="S4" i="8"/>
  <c r="S3" i="8"/>
  <c r="S2" i="8"/>
  <c r="T2" i="8" s="1"/>
  <c r="N2" i="8" l="1"/>
  <c r="T3" i="8"/>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14" i="9"/>
  <c r="N315" i="9" s="1"/>
  <c r="T345" i="9" l="1"/>
  <c r="R345" i="9"/>
  <c r="Q345" i="9"/>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4" i="9"/>
  <c r="N368" i="9" l="1"/>
  <c r="N363" i="9"/>
  <c r="N362" i="9"/>
  <c r="T363" i="9" l="1"/>
  <c r="S363" i="9"/>
  <c r="T362" i="9"/>
  <c r="S362" i="9"/>
  <c r="T368" i="9"/>
  <c r="S368" i="9"/>
  <c r="AH270" i="9" l="1"/>
  <c r="AH261" i="9"/>
  <c r="S124" i="9"/>
  <c r="AH279" i="9"/>
  <c r="AH263" i="9"/>
  <c r="AH278" i="9"/>
  <c r="AH277" i="9"/>
  <c r="AH284" i="9"/>
  <c r="AH269" i="9"/>
  <c r="AH299" i="9"/>
  <c r="P124" i="9"/>
  <c r="AH303" i="9"/>
  <c r="AH297" i="9"/>
  <c r="R124" i="9" l="1"/>
  <c r="Q124" i="9"/>
  <c r="P304" i="9" l="1"/>
  <c r="Q304" i="9" l="1"/>
  <c r="R304" i="9"/>
  <c r="AK284" i="9" l="1"/>
  <c r="AK269" i="9"/>
  <c r="AK277" i="9"/>
  <c r="AK279" i="9"/>
  <c r="AK278"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342" i="9"/>
  <c r="AK373" i="9"/>
  <c r="AK100" i="9"/>
  <c r="AK101" i="9"/>
  <c r="AK370" i="9"/>
  <c r="AK339" i="9"/>
  <c r="N121" i="9" l="1"/>
  <c r="N347" i="9"/>
  <c r="N316" i="9"/>
  <c r="T121" i="9" l="1"/>
  <c r="R121" i="9"/>
  <c r="Q121" i="9"/>
  <c r="S121" i="9"/>
  <c r="N348" i="9"/>
  <c r="T347" i="9"/>
  <c r="Q347" i="9"/>
  <c r="Q348" i="9" s="1"/>
  <c r="Q349" i="9" s="1"/>
  <c r="Q350" i="9" s="1"/>
  <c r="S347" i="9"/>
  <c r="R347" i="9"/>
  <c r="R348" i="9" s="1"/>
  <c r="R349" i="9" s="1"/>
  <c r="R350" i="9" s="1"/>
  <c r="R316" i="9"/>
  <c r="S316" i="9"/>
  <c r="T316" i="9"/>
  <c r="Q316"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100" i="9"/>
  <c r="AN100" i="9" l="1"/>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Q171" i="9"/>
  <c r="R171" i="9"/>
  <c r="S171" i="9"/>
  <c r="AK290" i="9" l="1"/>
  <c r="AK291" i="9"/>
  <c r="AK220" i="9"/>
  <c r="AK221" i="9"/>
  <c r="AK191" i="9"/>
  <c r="AK190" i="9"/>
  <c r="N346" i="9" l="1"/>
  <c r="N317" i="9"/>
  <c r="Q317" i="9" s="1"/>
  <c r="Q318" i="9" s="1"/>
  <c r="Q319" i="9" s="1"/>
  <c r="N318" i="9"/>
  <c r="AA190" i="9"/>
  <c r="AA191" i="9"/>
  <c r="T346" i="9" l="1"/>
  <c r="AV6" i="9" s="1"/>
  <c r="S346" i="9"/>
  <c r="R346" i="9"/>
  <c r="Q346" i="9"/>
  <c r="R317" i="9"/>
  <c r="R318" i="9" s="1"/>
  <c r="R319" i="9" s="1"/>
  <c r="T317" i="9"/>
  <c r="S317" i="9"/>
  <c r="T318" i="9"/>
  <c r="AV11" i="9" s="1"/>
  <c r="S318" i="9"/>
  <c r="AN191" i="9"/>
  <c r="AN190" i="9"/>
  <c r="AA221" i="9" l="1"/>
  <c r="AN221" i="9" l="1"/>
  <c r="AK315" i="9" l="1"/>
  <c r="AK316" i="9"/>
  <c r="AK346" i="9"/>
  <c r="AK347" i="9"/>
  <c r="AK160" i="9"/>
  <c r="AK161" i="9"/>
  <c r="AK201" i="9"/>
  <c r="AK329" i="9"/>
  <c r="AK360" i="9"/>
  <c r="AK200" i="9"/>
  <c r="AK367" i="9"/>
  <c r="AK336" i="9"/>
  <c r="AK320" i="9"/>
  <c r="AK351" i="9"/>
  <c r="AA346" i="9" l="1"/>
  <c r="AA315" i="9"/>
  <c r="AK301" i="9" l="1"/>
  <c r="AK300" i="9"/>
  <c r="AK363" i="9"/>
  <c r="AK332" i="9"/>
  <c r="AK20" i="9"/>
  <c r="AK21" i="9"/>
  <c r="AK60" i="9"/>
  <c r="AK61" i="9"/>
  <c r="AK240" i="9"/>
  <c r="AK241" i="9"/>
  <c r="AK343" i="9"/>
  <c r="AK260" i="9"/>
  <c r="AK261" i="9"/>
  <c r="AK357" i="9"/>
  <c r="AK326" i="9"/>
  <c r="AK131" i="9"/>
  <c r="AK130" i="9"/>
  <c r="AK312" i="9"/>
  <c r="AK40" i="9"/>
  <c r="AK41" i="9"/>
  <c r="AA21" i="9" l="1"/>
  <c r="AA301" i="9"/>
  <c r="AA20" i="9"/>
  <c r="AA130" i="9"/>
  <c r="AA131" i="9"/>
  <c r="AN301" i="9" l="1"/>
  <c r="AN20" i="9"/>
  <c r="AN131" i="9"/>
  <c r="AN21" i="9"/>
  <c r="AN130" i="9"/>
  <c r="CB33" i="9" l="1"/>
  <c r="CB35" i="9"/>
  <c r="CB28" i="9"/>
  <c r="CB7" i="9"/>
  <c r="CB24" i="9"/>
  <c r="CB39" i="9" l="1"/>
  <c r="AK350" i="9"/>
  <c r="AK319" i="9"/>
  <c r="AK349" i="9"/>
  <c r="AK318" i="9"/>
  <c r="AK348" i="9"/>
  <c r="AK317" i="9"/>
  <c r="CB32" i="9"/>
  <c r="D71" i="11"/>
  <c r="AK345" i="9"/>
  <c r="AK313" i="9"/>
  <c r="AK314" i="9"/>
  <c r="CB23" i="9"/>
  <c r="AK344" i="9"/>
  <c r="AK230" i="9"/>
  <c r="AK71" i="9"/>
  <c r="AK70" i="9"/>
  <c r="AK361" i="9"/>
  <c r="AK362" i="9"/>
  <c r="AK330" i="9"/>
  <c r="AK331" i="9"/>
  <c r="CB4" i="9"/>
  <c r="D29" i="11"/>
  <c r="CB41" i="9"/>
  <c r="CB36" i="9"/>
  <c r="CB37" i="9"/>
  <c r="CB38" i="9"/>
  <c r="AK181" i="9"/>
  <c r="AK90" i="9"/>
  <c r="AK180" i="9"/>
  <c r="AK91" i="9"/>
  <c r="CB22" i="9"/>
  <c r="AK50" i="9"/>
  <c r="AK51" i="9"/>
  <c r="AK359" i="9"/>
  <c r="AK358" i="9"/>
  <c r="AK327" i="9"/>
  <c r="CB5" i="9"/>
  <c r="AK328" i="9"/>
  <c r="AK364" i="9"/>
  <c r="AK333" i="9"/>
  <c r="CB19" i="9"/>
  <c r="AK334" i="9"/>
  <c r="AK365" i="9"/>
  <c r="CB30" i="9"/>
  <c r="D65" i="11"/>
  <c r="CB8" i="9"/>
  <c r="CB44" i="9"/>
  <c r="AK325" i="9"/>
  <c r="AK324" i="9"/>
  <c r="CB2" i="9"/>
  <c r="CB42" i="9"/>
  <c r="D45" i="11"/>
  <c r="AK356" i="9"/>
  <c r="AK355" i="9"/>
  <c r="AK371" i="9"/>
  <c r="AK341" i="9"/>
  <c r="CB17" i="9"/>
  <c r="AK372" i="9"/>
  <c r="AK340" i="9"/>
  <c r="AK111" i="9"/>
  <c r="AK110" i="9"/>
  <c r="AK271" i="9"/>
  <c r="AK270" i="9"/>
  <c r="CB31" i="9"/>
  <c r="AK150" i="9"/>
  <c r="AK151" i="9"/>
  <c r="CB20" i="9"/>
  <c r="CB16" i="9"/>
  <c r="AK280" i="9"/>
  <c r="CB29" i="9"/>
  <c r="CB34" i="9"/>
  <c r="CB13" i="9"/>
  <c r="D5" i="11"/>
  <c r="CB6" i="9"/>
  <c r="AK31" i="9"/>
  <c r="AK30" i="9"/>
  <c r="CB12" i="9"/>
  <c r="AK10" i="9"/>
  <c r="AK11" i="9"/>
  <c r="CB9" i="9"/>
  <c r="AK281" i="9"/>
  <c r="CB14" i="9"/>
  <c r="CB26" i="9"/>
  <c r="AK321" i="9"/>
  <c r="AK322" i="9"/>
  <c r="AK353" i="9"/>
  <c r="AK352" i="9"/>
  <c r="CB40" i="9"/>
  <c r="AK121" i="9"/>
  <c r="AK120" i="9"/>
  <c r="CB11" i="9"/>
  <c r="CB43" i="9"/>
  <c r="CB27" i="9"/>
  <c r="AK231" i="9"/>
  <c r="AK140" i="9"/>
  <c r="CB10" i="9"/>
  <c r="D20" i="11"/>
  <c r="CB3" i="9"/>
  <c r="N270" i="9" s="1"/>
  <c r="CB45" i="9"/>
  <c r="AK338" i="9"/>
  <c r="AK337" i="9"/>
  <c r="AK368" i="9"/>
  <c r="CB18" i="9"/>
  <c r="AK369" i="9"/>
  <c r="AK141" i="9"/>
  <c r="CB25" i="9"/>
  <c r="AK250" i="9"/>
  <c r="AK251" i="9"/>
  <c r="CB15" i="9"/>
  <c r="AK211" i="9"/>
  <c r="AK210" i="9"/>
  <c r="CB21" i="9"/>
  <c r="D67" i="11" l="1"/>
  <c r="D28" i="11"/>
  <c r="D10" i="11"/>
  <c r="D54" i="11"/>
  <c r="D18" i="11"/>
  <c r="D44" i="11"/>
  <c r="D31" i="11"/>
  <c r="D68" i="11"/>
  <c r="D21" i="11"/>
  <c r="D58" i="11"/>
  <c r="D51" i="11"/>
  <c r="AD1" i="9" a="1"/>
  <c r="AD1" i="9" s="1"/>
  <c r="D52" i="11"/>
  <c r="D19" i="11"/>
  <c r="D25" i="11"/>
  <c r="D3" i="11"/>
  <c r="D34" i="11"/>
  <c r="D30" i="11"/>
  <c r="D11" i="11"/>
  <c r="D40" i="11"/>
  <c r="D33" i="11"/>
  <c r="D64" i="11"/>
  <c r="D15" i="11"/>
  <c r="D13" i="11"/>
  <c r="D60" i="11"/>
  <c r="D56" i="11"/>
  <c r="D36" i="11"/>
  <c r="D14" i="11"/>
  <c r="D2" i="11"/>
  <c r="D43" i="11"/>
  <c r="D24" i="11"/>
  <c r="D4" i="11"/>
  <c r="D12" i="11"/>
  <c r="D61" i="11"/>
  <c r="D53" i="11"/>
  <c r="D41" i="11"/>
  <c r="D38" i="11"/>
  <c r="D46" i="11"/>
  <c r="D47" i="11"/>
  <c r="D6" i="11"/>
  <c r="D50" i="11"/>
  <c r="D9" i="11"/>
  <c r="D66" i="11"/>
  <c r="D17" i="11"/>
  <c r="S270" i="9"/>
  <c r="T1" i="9" s="1" a="1"/>
  <c r="T1" i="9" s="1"/>
  <c r="T270" i="9"/>
  <c r="D27" i="11"/>
  <c r="D70" i="11"/>
  <c r="AA71" i="9"/>
  <c r="AA211" i="9"/>
  <c r="AA350" i="9"/>
  <c r="AA319" i="9"/>
  <c r="AA90" i="9"/>
  <c r="AA91" i="9"/>
  <c r="AA160" i="9"/>
  <c r="AA353" i="9"/>
  <c r="AA322" i="9"/>
  <c r="AA120" i="9"/>
  <c r="AA356" i="9"/>
  <c r="AA325" i="9"/>
  <c r="AA250" i="9"/>
  <c r="AA251" i="9"/>
  <c r="AA121" i="9"/>
  <c r="AA161" i="9"/>
  <c r="AA70" i="9"/>
  <c r="AA220" i="9"/>
  <c r="AA61" i="9"/>
  <c r="AA181" i="9"/>
  <c r="AA30" i="9"/>
  <c r="AA359" i="9"/>
  <c r="AA312" i="9"/>
  <c r="AA60" i="9"/>
  <c r="AA343" i="9"/>
  <c r="AA151" i="9"/>
  <c r="AA180" i="9"/>
  <c r="AA371" i="9"/>
  <c r="AA328" i="9"/>
  <c r="AA340" i="9"/>
  <c r="AA150" i="9"/>
  <c r="AA311" i="9"/>
  <c r="AA310" i="9"/>
  <c r="AA300" i="9"/>
  <c r="AA331" i="9"/>
  <c r="AA362" i="9"/>
  <c r="AA101" i="9"/>
  <c r="AA31" i="9"/>
  <c r="AA210" i="9"/>
  <c r="AA316" i="9"/>
  <c r="AA347" i="9"/>
  <c r="AA271" i="9"/>
  <c r="AA368" i="9"/>
  <c r="AA240" i="9"/>
  <c r="AA365" i="9"/>
  <c r="AA337" i="9"/>
  <c r="AA241" i="9"/>
  <c r="AA51" i="9"/>
  <c r="AA50" i="9"/>
  <c r="AA280" i="9"/>
  <c r="AA270" i="9"/>
  <c r="AA281" i="9"/>
  <c r="AA334" i="9"/>
  <c r="AA200" i="9"/>
  <c r="AA256" i="9"/>
  <c r="AA327" i="9"/>
  <c r="AA183" i="9"/>
  <c r="AA222" i="9"/>
  <c r="AA297" i="9"/>
  <c r="AA55" i="9"/>
  <c r="AA42" i="9"/>
  <c r="AA113" i="9"/>
  <c r="AA136" i="9"/>
  <c r="AA369" i="9"/>
  <c r="AA92" i="9"/>
  <c r="AA184" i="9"/>
  <c r="AA118" i="9"/>
  <c r="AA370" i="9"/>
  <c r="AA153" i="9"/>
  <c r="AA145" i="9"/>
  <c r="AA35" i="9"/>
  <c r="AA292" i="9"/>
  <c r="AA48" i="9"/>
  <c r="AA244" i="9"/>
  <c r="AA164" i="9"/>
  <c r="AA73" i="9"/>
  <c r="AA88" i="9"/>
  <c r="AA333" i="9"/>
  <c r="AA366" i="9"/>
  <c r="AA213" i="9"/>
  <c r="AA11" i="9"/>
  <c r="AA209" i="9"/>
  <c r="AA173" i="9"/>
  <c r="AA86" i="9"/>
  <c r="AA203" i="9"/>
  <c r="AA96" i="9"/>
  <c r="AA171" i="9"/>
  <c r="AA284" i="9"/>
  <c r="AA335" i="9"/>
  <c r="AA53" i="9"/>
  <c r="AA277" i="9"/>
  <c r="AA303" i="9"/>
  <c r="AA159" i="9"/>
  <c r="AA49" i="9"/>
  <c r="AA235" i="9"/>
  <c r="AA197" i="9"/>
  <c r="AA358" i="9"/>
  <c r="AA345" i="9"/>
  <c r="AA233" i="9"/>
  <c r="AA99" i="9"/>
  <c r="AA115" i="9"/>
  <c r="AA199" i="9"/>
  <c r="AA162" i="9"/>
  <c r="AA198" i="9"/>
  <c r="AA291" i="9"/>
  <c r="AA225" i="9"/>
  <c r="AA19" i="9"/>
  <c r="AA155" i="9"/>
  <c r="AA157" i="9"/>
  <c r="AA354" i="9"/>
  <c r="AA27" i="9"/>
  <c r="AA166" i="9"/>
  <c r="AA45" i="9"/>
  <c r="AA305" i="9"/>
  <c r="AA304" i="9"/>
  <c r="AA163" i="9"/>
  <c r="AA314" i="9"/>
  <c r="AA264" i="9"/>
  <c r="AA214" i="9"/>
  <c r="AA139" i="9"/>
  <c r="AA16" i="9"/>
  <c r="AA268" i="9"/>
  <c r="AA38" i="9"/>
  <c r="AA178" i="9"/>
  <c r="AA227" i="9"/>
  <c r="AA41" i="9"/>
  <c r="AA25" i="9"/>
  <c r="AA9" i="9"/>
  <c r="AA176" i="9"/>
  <c r="AA114" i="9"/>
  <c r="AA175" i="9"/>
  <c r="AA76" i="9"/>
  <c r="AA97" i="9"/>
  <c r="AA338" i="9"/>
  <c r="AA239" i="9"/>
  <c r="AA168" i="9"/>
  <c r="AA318" i="9"/>
  <c r="AA8" i="9"/>
  <c r="AA283" i="9"/>
  <c r="AA219" i="9"/>
  <c r="AA63" i="9"/>
  <c r="AA323" i="9"/>
  <c r="AA263" i="9"/>
  <c r="AA278" i="9"/>
  <c r="AA125" i="9"/>
  <c r="AA170" i="9"/>
  <c r="AA142" i="9"/>
  <c r="AA109" i="9"/>
  <c r="AA293" i="9"/>
  <c r="AA196" i="9"/>
  <c r="AA252" i="9"/>
  <c r="AA187" i="9"/>
  <c r="AA279" i="9"/>
  <c r="AA43" i="9"/>
  <c r="AA32" i="9"/>
  <c r="AA355" i="9"/>
  <c r="AA367" i="9"/>
  <c r="AA17" i="9"/>
  <c r="AA363" i="9"/>
  <c r="AA65" i="9"/>
  <c r="AA13" i="9"/>
  <c r="AA147" i="9"/>
  <c r="AA158" i="9"/>
  <c r="AA207" i="9"/>
  <c r="AA364" i="9"/>
  <c r="AA372" i="9"/>
  <c r="AA123" i="9"/>
  <c r="AA320" i="9"/>
  <c r="AA332" i="9"/>
  <c r="AA110" i="9"/>
  <c r="AA64" i="9"/>
  <c r="AA80" i="9"/>
  <c r="AA295" i="9"/>
  <c r="AA39" i="9"/>
  <c r="AA321" i="9"/>
  <c r="AA152" i="9"/>
  <c r="AA116" i="9"/>
  <c r="AA69" i="9"/>
  <c r="AA129" i="9"/>
  <c r="AA289" i="9"/>
  <c r="AA242" i="9"/>
  <c r="AA134" i="9"/>
  <c r="AA234" i="9"/>
  <c r="AA36" i="9"/>
  <c r="AA182" i="9"/>
  <c r="AA18" i="9"/>
  <c r="AA174" i="9"/>
  <c r="AA12" i="9"/>
  <c r="AA195" i="9"/>
  <c r="AA266" i="9"/>
  <c r="AA124" i="9"/>
  <c r="AA357" i="9"/>
  <c r="AA179" i="9"/>
  <c r="AA216" i="9"/>
  <c r="AA194" i="9"/>
  <c r="AA26" i="9"/>
  <c r="AA107" i="9"/>
  <c r="AA122" i="9"/>
  <c r="AA208" i="9"/>
  <c r="AA94" i="9"/>
  <c r="AA296" i="9"/>
  <c r="AA254" i="9"/>
  <c r="AA344" i="9"/>
  <c r="AA14" i="9"/>
  <c r="AA215" i="9"/>
  <c r="AA24" i="9"/>
  <c r="AA148" i="9"/>
  <c r="AA373" i="9"/>
  <c r="AA172" i="9"/>
  <c r="AA348" i="9"/>
  <c r="AA206" i="9"/>
  <c r="AA127" i="9"/>
  <c r="AA59" i="9"/>
  <c r="AA133" i="9"/>
  <c r="AA10" i="9"/>
  <c r="AA7" i="9"/>
  <c r="AA285" i="9"/>
  <c r="AA82" i="9"/>
  <c r="AA265" i="9"/>
  <c r="AA231" i="9"/>
  <c r="AA330" i="9"/>
  <c r="AA62" i="9"/>
  <c r="AA192" i="9"/>
  <c r="AA255" i="9"/>
  <c r="AA229" i="9"/>
  <c r="AA262" i="9"/>
  <c r="AA117" i="9"/>
  <c r="AA79" i="9"/>
  <c r="AA177" i="9"/>
  <c r="AA105" i="9"/>
  <c r="AA313" i="9"/>
  <c r="AA269" i="9"/>
  <c r="AA275" i="9"/>
  <c r="AA149" i="9"/>
  <c r="AA232" i="9"/>
  <c r="AA245" i="9"/>
  <c r="AA267" i="9"/>
  <c r="AA103" i="9"/>
  <c r="AA74" i="9"/>
  <c r="AA44" i="9"/>
  <c r="AA132" i="9"/>
  <c r="AA258" i="9"/>
  <c r="AA154" i="9"/>
  <c r="AA188" i="9"/>
  <c r="AA6" i="9"/>
  <c r="AA93" i="9"/>
  <c r="AA274" i="9"/>
  <c r="AA137" i="9"/>
  <c r="AA226" i="9"/>
  <c r="AA257" i="9"/>
  <c r="AA308" i="9"/>
  <c r="AA102" i="9"/>
  <c r="AA104" i="9"/>
  <c r="AA56" i="9"/>
  <c r="AA78" i="9"/>
  <c r="AA23" i="9"/>
  <c r="AA95" i="9"/>
  <c r="AA112" i="9"/>
  <c r="AA98" i="9"/>
  <c r="AA119" i="9"/>
  <c r="AA37" i="9"/>
  <c r="AA67" i="9"/>
  <c r="AA273" i="9"/>
  <c r="AA108" i="9"/>
  <c r="AA247" i="9"/>
  <c r="AA298" i="9"/>
  <c r="AA361" i="9"/>
  <c r="AA4" i="9"/>
  <c r="AA201" i="9"/>
  <c r="AA259" i="9"/>
  <c r="AA349" i="9"/>
  <c r="AA228" i="9"/>
  <c r="AA29" i="9"/>
  <c r="AA83" i="9"/>
  <c r="AA253" i="9"/>
  <c r="AA205" i="9"/>
  <c r="AA306" i="9"/>
  <c r="AA249" i="9"/>
  <c r="AA167" i="9"/>
  <c r="AA89" i="9"/>
  <c r="AA34" i="9"/>
  <c r="AA106" i="9"/>
  <c r="AA261" i="9"/>
  <c r="AA230" i="9"/>
  <c r="AA54" i="9"/>
  <c r="AA307" i="9"/>
  <c r="AA286" i="9"/>
  <c r="AA223" i="9"/>
  <c r="AA128" i="9"/>
  <c r="AA342" i="9"/>
  <c r="AA87" i="9"/>
  <c r="AA204" i="9"/>
  <c r="AA185" i="9"/>
  <c r="AA138" i="9"/>
  <c r="AA15" i="9"/>
  <c r="AA248" i="9"/>
  <c r="AA144" i="9"/>
  <c r="AA341" i="9"/>
  <c r="AA237" i="9"/>
  <c r="AA68" i="9"/>
  <c r="AA317" i="9"/>
  <c r="AA276" i="9"/>
  <c r="AA3" i="9"/>
  <c r="AA156" i="9"/>
  <c r="AA287" i="9"/>
  <c r="AA309" i="9"/>
  <c r="AA202" i="9"/>
  <c r="AA52" i="9"/>
  <c r="AA85" i="9"/>
  <c r="AA146" i="9"/>
  <c r="AA238" i="9"/>
  <c r="AA246" i="9"/>
  <c r="AA324" i="9"/>
  <c r="AA236" i="9"/>
  <c r="AA272" i="9"/>
  <c r="AA140" i="9"/>
  <c r="AA212" i="9"/>
  <c r="AA135" i="9"/>
  <c r="AA84" i="9"/>
  <c r="AA77" i="9"/>
  <c r="AA58" i="9"/>
  <c r="AA72" i="9"/>
  <c r="AA5" i="9"/>
  <c r="AA294" i="9"/>
  <c r="AA218" i="9"/>
  <c r="AA141" i="9"/>
  <c r="AA282" i="9"/>
  <c r="AA224" i="9"/>
  <c r="AA193" i="9"/>
  <c r="AA165" i="9"/>
  <c r="AA360" i="9"/>
  <c r="AA326" i="9"/>
  <c r="AA189" i="9"/>
  <c r="AA299" i="9"/>
  <c r="AA339" i="9"/>
  <c r="AA336" i="9"/>
  <c r="AA302" i="9"/>
  <c r="AA28" i="9"/>
  <c r="AA186" i="9"/>
  <c r="AA66" i="9"/>
  <c r="AA329" i="9"/>
  <c r="AA351" i="9"/>
  <c r="AA40" i="9"/>
  <c r="AA81" i="9"/>
  <c r="AA33" i="9"/>
  <c r="AA243" i="9"/>
  <c r="AA288" i="9"/>
  <c r="AA46" i="9"/>
  <c r="AA47" i="9"/>
  <c r="AA143" i="9"/>
  <c r="AA260" i="9"/>
  <c r="AA111" i="9"/>
  <c r="AA22" i="9"/>
  <c r="AA75" i="9"/>
  <c r="AA2" i="9"/>
  <c r="AA217" i="9"/>
  <c r="AA290" i="9"/>
  <c r="AA57" i="9"/>
  <c r="AA126" i="9"/>
  <c r="AA352" i="9"/>
  <c r="AA169" i="9"/>
  <c r="AN101" i="9" l="1"/>
  <c r="AN261" i="9"/>
  <c r="AN366" i="9"/>
  <c r="AN335" i="9"/>
  <c r="AN363" i="9"/>
  <c r="AN332" i="9"/>
  <c r="AN300" i="9"/>
  <c r="AN260" i="9"/>
  <c r="AN170" i="9"/>
  <c r="AN171" i="9"/>
  <c r="AN290" i="9"/>
  <c r="AN220" i="9"/>
  <c r="AN342" i="9"/>
  <c r="AN373" i="9"/>
  <c r="AN315" i="9"/>
  <c r="AN346" i="9"/>
  <c r="AN61" i="9"/>
  <c r="AN240" i="9"/>
  <c r="AN241" i="9"/>
  <c r="AN326" i="9"/>
  <c r="AN357" i="9"/>
  <c r="AN354" i="9"/>
  <c r="AN323" i="9"/>
  <c r="AN60" i="9"/>
  <c r="AN291" i="9"/>
  <c r="AN201" i="9"/>
  <c r="AN200" i="9"/>
  <c r="AN161" i="9"/>
  <c r="AN160" i="9"/>
  <c r="AN80" i="9"/>
  <c r="AN81" i="9"/>
  <c r="AN41" i="9"/>
  <c r="AN40" i="9"/>
  <c r="AN311" i="9"/>
  <c r="AN310" i="9"/>
  <c r="AN329" i="9"/>
  <c r="AN360" i="9"/>
  <c r="AN320" i="9"/>
  <c r="AN351" i="9"/>
  <c r="AN347" i="9"/>
  <c r="AN316" i="9"/>
  <c r="AN343" i="9"/>
  <c r="AN312" i="9"/>
  <c r="AN370" i="9"/>
  <c r="AN339" i="9"/>
  <c r="AN336" i="9"/>
  <c r="AN367" i="9"/>
  <c r="AN15" i="9"/>
  <c r="AN64" i="9"/>
  <c r="AN55" i="9"/>
  <c r="AN150" i="9"/>
  <c r="AN5" i="9"/>
  <c r="AN193" i="9"/>
  <c r="AN121" i="9"/>
  <c r="AN9" i="9"/>
  <c r="AN317" i="9"/>
  <c r="AN135" i="9"/>
  <c r="AN325" i="9"/>
  <c r="AN258" i="9"/>
  <c r="AN56" i="9"/>
  <c r="AN123" i="9"/>
  <c r="AN338" i="9"/>
  <c r="AN271" i="9"/>
  <c r="AN91" i="9"/>
  <c r="AN266" i="9"/>
  <c r="AN251" i="9"/>
  <c r="AN155" i="9"/>
  <c r="AN344" i="9"/>
  <c r="AN269" i="9"/>
  <c r="AN4" i="9"/>
  <c r="AN129" i="9"/>
  <c r="AN227" i="9"/>
  <c r="AN236" i="9"/>
  <c r="AN105" i="9"/>
  <c r="AN217" i="9"/>
  <c r="AN99" i="9"/>
  <c r="AN345" i="9"/>
  <c r="AN36" i="9"/>
  <c r="AN47" i="9"/>
  <c r="AN206" i="9"/>
  <c r="AN349" i="9"/>
  <c r="AN368" i="9"/>
  <c r="AN322" i="9"/>
  <c r="AN153" i="9"/>
  <c r="AN210" i="9"/>
  <c r="AN10" i="9"/>
  <c r="AN253" i="9"/>
  <c r="AN126" i="9"/>
  <c r="AN262" i="9"/>
  <c r="AN42" i="9"/>
  <c r="AN257" i="9"/>
  <c r="AN39" i="9"/>
  <c r="AN172" i="9"/>
  <c r="AN255" i="9"/>
  <c r="AN157" i="9"/>
  <c r="AN303" i="9"/>
  <c r="AN45" i="9"/>
  <c r="AN72" i="9"/>
  <c r="AN27" i="9"/>
  <c r="AN196" i="9"/>
  <c r="AN2" i="9"/>
  <c r="AM2" i="9" s="1"/>
  <c r="AN86" i="9"/>
  <c r="AN341" i="9"/>
  <c r="AN90" i="9"/>
  <c r="AN359" i="9"/>
  <c r="AN128" i="9"/>
  <c r="AN109" i="9"/>
  <c r="AN328" i="9"/>
  <c r="AN289" i="9"/>
  <c r="AN208" i="9"/>
  <c r="AN12" i="9"/>
  <c r="AN223" i="9"/>
  <c r="AN205" i="9"/>
  <c r="AN167" i="9"/>
  <c r="AN279" i="9"/>
  <c r="AN26" i="9"/>
  <c r="AN33" i="9"/>
  <c r="AN245" i="9"/>
  <c r="AN136" i="9"/>
  <c r="AN78" i="9"/>
  <c r="AN369" i="9"/>
  <c r="AN306" i="9"/>
  <c r="AN52" i="9"/>
  <c r="AN164" i="9"/>
  <c r="AN263" i="9"/>
  <c r="AN308" i="9"/>
  <c r="AN238" i="9"/>
  <c r="AN53" i="9"/>
  <c r="AN318" i="9"/>
  <c r="AN259" i="9"/>
  <c r="AN246" i="9"/>
  <c r="AN314" i="9"/>
  <c r="AN151" i="9"/>
  <c r="AN166" i="9"/>
  <c r="AN106" i="9"/>
  <c r="AN233" i="9"/>
  <c r="AN202" i="9"/>
  <c r="AN156" i="9"/>
  <c r="AN358" i="9"/>
  <c r="AN254" i="9"/>
  <c r="AN340" i="9"/>
  <c r="AN139" i="9"/>
  <c r="AN48" i="9"/>
  <c r="AN158" i="9"/>
  <c r="AN296" i="9"/>
  <c r="AN162" i="9"/>
  <c r="AN243" i="9"/>
  <c r="AN22" i="9"/>
  <c r="AN24" i="9"/>
  <c r="AN169" i="9"/>
  <c r="AN272" i="9"/>
  <c r="AN152" i="9"/>
  <c r="AN89" i="9"/>
  <c r="AN88" i="9"/>
  <c r="AN58" i="9"/>
  <c r="AN361" i="9"/>
  <c r="AN209" i="9"/>
  <c r="AN274" i="9"/>
  <c r="AN112" i="9"/>
  <c r="AN365" i="9"/>
  <c r="AN192" i="9"/>
  <c r="AN304" i="9"/>
  <c r="AN140" i="9"/>
  <c r="AN163" i="9"/>
  <c r="AN127" i="9"/>
  <c r="AN46" i="9"/>
  <c r="AN280" i="9"/>
  <c r="AN298" i="9"/>
  <c r="AN319" i="9"/>
  <c r="AN108" i="9"/>
  <c r="AN85" i="9"/>
  <c r="AN113" i="9"/>
  <c r="AN125" i="9"/>
  <c r="AN50" i="9"/>
  <c r="AN84" i="9"/>
  <c r="AN63" i="9"/>
  <c r="AN282" i="9"/>
  <c r="AN334" i="9"/>
  <c r="AN239" i="9"/>
  <c r="AN31" i="9"/>
  <c r="AN270" i="9"/>
  <c r="AN11" i="9"/>
  <c r="AN120" i="9"/>
  <c r="AN281" i="9"/>
  <c r="AN275" i="9"/>
  <c r="AN207" i="9"/>
  <c r="AN180" i="9"/>
  <c r="AN212" i="9"/>
  <c r="AN350" i="9"/>
  <c r="AN348" i="9"/>
  <c r="AN7" i="9"/>
  <c r="AN30" i="9"/>
  <c r="AN283" i="9"/>
  <c r="AN187" i="9"/>
  <c r="AN295" i="9"/>
  <c r="AN264" i="9"/>
  <c r="AN182" i="9"/>
  <c r="AN69" i="9"/>
  <c r="AN75" i="9"/>
  <c r="AN330" i="9"/>
  <c r="AN6" i="9"/>
  <c r="AN51" i="9"/>
  <c r="AN59" i="9"/>
  <c r="AN149" i="9"/>
  <c r="AN331" i="9"/>
  <c r="AN181" i="9"/>
  <c r="AN297" i="9"/>
  <c r="AN114" i="9"/>
  <c r="AN353" i="9"/>
  <c r="AN138" i="9"/>
  <c r="AN93" i="9"/>
  <c r="AN23" i="9"/>
  <c r="AN18" i="9"/>
  <c r="AN137" i="9"/>
  <c r="AN371" i="9"/>
  <c r="AN16" i="9"/>
  <c r="AN324" i="9"/>
  <c r="AN13" i="9"/>
  <c r="AN211" i="9"/>
  <c r="AN57" i="9"/>
  <c r="AN285" i="9"/>
  <c r="AN256" i="9"/>
  <c r="AN68" i="9"/>
  <c r="AN32" i="9"/>
  <c r="AN294" i="9"/>
  <c r="AN189" i="9"/>
  <c r="AN133" i="9"/>
  <c r="AN278" i="9"/>
  <c r="AN214" i="9"/>
  <c r="AN14" i="9"/>
  <c r="AN116" i="9"/>
  <c r="AN176" i="9"/>
  <c r="AN38" i="9"/>
  <c r="AN102" i="9"/>
  <c r="AN115" i="9"/>
  <c r="AN76" i="9"/>
  <c r="AN174" i="9"/>
  <c r="AN146" i="9"/>
  <c r="AN19" i="9"/>
  <c r="AN195" i="9"/>
  <c r="AN286" i="9"/>
  <c r="AN67" i="9"/>
  <c r="AN62" i="9"/>
  <c r="AN73" i="9"/>
  <c r="AN144" i="9"/>
  <c r="AN173" i="9"/>
  <c r="AN141" i="9"/>
  <c r="AN49" i="9"/>
  <c r="AN247" i="9"/>
  <c r="AN229" i="9"/>
  <c r="AN302" i="9"/>
  <c r="AN267" i="9"/>
  <c r="AN34" i="9"/>
  <c r="AN198" i="9"/>
  <c r="AN225" i="9"/>
  <c r="AN362" i="9"/>
  <c r="AN44" i="9"/>
  <c r="AN284" i="9"/>
  <c r="AN97" i="9"/>
  <c r="AN364" i="9"/>
  <c r="AN65" i="9"/>
  <c r="AN132" i="9"/>
  <c r="AN231" i="9"/>
  <c r="AN118" i="9"/>
  <c r="AN147" i="9"/>
  <c r="AN337" i="9"/>
  <c r="AN3" i="9"/>
  <c r="AN235" i="9"/>
  <c r="AN35" i="9"/>
  <c r="AN228" i="9"/>
  <c r="AN242" i="9"/>
  <c r="AN28" i="9"/>
  <c r="AN309" i="9"/>
  <c r="AN71" i="9"/>
  <c r="AN17" i="9"/>
  <c r="AN168" i="9"/>
  <c r="AN25" i="9"/>
  <c r="AN96" i="9"/>
  <c r="AN252" i="9"/>
  <c r="AN299" i="9"/>
  <c r="AN107" i="9"/>
  <c r="AN95" i="9"/>
  <c r="AN218" i="9"/>
  <c r="AN29" i="9"/>
  <c r="AN321" i="9"/>
  <c r="AN224" i="9"/>
  <c r="AN327" i="9"/>
  <c r="AN98" i="9"/>
  <c r="AN124" i="9"/>
  <c r="AN83" i="9"/>
  <c r="AN226" i="9"/>
  <c r="AN117" i="9"/>
  <c r="AN66" i="9"/>
  <c r="AN165" i="9"/>
  <c r="AN215" i="9"/>
  <c r="AN194" i="9"/>
  <c r="AN154" i="9"/>
  <c r="AN103" i="9"/>
  <c r="AN232" i="9"/>
  <c r="AN104" i="9"/>
  <c r="AN186" i="9"/>
  <c r="AN372" i="9"/>
  <c r="AN249" i="9"/>
  <c r="AN216" i="9"/>
  <c r="AN307" i="9"/>
  <c r="AN250" i="9"/>
  <c r="AN145" i="9"/>
  <c r="AN287" i="9"/>
  <c r="AN183" i="9"/>
  <c r="AN43" i="9"/>
  <c r="AN203" i="9"/>
  <c r="AN197" i="9"/>
  <c r="AN268" i="9"/>
  <c r="AN352" i="9"/>
  <c r="AN111" i="9"/>
  <c r="AN234" i="9"/>
  <c r="AN92" i="9"/>
  <c r="AN8" i="9"/>
  <c r="AN219" i="9"/>
  <c r="AN204" i="9"/>
  <c r="AN244" i="9"/>
  <c r="AN277" i="9"/>
  <c r="AN230" i="9"/>
  <c r="AN248" i="9"/>
  <c r="AN273" i="9"/>
  <c r="AN79" i="9"/>
  <c r="AN122" i="9"/>
  <c r="AN292" i="9"/>
  <c r="AN222" i="9"/>
  <c r="AN37" i="9"/>
  <c r="AN110" i="9"/>
  <c r="AN288" i="9"/>
  <c r="AN74" i="9"/>
  <c r="AN199" i="9"/>
  <c r="AN178" i="9"/>
  <c r="AN333" i="9"/>
  <c r="AN276" i="9"/>
  <c r="AN159" i="9"/>
  <c r="AN293" i="9"/>
  <c r="AN265" i="9"/>
  <c r="AN305" i="9"/>
  <c r="AN148" i="9"/>
  <c r="AN87" i="9"/>
  <c r="AN356" i="9"/>
  <c r="AN119" i="9"/>
  <c r="AN143" i="9"/>
  <c r="AN77" i="9"/>
  <c r="AN185" i="9"/>
  <c r="AN213" i="9"/>
  <c r="AN142" i="9"/>
  <c r="AN94" i="9"/>
  <c r="AN70" i="9"/>
  <c r="AN237" i="9"/>
  <c r="AN313" i="9"/>
  <c r="AN134" i="9"/>
  <c r="AN175" i="9"/>
  <c r="AN184" i="9"/>
  <c r="AN355" i="9"/>
  <c r="AN179" i="9"/>
  <c r="AN177" i="9"/>
  <c r="AN82" i="9"/>
  <c r="AN54" i="9"/>
  <c r="AN188" i="9"/>
  <c r="AM3" i="9" l="1"/>
  <c r="AM4" i="9" s="1"/>
  <c r="AM5" i="9" s="1"/>
  <c r="AM6" i="9" s="1"/>
  <c r="AM7" i="9" s="1"/>
  <c r="AM8" i="9" s="1"/>
  <c r="AM9" i="9" s="1"/>
  <c r="AM10" i="9" s="1"/>
  <c r="AM11" i="9" s="1"/>
  <c r="AM12" i="9" s="1"/>
  <c r="AM13" i="9" l="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<sst xmlns="http://schemas.openxmlformats.org/spreadsheetml/2006/main" count="1955" uniqueCount="510">
  <si>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</si>
  <si>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</si>
  <si>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</si>
  <si>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</si>
  <si>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</si>
  <si>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</si>
  <si>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</si>
  <si>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</si>
  <si>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</si>
  <si>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</si>
  <si>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</si>
  <si>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</si>
  <si>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</si>
  <si>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</si>
  <si>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</si>
  <si>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</si>
  <si>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</si>
  <si>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</si>
  <si>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</si>
  <si>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</si>
  <si>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</si>
  <si>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</si>
  <si>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</si>
  <si>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</si>
  <si>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</si>
  <si>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</si>
  <si>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</si>
  <si>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</si>
  <si>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</si>
  <si>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</si>
  <si>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</si>
  <si>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</si>
  <si>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</si>
  <si>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</si>
  <si>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</si>
  <si>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</si>
  <si>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</si>
  <si>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</si>
  <si>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</si>
  <si>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</si>
  <si>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</si>
  <si>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</si>
  <si>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</si>
  <si>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</si>
  <si>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</si>
  <si>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</si>
  <si>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</si>
  <si>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</si>
  <si>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</si>
  <si>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</si>
  <si>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</si>
  <si>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</si>
  <si>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</si>
  <si>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</si>
  <si>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</si>
  <si>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</si>
  <si>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</si>
  <si>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</si>
  <si>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</si>
  <si>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</si>
  <si>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</si>
  <si>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</si>
  <si>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</si>
  <si>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</si>
  <si>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</si>
  <si>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</si>
  <si>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</si>
  <si>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</si>
  <si>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</si>
  <si>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</si>
  <si>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</si>
  <si>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</si>
  <si>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</si>
  <si>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</si>
  <si>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</si>
  <si>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</si>
  <si>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</si>
  <si>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</si>
  <si>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</si>
  <si>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</si>
  <si>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</si>
  <si>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</si>
  <si>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</si>
  <si>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</si>
  <si>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</si>
  <si>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</si>
  <si>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</si>
  <si>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</si>
  <si>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</si>
  <si>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</si>
  <si>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</si>
  <si>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</si>
  <si>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</si>
  <si>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</si>
  <si>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</si>
  <si>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</si>
  <si>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</si>
  <si>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</si>
  <si>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</si>
  <si>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</si>
  <si>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</si>
  <si>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</si>
  <si>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</si>
  <si>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</si>
  <si>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</si>
  <si>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</si>
  <si>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</si>
  <si>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</si>
  <si>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</si>
  <si>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</si>
  <si>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</si>
  <si>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</si>
  <si>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</si>
  <si>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</si>
  <si>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</si>
  <si>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</si>
  <si>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</si>
  <si>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</si>
  <si>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</si>
  <si>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</si>
  <si>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</si>
  <si>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</si>
  <si>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</si>
  <si>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</si>
  <si>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</si>
  <si>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</si>
  <si>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</si>
  <si>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</si>
  <si>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</si>
  <si>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</si>
  <si>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</si>
  <si>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</si>
  <si>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</si>
  <si>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</si>
  <si>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</si>
  <si>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</si>
  <si>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</si>
  <si>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</si>
  <si>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</si>
  <si>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</si>
  <si>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</si>
  <si>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</si>
  <si>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</si>
  <si>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</si>
  <si>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</si>
  <si>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</si>
  <si>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</si>
  <si>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</si>
  <si>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</si>
  <si>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</si>
  <si>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</si>
  <si>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</si>
  <si>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</si>
  <si>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</si>
  <si>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</si>
  <si>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</si>
  <si>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</si>
  <si>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</si>
  <si>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</si>
  <si>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</si>
  <si>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</si>
  <si>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</si>
  <si>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</si>
  <si>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</si>
  <si>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</si>
  <si>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</si>
  <si>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</si>
  <si>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</si>
  <si>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</si>
  <si>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</si>
  <si>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</si>
  <si>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</si>
  <si>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</si>
  <si>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</si>
  <si>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</si>
  <si>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</si>
  <si>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</si>
  <si>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</si>
  <si>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</si>
  <si>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</si>
  <si>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</si>
  <si>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</si>
  <si>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</si>
  <si>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</si>
  <si>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</si>
  <si>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</si>
  <si>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</si>
  <si>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</si>
  <si>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</si>
  <si>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</si>
  <si>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</si>
  <si>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</si>
  <si>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</si>
  <si>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</si>
  <si>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</si>
  <si>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</si>
  <si>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</si>
  <si>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</si>
  <si>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</si>
  <si>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</si>
  <si>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</si>
  <si>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</si>
  <si>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</si>
  <si>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</si>
  <si>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</si>
  <si>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</si>
  <si>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</si>
  <si>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</si>
  <si>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</si>
  <si>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</si>
  <si>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</si>
  <si>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</si>
  <si>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</si>
  <si>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</si>
  <si>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</si>
  <si>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</si>
  <si>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</si>
  <si>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</si>
  <si>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</si>
  <si>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</si>
  <si>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</si>
  <si>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</si>
  <si>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</si>
  <si>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</si>
  <si>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</si>
  <si>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</si>
  <si>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</si>
  <si>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</si>
  <si>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</si>
  <si>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</si>
  <si>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</si>
  <si>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</si>
  <si>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</si>
  <si>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</si>
  <si>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</si>
  <si>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</si>
  <si>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</si>
  <si>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</si>
  <si>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</si>
  <si>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</si>
  <si>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</si>
  <si>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</si>
  <si>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</si>
  <si>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</si>
  <si>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</si>
  <si>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</si>
  <si>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</si>
  <si>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</si>
  <si>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</si>
  <si>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</si>
  <si>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</si>
  <si>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</si>
  <si>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</si>
  <si>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</si>
  <si>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</si>
  <si>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</si>
  <si>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</si>
  <si>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</si>
  <si>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</si>
  <si>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</si>
  <si>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</si>
  <si>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</si>
  <si>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</si>
  <si>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</si>
  <si>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</si>
  <si>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</si>
  <si>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</si>
  <si>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</si>
  <si>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</si>
  <si>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</si>
  <si>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</si>
  <si>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</si>
  <si>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</si>
  <si>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</si>
  <si>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</si>
  <si>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</si>
  <si>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</si>
  <si>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</si>
  <si>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</si>
  <si>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</si>
  <si>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</si>
  <si>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</si>
  <si>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</si>
  <si>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</si>
  <si>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</si>
  <si>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</si>
  <si>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</si>
  <si>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</si>
  <si>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</si>
  <si>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</si>
  <si>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</si>
  <si>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</si>
  <si>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</si>
  <si>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</si>
  <si>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</si>
  <si>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</si>
  <si>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</si>
  <si>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</si>
  <si>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</si>
  <si>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</si>
  <si>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</si>
  <si>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</si>
  <si>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</si>
  <si>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</si>
  <si>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</si>
  <si>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</si>
  <si>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</si>
  <si>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</si>
  <si>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</si>
  <si>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</si>
  <si>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</si>
  <si>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</si>
  <si>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</si>
  <si>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</si>
  <si>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</si>
  <si>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</si>
  <si>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</si>
  <si>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</si>
  <si>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</si>
  <si>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</si>
  <si>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</si>
  <si>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</si>
  <si>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</si>
  <si>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</si>
  <si>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</si>
  <si>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</si>
  <si>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</si>
  <si>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</si>
  <si>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</si>
  <si>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</si>
  <si>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</si>
  <si>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</si>
  <si>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</si>
  <si>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</si>
  <si>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</si>
  <si>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</si>
  <si>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</si>
  <si>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</si>
  <si>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</si>
  <si>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</si>
  <si>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</si>
  <si>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</si>
  <si>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</si>
  <si>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</si>
  <si>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</si>
  <si>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</si>
  <si>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</si>
  <si>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</si>
  <si>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</si>
  <si>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</si>
  <si>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</si>
  <si>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</si>
  <si>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</si>
  <si>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</si>
  <si>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</si>
  <si>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</si>
  <si>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</si>
  <si>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</si>
  <si>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</si>
  <si>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</si>
  <si>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</si>
  <si>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</si>
  <si>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</si>
  <si>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</si>
  <si>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</si>
  <si>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</si>
  <si>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</si>
  <si>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</si>
  <si>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</si>
  <si>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</si>
  <si>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</si>
  <si>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</si>
  <si>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</si>
  <si>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</si>
  <si>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</si>
  <si>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</si>
  <si>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</si>
  <si>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</si>
  <si>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</si>
  <si>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GO</t>
    <phoneticPr fontId="1" type="noConversion"/>
  </si>
  <si>
    <t>Actor0037m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</si>
  <si>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</si>
  <si>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</si>
  <si>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</si>
  <si>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</si>
  <si>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</si>
  <si>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</si>
  <si>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</si>
  <si>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</si>
  <si>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Actor0030m</t>
    <phoneticPr fontId="1" type="noConversion"/>
  </si>
  <si>
    <t>DI</t>
    <phoneticPr fontId="1" type="noConversion"/>
  </si>
  <si>
    <t>GO</t>
    <phoneticPr fontId="1" type="noConversion"/>
  </si>
  <si>
    <t>Equip2001</t>
    <phoneticPr fontId="1" type="noConversion"/>
  </si>
  <si>
    <t>Equip3002</t>
    <phoneticPr fontId="1" type="noConversion"/>
  </si>
  <si>
    <t>Equip3201</t>
    <phoneticPr fontId="1" type="noConversion"/>
  </si>
  <si>
    <t>Equip1002</t>
    <phoneticPr fontId="1" type="noConversion"/>
  </si>
  <si>
    <t>Equip6101</t>
    <phoneticPr fontId="1" type="noConversion"/>
  </si>
  <si>
    <t>Equip3001</t>
    <phoneticPr fontId="1" type="noConversion"/>
  </si>
  <si>
    <t>GO</t>
    <phoneticPr fontId="1" type="noConversion"/>
  </si>
  <si>
    <t>Equip1001</t>
    <phoneticPr fontId="1" type="noConversion"/>
  </si>
  <si>
    <t>Equip5201</t>
    <phoneticPr fontId="1" type="noConversion"/>
  </si>
  <si>
    <t>Actor2103m</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</si>
  <si>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</si>
  <si>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</si>
  <si>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</si>
  <si>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</si>
  <si>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</si>
  <si>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</si>
  <si>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</si>
  <si>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Equip0101</t>
    <phoneticPr fontId="1" type="noConversion"/>
  </si>
  <si>
    <t>Equip8102</t>
    <phoneticPr fontId="1" type="noConversion"/>
  </si>
  <si>
    <t>Equip3101</t>
    <phoneticPr fontId="1" type="noConversion"/>
  </si>
  <si>
    <t>Equip1201</t>
    <phoneticPr fontId="1" type="noConversion"/>
  </si>
  <si>
    <t>Equip5302</t>
    <phoneticPr fontId="1" type="noConversion"/>
  </si>
  <si>
    <t>DI</t>
    <phoneticPr fontId="1" type="noConversion"/>
  </si>
  <si>
    <t>Equip2201</t>
    <phoneticPr fontId="1" type="noConversion"/>
  </si>
  <si>
    <t>Actor1218m</t>
    <phoneticPr fontId="1" type="noConversion"/>
  </si>
  <si>
    <t>Equip0101</t>
    <phoneticPr fontId="1" type="noConversion"/>
  </si>
  <si>
    <t>Equip8102</t>
    <phoneticPr fontId="1" type="noConversion"/>
  </si>
  <si>
    <t>Equip5301</t>
    <phoneticPr fontId="1" type="noConversion"/>
  </si>
  <si>
    <t>Equip6201</t>
    <phoneticPr fontId="1" type="noConversion"/>
  </si>
  <si>
    <t>Equip7202</t>
    <phoneticPr fontId="1" type="noConversion"/>
  </si>
  <si>
    <t>Actor1002m</t>
    <phoneticPr fontId="1" type="noConversion"/>
  </si>
  <si>
    <t>Equip0302</t>
    <phoneticPr fontId="1" type="noConversion"/>
  </si>
  <si>
    <t>Equip2101</t>
    <phoneticPr fontId="1" type="noConversion"/>
  </si>
  <si>
    <t>Actor3212m</t>
    <phoneticPr fontId="1" type="noConversion"/>
  </si>
  <si>
    <t>Equip2202</t>
    <phoneticPr fontId="1" type="noConversion"/>
  </si>
  <si>
    <t>Equip5201</t>
    <phoneticPr fontId="1" type="noConversion"/>
  </si>
  <si>
    <t>지정 캐릭터 LBP2</t>
    <phoneticPr fontId="1" type="noConversion"/>
  </si>
  <si>
    <t>지정 캐릭터 LBP3</t>
    <phoneticPr fontId="1" type="noConversion"/>
  </si>
  <si>
    <t>Equip4102</t>
    <phoneticPr fontId="1" type="noConversion"/>
  </si>
  <si>
    <t>지정 캐릭터 LBP5</t>
  </si>
  <si>
    <t>지정 캐릭터 LBP6</t>
  </si>
  <si>
    <t>Equip3402</t>
    <phoneticPr fontId="1" type="noConversion"/>
  </si>
  <si>
    <t>Equip0201</t>
    <phoneticPr fontId="1" type="noConversion"/>
  </si>
  <si>
    <t>Equip0002</t>
    <phoneticPr fontId="1" type="noConversion"/>
  </si>
  <si>
    <t>Equip3301</t>
    <phoneticPr fontId="1" type="noConversion"/>
  </si>
  <si>
    <t>Equip4202</t>
    <phoneticPr fontId="1" type="noConversion"/>
  </si>
  <si>
    <t>Equip5101</t>
    <phoneticPr fontId="1" type="noConversion"/>
  </si>
  <si>
    <t>Equip5002</t>
    <phoneticPr fontId="1" type="noConversion"/>
  </si>
  <si>
    <t>Equip1301</t>
    <phoneticPr fontId="1" type="noConversion"/>
  </si>
  <si>
    <t>Equip8202</t>
    <phoneticPr fontId="1" type="noConversion"/>
  </si>
  <si>
    <t>Equip1302</t>
    <phoneticPr fontId="1" type="noConversion"/>
  </si>
  <si>
    <t>Equip6301</t>
    <phoneticPr fontId="1" type="noConversion"/>
  </si>
  <si>
    <t>Equip6002</t>
    <phoneticPr fontId="1" type="noConversion"/>
  </si>
  <si>
    <t>Equip7102</t>
    <phoneticPr fontId="1" type="noConversion"/>
  </si>
  <si>
    <t>Equip7302</t>
    <phoneticPr fontId="1" type="noConversion"/>
  </si>
  <si>
    <t>Equip5101</t>
    <phoneticPr fontId="1" type="noConversion"/>
  </si>
  <si>
    <t>Actor0236m</t>
  </si>
  <si>
    <t>Actor2235m</t>
  </si>
  <si>
    <t>Actor0236m</t>
    <phoneticPr fontId="1" type="noConversion"/>
  </si>
  <si>
    <t>Equip8301</t>
    <phoneticPr fontId="1" type="noConversion"/>
  </si>
  <si>
    <t>Equip0403</t>
  </si>
  <si>
    <t>Equip2102</t>
    <phoneticPr fontId="1" type="noConversion"/>
  </si>
  <si>
    <t>Equip7101</t>
    <phoneticPr fontId="1" type="noConversion"/>
  </si>
  <si>
    <t>Actor3022m</t>
    <phoneticPr fontId="1" type="noConversion"/>
  </si>
  <si>
    <t>Actor1039m</t>
    <phoneticPr fontId="1" type="noConversion"/>
  </si>
  <si>
    <t>Actor0113</t>
    <phoneticPr fontId="1" type="noConversion"/>
  </si>
  <si>
    <t>Equip4101</t>
    <phoneticPr fontId="1" type="noConversion"/>
  </si>
  <si>
    <t>Actor2120</t>
    <phoneticPr fontId="1" type="noConversion"/>
  </si>
  <si>
    <t>Equip5401</t>
    <phoneticPr fontId="1" type="noConversion"/>
  </si>
  <si>
    <t>Equip8002</t>
    <phoneticPr fontId="1" type="noConversion"/>
  </si>
  <si>
    <t>Equip3302</t>
    <phoneticPr fontId="1" type="noConversion"/>
  </si>
  <si>
    <t>Equip4301</t>
    <phoneticPr fontId="1" type="noConversion"/>
  </si>
  <si>
    <t>Actor1029</t>
    <phoneticPr fontId="1" type="noConversion"/>
  </si>
  <si>
    <t>Equip4201</t>
    <phoneticPr fontId="1" type="noConversion"/>
  </si>
  <si>
    <t>Equip2001</t>
  </si>
  <si>
    <t>Equip5202</t>
    <phoneticPr fontId="1" type="noConversion"/>
  </si>
  <si>
    <t>Actor2235m</t>
    <phoneticPr fontId="1" type="noConversion"/>
  </si>
  <si>
    <t>Actor1109</t>
    <phoneticPr fontId="1" type="noConversion"/>
  </si>
  <si>
    <t>Equip0403</t>
    <phoneticPr fontId="1" type="noConversion"/>
  </si>
  <si>
    <t>Equip4401</t>
    <phoneticPr fontId="1" type="noConversion"/>
  </si>
  <si>
    <t>Actor0104</t>
    <phoneticPr fontId="1" type="noConversion"/>
  </si>
  <si>
    <t>Actor0030</t>
    <phoneticPr fontId="1" type="noConversion"/>
  </si>
  <si>
    <t>Equip3202</t>
    <phoneticPr fontId="1" type="noConversion"/>
  </si>
  <si>
    <t>Equip7201</t>
    <phoneticPr fontId="1" type="noConversion"/>
  </si>
  <si>
    <t>Equip0001</t>
    <phoneticPr fontId="1" type="noConversion"/>
  </si>
  <si>
    <t>Equip5001</t>
    <phoneticPr fontId="1" type="noConversion"/>
  </si>
  <si>
    <t>Equip4002</t>
    <phoneticPr fontId="1" type="noConversion"/>
  </si>
  <si>
    <t>Equip1403</t>
    <phoneticPr fontId="1" type="noConversion"/>
  </si>
  <si>
    <t>Actor0125</t>
    <phoneticPr fontId="1" type="noConversion"/>
  </si>
  <si>
    <t>Actor1108</t>
    <phoneticPr fontId="1" type="noConversion"/>
  </si>
  <si>
    <t>Actor2128</t>
    <phoneticPr fontId="1" type="noConversion"/>
  </si>
  <si>
    <t>Actor2010</t>
    <phoneticPr fontId="1" type="noConversion"/>
  </si>
  <si>
    <t>Actor3117</t>
    <phoneticPr fontId="1" type="noConversion"/>
  </si>
  <si>
    <t>Equip2403</t>
    <phoneticPr fontId="1" type="noConversion"/>
  </si>
  <si>
    <t>Equip2301</t>
    <phoneticPr fontId="1" type="noConversion"/>
  </si>
  <si>
    <t>Equip6001</t>
    <phoneticPr fontId="1" type="noConversion"/>
  </si>
  <si>
    <t>Equip1202</t>
    <phoneticPr fontId="1" type="noConversion"/>
  </si>
  <si>
    <t>Actor0233m</t>
    <phoneticPr fontId="1" type="noConversion"/>
  </si>
  <si>
    <t>Actor0104</t>
  </si>
  <si>
    <t>Actor0007</t>
  </si>
  <si>
    <t>Actor0007</t>
    <phoneticPr fontId="1" type="noConversion"/>
  </si>
  <si>
    <t>Actor3231</t>
  </si>
  <si>
    <t>Actor3231</t>
    <phoneticPr fontId="1" type="noConversion"/>
  </si>
  <si>
    <t>Actor1029</t>
  </si>
  <si>
    <t>Actor3117</t>
  </si>
  <si>
    <t>Actor0113</t>
  </si>
  <si>
    <t>Actor1218</t>
  </si>
  <si>
    <t>Actor1218</t>
    <phoneticPr fontId="1" type="noConversion"/>
  </si>
  <si>
    <t>Actor2128</t>
  </si>
  <si>
    <t>Actor3019</t>
  </si>
  <si>
    <t>Actor3019</t>
    <phoneticPr fontId="1" type="noConversion"/>
  </si>
  <si>
    <t>Actor1108</t>
  </si>
  <si>
    <t>Actor3114</t>
    <phoneticPr fontId="1" type="noConversion"/>
  </si>
  <si>
    <t>Actor1141</t>
    <phoneticPr fontId="1" type="noConversion"/>
  </si>
  <si>
    <t>Equip0202</t>
    <phoneticPr fontId="1" type="noConversion"/>
  </si>
  <si>
    <t>Equip1102</t>
    <phoneticPr fontId="1" type="noConversion"/>
  </si>
  <si>
    <t>Equip4302</t>
    <phoneticPr fontId="1" type="noConversion"/>
  </si>
  <si>
    <t>Equip6202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</si>
</sst>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1200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W1"/>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7.7674256491211722</v>
          </cell>
          <cell r="W2">
            <v>10.674565168575484</v>
          </cell>
          <cell r="X2">
            <v>11.65</v>
          </cell>
          <cell r="Y2">
            <v>16.010000000000002</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5</v>
          </cell>
          <cell r="AL2">
            <v>4.2</v>
          </cell>
          <cell r="AM2">
            <v>3.4696406443618551E-2</v>
          </cell>
          <cell r="AN2">
            <v>240</v>
          </cell>
          <cell r="AO2">
            <v>240</v>
          </cell>
          <cell r="AP2">
            <v>0</v>
          </cell>
          <cell r="AQ2">
            <v>600</v>
          </cell>
          <cell r="AR2">
            <v>900</v>
          </cell>
          <cell r="AX2" t="str">
            <v>Axe</v>
          </cell>
          <cell r="AY2">
            <v>0</v>
          </cell>
          <cell r="BA2" t="str">
            <v>유니티 랜덤</v>
          </cell>
          <cell r="BB2">
            <v>0</v>
          </cell>
          <cell r="BF2">
            <v>0</v>
          </cell>
          <cell r="BG2">
            <v>0.37472118959108036</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7.190981615973425</v>
          </cell>
          <cell r="W3">
            <v>11.689645207746135</v>
          </cell>
          <cell r="X3">
            <v>10.79</v>
          </cell>
          <cell r="Y3">
            <v>17.53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10</v>
          </cell>
          <cell r="AL3">
            <v>3.3600000000000003</v>
          </cell>
          <cell r="AM3">
            <v>2.7757125154894841E-2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0.25873605947955547</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7.9811309898738036</v>
          </cell>
          <cell r="W4">
            <v>10.592200171549308</v>
          </cell>
          <cell r="X4">
            <v>17.53</v>
          </cell>
          <cell r="Y4">
            <v>23.26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15</v>
          </cell>
          <cell r="AL4">
            <v>2.9</v>
          </cell>
          <cell r="AM4">
            <v>2.3957042544403284E-2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0.11598513011152485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6.9437074663201424</v>
          </cell>
          <cell r="W5">
            <v>11.549443845403653</v>
          </cell>
          <cell r="X5">
            <v>15.25</v>
          </cell>
          <cell r="Y5">
            <v>25.36</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20</v>
          </cell>
          <cell r="AL5">
            <v>2.3199999999999998</v>
          </cell>
          <cell r="AM5">
            <v>1.9165634035522624E-2</v>
          </cell>
          <cell r="AN5">
            <v>230.4</v>
          </cell>
          <cell r="AO5">
            <v>230.4</v>
          </cell>
          <cell r="AP5">
            <v>0</v>
          </cell>
          <cell r="AQ5">
            <v>1000</v>
          </cell>
          <cell r="AR5">
            <v>1500</v>
          </cell>
          <cell r="AX5" t="str">
            <v>Staff</v>
          </cell>
          <cell r="AY5">
            <v>3</v>
          </cell>
          <cell r="BA5" t="str">
            <v>리니어</v>
          </cell>
          <cell r="BB5">
            <v>3</v>
          </cell>
          <cell r="BC5" t="str">
            <v>slope</v>
          </cell>
          <cell r="BF5">
            <v>3</v>
          </cell>
          <cell r="BG5">
            <v>9.8141263940521042E-2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8.0116740682781664</v>
          </cell>
          <cell r="W6">
            <v>10.637718149505327</v>
          </cell>
          <cell r="X6">
            <v>28.34</v>
          </cell>
          <cell r="Y6">
            <v>37.619999999999997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5</v>
          </cell>
          <cell r="AL6">
            <v>1.3</v>
          </cell>
          <cell r="AM6">
            <v>1.0739363899215265E-2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0.15241635687732435</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6.8700893677509205</v>
          </cell>
          <cell r="W7">
            <v>11.823674502374333</v>
          </cell>
          <cell r="X7">
            <v>24.3</v>
          </cell>
          <cell r="Y7">
            <v>41.82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10</v>
          </cell>
          <cell r="AL7">
            <v>1.04</v>
          </cell>
          <cell r="AM7">
            <v>8.5914911193722115E-3</v>
          </cell>
          <cell r="AN7">
            <v>48</v>
          </cell>
          <cell r="AO7">
            <v>48</v>
          </cell>
          <cell r="AP7">
            <v>0</v>
          </cell>
          <cell r="AQ7">
            <v>2500</v>
          </cell>
          <cell r="AR7">
            <v>3500</v>
          </cell>
          <cell r="AS7">
            <v>4</v>
          </cell>
          <cell r="AT7">
            <v>5</v>
          </cell>
          <cell r="AX7" t="str">
            <v>Sword</v>
          </cell>
          <cell r="AY7">
            <v>5</v>
          </cell>
          <cell r="BF7">
            <v>5</v>
          </cell>
          <cell r="BG7">
            <v>0</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8.0689731483944698</v>
          </cell>
          <cell r="W8">
            <v>10.873674319255727</v>
          </cell>
          <cell r="X8">
            <v>55.62</v>
          </cell>
          <cell r="Y8">
            <v>74.95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5</v>
          </cell>
          <cell r="AL8">
            <v>1.1000000000000001</v>
          </cell>
          <cell r="AM8">
            <v>9.0871540685667634E-3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6.7049265365204125</v>
          </cell>
          <cell r="W9">
            <v>11.427305737003522</v>
          </cell>
          <cell r="X9">
            <v>46.21</v>
          </cell>
          <cell r="Y9">
            <v>78.760000000000005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5</v>
          </cell>
          <cell r="AL9">
            <v>0.88000000000000012</v>
          </cell>
          <cell r="AM9">
            <v>7.2697232548534114E-3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7.5768091259149077</v>
          </cell>
          <cell r="W10">
            <v>10.387896348203297</v>
          </cell>
          <cell r="X10">
            <v>111.94</v>
          </cell>
          <cell r="Y10">
            <v>153.47999999999999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2.25</v>
          </cell>
          <cell r="AJ10">
            <v>6</v>
          </cell>
          <cell r="AK10">
            <v>15</v>
          </cell>
          <cell r="AL10">
            <v>2.25</v>
          </cell>
          <cell r="AM10">
            <v>1.8587360594795651E-2</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7.2629693002424984</v>
          </cell>
          <cell r="W11">
            <v>11.628401867682557</v>
          </cell>
          <cell r="X11">
            <v>107.31</v>
          </cell>
          <cell r="Y11">
            <v>171.8</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1.8</v>
          </cell>
          <cell r="AJ11">
            <v>7</v>
          </cell>
          <cell r="AK11">
            <v>5</v>
          </cell>
          <cell r="AL11">
            <v>1.8</v>
          </cell>
          <cell r="AM11">
            <v>1.4869888475836521E-2</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7.9393298311881431</v>
          </cell>
          <cell r="W12">
            <v>10.344063498145498</v>
          </cell>
          <cell r="X12">
            <v>152.87</v>
          </cell>
          <cell r="Y12">
            <v>199.18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1.0125</v>
          </cell>
          <cell r="AJ12">
            <v>13</v>
          </cell>
          <cell r="AK12">
            <v>5</v>
          </cell>
          <cell r="AL12">
            <v>0</v>
          </cell>
          <cell r="AM12">
            <v>0</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7.0133088992557076</v>
          </cell>
          <cell r="W13">
            <v>11.799797683572748</v>
          </cell>
          <cell r="X13">
            <v>135.04</v>
          </cell>
          <cell r="Y13">
            <v>227.21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0.80999999999999994</v>
          </cell>
          <cell r="AJ13">
            <v>14</v>
          </cell>
          <cell r="AK13">
            <v>5</v>
          </cell>
          <cell r="AL13">
            <v>0</v>
          </cell>
          <cell r="AM13">
            <v>0</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8.1473621028807059</v>
          </cell>
          <cell r="W14">
            <v>11.027691137362398</v>
          </cell>
          <cell r="X14">
            <v>204.46</v>
          </cell>
          <cell r="Y14">
            <v>276.74</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0.45562500000000006</v>
          </cell>
          <cell r="AJ14">
            <v>20</v>
          </cell>
          <cell r="AK14">
            <v>5</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8.1899951072604313</v>
          </cell>
          <cell r="W15">
            <v>10.889760666351826</v>
          </cell>
          <cell r="X15">
            <v>12.28</v>
          </cell>
          <cell r="Y15">
            <v>16.329999999999998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5</v>
          </cell>
          <cell r="AL15">
            <v>4.2</v>
          </cell>
          <cell r="AM15">
            <v>3.4696406443618551E-2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7.0435360306154644</v>
          </cell>
          <cell r="W16">
            <v>11.706423852782246</v>
          </cell>
          <cell r="X16">
            <v>10.57</v>
          </cell>
          <cell r="Y16">
            <v>17.559999999999999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10</v>
          </cell>
          <cell r="AL16">
            <v>3.3600000000000003</v>
          </cell>
          <cell r="AM16">
            <v>2.7757125154894841E-2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8.1796304547471959</v>
          </cell>
          <cell r="W17">
            <v>10.811926726044584</v>
          </cell>
          <cell r="X17">
            <v>17.96</v>
          </cell>
          <cell r="Y17">
            <v>23.74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15</v>
          </cell>
          <cell r="AL17">
            <v>2.9</v>
          </cell>
          <cell r="AM17">
            <v>2.3957042544403284E-2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6.6741578169578553</v>
          </cell>
          <cell r="W18">
            <v>11.227257640330752</v>
          </cell>
          <cell r="X18">
            <v>14.66</v>
          </cell>
          <cell r="Y18">
            <v>24.66</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20</v>
          </cell>
          <cell r="AL18">
            <v>2.3199999999999998</v>
          </cell>
          <cell r="AM18">
            <v>1.9165634035522624E-2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8.1438096838876941</v>
          </cell>
          <cell r="W19">
            <v>10.918156409756367</v>
          </cell>
          <cell r="X19">
            <v>28.8</v>
          </cell>
          <cell r="Y19">
            <v>38.619999999999997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15</v>
          </cell>
          <cell r="AL19">
            <v>1.3</v>
          </cell>
          <cell r="AM19">
            <v>1.0739363899215265E-2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7.2168702409437184</v>
          </cell>
          <cell r="W20">
            <v>11.729496832829135</v>
          </cell>
          <cell r="X20">
            <v>25.53</v>
          </cell>
          <cell r="Y20">
            <v>41.49</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20</v>
          </cell>
          <cell r="AL20">
            <v>1.04</v>
          </cell>
          <cell r="AM20">
            <v>8.5914911193722115E-3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8.2060580245418091</v>
          </cell>
          <cell r="W21">
            <v>10.461222400300544</v>
          </cell>
          <cell r="X21">
            <v>56.56</v>
          </cell>
          <cell r="Y21">
            <v>72.099999999999994</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5</v>
          </cell>
          <cell r="AL21">
            <v>1.1000000000000001</v>
          </cell>
          <cell r="AM21">
            <v>9.0871540685667634E-3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7.2308901724833321</v>
          </cell>
          <cell r="W22">
            <v>11.250869045889253</v>
          </cell>
          <cell r="X22">
            <v>49.84</v>
          </cell>
          <cell r="Y22">
            <v>77.55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5</v>
          </cell>
          <cell r="AL22">
            <v>0.88000000000000012</v>
          </cell>
          <cell r="AM22">
            <v>7.2697232548534114E-3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7.9401983186030991</v>
          </cell>
          <cell r="W23">
            <v>10.957860228413136</v>
          </cell>
          <cell r="X23">
            <v>117.31</v>
          </cell>
          <cell r="Y23">
            <v>161.9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2.25</v>
          </cell>
          <cell r="AJ23">
            <v>6</v>
          </cell>
          <cell r="AK23">
            <v>15</v>
          </cell>
          <cell r="AL23">
            <v>2.25</v>
          </cell>
          <cell r="AM23">
            <v>1.8587360594795651E-2</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6.6134076011540639</v>
          </cell>
          <cell r="W24">
            <v>11.526792394760191</v>
          </cell>
          <cell r="X24">
            <v>97.71</v>
          </cell>
          <cell r="Y24">
            <v>170.3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1.8</v>
          </cell>
          <cell r="AJ24">
            <v>7</v>
          </cell>
          <cell r="AK24">
            <v>5</v>
          </cell>
          <cell r="AL24">
            <v>1.8</v>
          </cell>
          <cell r="AM24">
            <v>1.4869888475836521E-2</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7.4610870099159898</v>
          </cell>
          <cell r="W25">
            <v>10.622301748571751</v>
          </cell>
          <cell r="X25">
            <v>143.66999999999999</v>
          </cell>
          <cell r="Y25">
            <v>204.54</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1.0125</v>
          </cell>
          <cell r="AJ25">
            <v>14</v>
          </cell>
          <cell r="AK25">
            <v>5</v>
          </cell>
          <cell r="AL25">
            <v>0</v>
          </cell>
          <cell r="AM25">
            <v>0</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7.3486955115043529</v>
          </cell>
          <cell r="W26">
            <v>11.140964563968076</v>
          </cell>
          <cell r="X26">
            <v>141.5</v>
          </cell>
          <cell r="Y26">
            <v>214.52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0.80999999999999994</v>
          </cell>
          <cell r="AJ26">
            <v>15</v>
          </cell>
          <cell r="AK26">
            <v>5</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7.7166629471773325</v>
          </cell>
          <cell r="W27">
            <v>11.06204873384514</v>
          </cell>
          <cell r="X27">
            <v>193.65</v>
          </cell>
          <cell r="Y27">
            <v>277.60000000000002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0.45562500000000006</v>
          </cell>
          <cell r="AJ27">
            <v>21</v>
          </cell>
          <cell r="AK27">
            <v>5</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7.4206039785888365</v>
          </cell>
          <cell r="W28">
            <v>10.733348166807852</v>
          </cell>
          <cell r="X28">
            <v>11.13</v>
          </cell>
          <cell r="Y28">
            <v>16.100000000000001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5</v>
          </cell>
          <cell r="AL28">
            <v>4.2</v>
          </cell>
          <cell r="AM28">
            <v>3.4696406443618551E-2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7.0561339624599029</v>
          </cell>
          <cell r="W29">
            <v>11.783724829911836</v>
          </cell>
          <cell r="X29">
            <v>10.58</v>
          </cell>
          <cell r="Y29">
            <v>17.68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10</v>
          </cell>
          <cell r="AL29">
            <v>3.3600000000000003</v>
          </cell>
          <cell r="AM29">
            <v>2.7757125154894841E-2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7.7726624171649661</v>
          </cell>
          <cell r="W30">
            <v>10.572480616384688</v>
          </cell>
          <cell r="X30">
            <v>17.07</v>
          </cell>
          <cell r="Y30">
            <v>23.22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5</v>
          </cell>
          <cell r="AL30">
            <v>2.9</v>
          </cell>
          <cell r="AM30">
            <v>2.3957042544403284E-2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7.3478355514876039</v>
          </cell>
          <cell r="W31">
            <v>11.742701438042889</v>
          </cell>
          <cell r="X31">
            <v>16.14</v>
          </cell>
          <cell r="Y31">
            <v>25.79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10</v>
          </cell>
          <cell r="AL31">
            <v>2.3199999999999998</v>
          </cell>
          <cell r="AM31">
            <v>1.9165634035522624E-2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7.8524354975071819</v>
          </cell>
          <cell r="W32">
            <v>10.681546447667078</v>
          </cell>
          <cell r="X32">
            <v>27.77</v>
          </cell>
          <cell r="Y32">
            <v>37.78</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5</v>
          </cell>
          <cell r="AL32">
            <v>1.3</v>
          </cell>
          <cell r="AM32">
            <v>1.0739363899215265E-2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6.6108461438756692</v>
          </cell>
          <cell r="W33">
            <v>11.625746943222643</v>
          </cell>
          <cell r="X33">
            <v>23.38</v>
          </cell>
          <cell r="Y33">
            <v>41.12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15</v>
          </cell>
          <cell r="AL33">
            <v>1.04</v>
          </cell>
          <cell r="AM33">
            <v>8.5914911193722115E-3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8.0555458327218972</v>
          </cell>
          <cell r="W34">
            <v>11.007259919392556</v>
          </cell>
          <cell r="X34">
            <v>55.52</v>
          </cell>
          <cell r="Y34">
            <v>75.87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5</v>
          </cell>
          <cell r="AL34">
            <v>1.1000000000000001</v>
          </cell>
          <cell r="AM34">
            <v>9.0871540685667634E-3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6.9569266368462044</v>
          </cell>
          <cell r="W35">
            <v>11.305889328887734</v>
          </cell>
          <cell r="X35">
            <v>47.95</v>
          </cell>
          <cell r="Y35">
            <v>77.930000000000007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5</v>
          </cell>
          <cell r="AL35">
            <v>0.88000000000000012</v>
          </cell>
          <cell r="AM35">
            <v>7.2697232548534114E-3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7.756915236987858</v>
          </cell>
          <cell r="W36">
            <v>10.714779511857023</v>
          </cell>
          <cell r="X36">
            <v>114.61</v>
          </cell>
          <cell r="Y36">
            <v>158.31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2.25</v>
          </cell>
          <cell r="AJ36">
            <v>7</v>
          </cell>
          <cell r="AK36">
            <v>10</v>
          </cell>
          <cell r="AL36">
            <v>2.25</v>
          </cell>
          <cell r="AM36">
            <v>1.8587360594795651E-2</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7.3830402485940514</v>
          </cell>
          <cell r="W37">
            <v>11.279604285642447</v>
          </cell>
          <cell r="X37">
            <v>109.08</v>
          </cell>
          <cell r="Y37">
            <v>166.65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1.8</v>
          </cell>
          <cell r="AJ37">
            <v>8</v>
          </cell>
          <cell r="AK37">
            <v>5</v>
          </cell>
          <cell r="AL37">
            <v>1.8</v>
          </cell>
          <cell r="AM37">
            <v>1.4869888475836521E-2</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7.6165149203691032</v>
          </cell>
          <cell r="W38">
            <v>10.449273202824783</v>
          </cell>
          <cell r="X38">
            <v>146.66</v>
          </cell>
          <cell r="Y38">
            <v>201.2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1.0125</v>
          </cell>
          <cell r="AJ38">
            <v>15</v>
          </cell>
          <cell r="AK38">
            <v>5</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7.0000255529463278</v>
          </cell>
          <cell r="W39">
            <v>11.415515003737543</v>
          </cell>
          <cell r="X39">
            <v>134.79</v>
          </cell>
          <cell r="Y39">
            <v>219.81</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0.80999999999999994</v>
          </cell>
          <cell r="AJ39">
            <v>16</v>
          </cell>
          <cell r="AK39">
            <v>5</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8.2056072250796994</v>
          </cell>
          <cell r="W40">
            <v>10.701829092397183</v>
          </cell>
          <cell r="X40">
            <v>205.92</v>
          </cell>
          <cell r="Y40">
            <v>268.56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0.45562500000000006</v>
          </cell>
          <cell r="AJ40">
            <v>23</v>
          </cell>
          <cell r="AK40">
            <v>5</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7.9980557035276965</v>
          </cell>
          <cell r="W41">
            <v>10.98707772942222</v>
          </cell>
          <cell r="X41">
            <v>12</v>
          </cell>
          <cell r="Y41">
            <v>16.48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5</v>
          </cell>
          <cell r="AL41">
            <v>4.2</v>
          </cell>
          <cell r="AM41">
            <v>3.4696406443618551E-2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6.9584100311745507</v>
          </cell>
          <cell r="W42">
            <v>11.127481830802575</v>
          </cell>
          <cell r="X42">
            <v>10.44</v>
          </cell>
          <cell r="Y42">
            <v>16.690000000000001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10</v>
          </cell>
          <cell r="AL42">
            <v>3.3600000000000003</v>
          </cell>
          <cell r="AM42">
            <v>2.7757125154894841E-2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7.8011526314205462</v>
          </cell>
          <cell r="W43">
            <v>10.583356218881748</v>
          </cell>
          <cell r="X43">
            <v>17.13</v>
          </cell>
          <cell r="Y43">
            <v>23.24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5</v>
          </cell>
          <cell r="AL43">
            <v>2.9</v>
          </cell>
          <cell r="AM43">
            <v>2.3957042544403284E-2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6.6734465562680896</v>
          </cell>
          <cell r="W44">
            <v>11.709676755202292</v>
          </cell>
          <cell r="X44">
            <v>14.66</v>
          </cell>
          <cell r="Y44">
            <v>25.72</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5</v>
          </cell>
          <cell r="AL44">
            <v>2.3199999999999998</v>
          </cell>
          <cell r="AM44">
            <v>1.9165634035522624E-2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7.8340614118339884</v>
          </cell>
          <cell r="W45">
            <v>10.736808824602944</v>
          </cell>
          <cell r="X45">
            <v>27.71</v>
          </cell>
          <cell r="Y45">
            <v>37.979999999999997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5</v>
          </cell>
          <cell r="AL45">
            <v>1.3</v>
          </cell>
          <cell r="AM45">
            <v>1.0739363899215265E-2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7.3578918507503683</v>
          </cell>
          <cell r="W46">
            <v>11.547531218736941</v>
          </cell>
          <cell r="X46">
            <v>26.02</v>
          </cell>
          <cell r="Y46">
            <v>40.840000000000003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10</v>
          </cell>
          <cell r="AL46">
            <v>1.04</v>
          </cell>
          <cell r="AM46">
            <v>8.5914911193722115E-3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8.2068385949915736</v>
          </cell>
          <cell r="W47">
            <v>10.605031191307392</v>
          </cell>
          <cell r="X47">
            <v>56.57</v>
          </cell>
          <cell r="Y47">
            <v>73.09</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5</v>
          </cell>
          <cell r="AL47">
            <v>1.1000000000000001</v>
          </cell>
          <cell r="AM47">
            <v>9.0871540685667634E-3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7.3581242161090934</v>
          </cell>
          <cell r="W48">
            <v>11.548667321656291</v>
          </cell>
          <cell r="X48">
            <v>50.72</v>
          </cell>
          <cell r="Y48">
            <v>79.599999999999994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5</v>
          </cell>
          <cell r="AL48">
            <v>0.88000000000000012</v>
          </cell>
          <cell r="AM48">
            <v>7.2697232548534114E-3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7.5701852102861027</v>
          </cell>
          <cell r="W49">
            <v>10.321579266870899</v>
          </cell>
          <cell r="X49">
            <v>111.85</v>
          </cell>
          <cell r="Y49">
            <v>152.5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2.25</v>
          </cell>
          <cell r="AJ49">
            <v>9</v>
          </cell>
          <cell r="AK49">
            <v>5</v>
          </cell>
          <cell r="AL49">
            <v>2.25</v>
          </cell>
          <cell r="AM49">
            <v>1.8587360594795651E-2</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7.2681517222426812</v>
          </cell>
          <cell r="W50">
            <v>11.37310189714454</v>
          </cell>
          <cell r="X50">
            <v>107.38</v>
          </cell>
          <cell r="Y50">
            <v>168.03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1.8</v>
          </cell>
          <cell r="AJ50">
            <v>10</v>
          </cell>
          <cell r="AK50">
            <v>5</v>
          </cell>
          <cell r="AL50">
            <v>1.8</v>
          </cell>
          <cell r="AM50">
            <v>1.4869888475836521E-2</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7.5909070203938418</v>
          </cell>
          <cell r="W51">
            <v>10.989524067891951</v>
          </cell>
          <cell r="X51">
            <v>146.16999999999999</v>
          </cell>
          <cell r="Y51">
            <v>211.61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1.0125</v>
          </cell>
          <cell r="AJ51">
            <v>16</v>
          </cell>
          <cell r="AK51">
            <v>5</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7.3619652138709215</v>
          </cell>
          <cell r="W52">
            <v>11.319441680226499</v>
          </cell>
          <cell r="X52">
            <v>141.76</v>
          </cell>
          <cell r="Y52">
            <v>217.96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0.80999999999999994</v>
          </cell>
          <cell r="AJ52">
            <v>17</v>
          </cell>
          <cell r="AK52">
            <v>5</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7.7526906370270039</v>
          </cell>
          <cell r="W53">
            <v>10.72405317874092</v>
          </cell>
          <cell r="X53">
            <v>194.55</v>
          </cell>
          <cell r="Y53">
            <v>269.12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0.45562500000000006</v>
          </cell>
          <cell r="AJ53">
            <v>24</v>
          </cell>
          <cell r="AK53">
            <v>5</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7.625579957873593</v>
          </cell>
          <cell r="W54">
            <v>10.561782453272798</v>
          </cell>
          <cell r="X54">
            <v>11.44</v>
          </cell>
          <cell r="Y54">
            <v>15.84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5</v>
          </cell>
          <cell r="AL54">
            <v>4.2</v>
          </cell>
          <cell r="AM54">
            <v>3.4696406443618551E-2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7.2113255372161307</v>
          </cell>
          <cell r="W55">
            <v>11.873281362287974</v>
          </cell>
          <cell r="X55">
            <v>10.82</v>
          </cell>
          <cell r="Y55">
            <v>17.809999999999999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10</v>
          </cell>
          <cell r="AL55">
            <v>3.3600000000000003</v>
          </cell>
          <cell r="AM55">
            <v>2.7757125154894841E-2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7.569159321665146</v>
          </cell>
          <cell r="W56">
            <v>10.601287587974262</v>
          </cell>
          <cell r="X56">
            <v>16.62</v>
          </cell>
          <cell r="Y56">
            <v>23.28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5</v>
          </cell>
          <cell r="AL56">
            <v>2.9</v>
          </cell>
          <cell r="AM56">
            <v>2.3957042544403284E-2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7.1963221965544033</v>
          </cell>
          <cell r="W57">
            <v>11.72175560695287</v>
          </cell>
          <cell r="X57">
            <v>15.8</v>
          </cell>
          <cell r="Y57">
            <v>25.74</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5</v>
          </cell>
          <cell r="AL57">
            <v>2.3199999999999998</v>
          </cell>
          <cell r="AM57">
            <v>1.9165634035522624E-2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7.9061362613876573</v>
          </cell>
          <cell r="W58">
            <v>11.023794986027413</v>
          </cell>
          <cell r="X58">
            <v>27.96</v>
          </cell>
          <cell r="Y58">
            <v>38.99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5</v>
          </cell>
          <cell r="AL58">
            <v>1.3</v>
          </cell>
          <cell r="AM58">
            <v>1.0739363899215265E-2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6.7119513002222302</v>
          </cell>
          <cell r="W59">
            <v>11.28967798434239</v>
          </cell>
          <cell r="X59">
            <v>23.74</v>
          </cell>
          <cell r="Y59">
            <v>39.93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10</v>
          </cell>
          <cell r="AL59">
            <v>1.04</v>
          </cell>
          <cell r="AM59">
            <v>8.5914911193722115E-3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7.4119016289826805</v>
          </cell>
          <cell r="W60">
            <v>11.028275993372647</v>
          </cell>
          <cell r="X60">
            <v>51.09</v>
          </cell>
          <cell r="Y60">
            <v>76.010000000000005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5</v>
          </cell>
          <cell r="AL60">
            <v>1.1000000000000001</v>
          </cell>
          <cell r="AM60">
            <v>9.0871540685667634E-3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6.9920769305748447</v>
          </cell>
          <cell r="W61">
            <v>11.327309315349721</v>
          </cell>
          <cell r="X61">
            <v>48.19</v>
          </cell>
          <cell r="Y61">
            <v>78.069999999999993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5</v>
          </cell>
          <cell r="AL61">
            <v>0.88000000000000012</v>
          </cell>
          <cell r="AM61">
            <v>7.2697232548534114E-3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8.1439289016377501</v>
          </cell>
          <cell r="W62">
            <v>10.805865397486791</v>
          </cell>
          <cell r="X62">
            <v>120.32</v>
          </cell>
          <cell r="Y62">
            <v>159.65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2.25</v>
          </cell>
          <cell r="AJ62">
            <v>11</v>
          </cell>
          <cell r="AK62">
            <v>5</v>
          </cell>
          <cell r="AL62">
            <v>2.25</v>
          </cell>
          <cell r="AM62">
            <v>1.8587360594795651E-2</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7.0778053215553403</v>
          </cell>
          <cell r="W63">
            <v>11.841687254458925</v>
          </cell>
          <cell r="X63">
            <v>104.57</v>
          </cell>
          <cell r="Y63">
            <v>174.96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1.8</v>
          </cell>
          <cell r="AJ63">
            <v>12</v>
          </cell>
          <cell r="AK63">
            <v>5</v>
          </cell>
          <cell r="AL63">
            <v>0</v>
          </cell>
          <cell r="AM63">
            <v>0</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7.6461157736335146</v>
          </cell>
          <cell r="W64">
            <v>10.816848507304572</v>
          </cell>
          <cell r="X64">
            <v>147.22999999999999</v>
          </cell>
          <cell r="Y64">
            <v>208.28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1.0125</v>
          </cell>
          <cell r="AJ64">
            <v>18</v>
          </cell>
          <cell r="AK64">
            <v>5</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7.2498263428854415</v>
          </cell>
          <cell r="W65">
            <v>11.11958329470044</v>
          </cell>
          <cell r="X65">
            <v>139.6</v>
          </cell>
          <cell r="Y65">
            <v>214.11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0.80999999999999994</v>
          </cell>
          <cell r="AJ65">
            <v>19</v>
          </cell>
          <cell r="AK65">
            <v>5</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8.1032845681603689</v>
          </cell>
          <cell r="W66">
            <v>10.652747390592662</v>
          </cell>
          <cell r="X66">
            <v>203.35</v>
          </cell>
          <cell r="Y66">
            <v>267.33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0.45562500000000006</v>
          </cell>
          <cell r="AJ66">
            <v>26</v>
          </cell>
          <cell r="AK66">
            <v>5</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7.500095845569553</v>
          </cell>
          <cell r="W68">
            <v>10.922882814966432</v>
          </cell>
          <cell r="X68">
            <v>11.25</v>
          </cell>
          <cell r="Y68">
            <v>16.38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5</v>
          </cell>
          <cell r="AL68">
            <v>4.2</v>
          </cell>
          <cell r="AM68">
            <v>3.4696406443618551E-2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6.9583504903259978</v>
          </cell>
          <cell r="W69">
            <v>11.617808637443694</v>
          </cell>
          <cell r="X69">
            <v>10.44</v>
          </cell>
          <cell r="Y69">
            <v>17.43</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10</v>
          </cell>
          <cell r="AL69">
            <v>3.3600000000000003</v>
          </cell>
          <cell r="AM69">
            <v>2.7757125154894841E-2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7.6122388447353106</v>
          </cell>
          <cell r="W70">
            <v>10.891814711082974</v>
          </cell>
          <cell r="X70">
            <v>16.72</v>
          </cell>
          <cell r="Y70">
            <v>23.92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5</v>
          </cell>
          <cell r="AL70">
            <v>2.9</v>
          </cell>
          <cell r="AM70">
            <v>2.3957042544403284E-2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7.366289718112939</v>
          </cell>
          <cell r="W71">
            <v>11.350227380907416</v>
          </cell>
          <cell r="X71">
            <v>16.18</v>
          </cell>
          <cell r="Y71">
            <v>24.93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5</v>
          </cell>
          <cell r="AL71">
            <v>2.3199999999999998</v>
          </cell>
          <cell r="AM71">
            <v>1.9165634035522624E-2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7.4968688027137924</v>
          </cell>
          <cell r="W72">
            <v>10.802723662700306</v>
          </cell>
          <cell r="X72">
            <v>26.52</v>
          </cell>
          <cell r="Y72">
            <v>38.21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5</v>
          </cell>
          <cell r="AL72">
            <v>1.3</v>
          </cell>
          <cell r="AM72">
            <v>1.0739363899215265E-2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6.9655923271540781</v>
          </cell>
          <cell r="W73">
            <v>11.506028941131969</v>
          </cell>
          <cell r="X73">
            <v>24.64</v>
          </cell>
          <cell r="Y73">
            <v>40.700000000000003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5</v>
          </cell>
          <cell r="AL73">
            <v>1.04</v>
          </cell>
          <cell r="AM73">
            <v>8.5914911193722115E-3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7.4911433612546423</v>
          </cell>
          <cell r="W74">
            <v>10.448152708121807</v>
          </cell>
          <cell r="X74">
            <v>51.63</v>
          </cell>
          <cell r="Y74">
            <v>72.010000000000005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5</v>
          </cell>
          <cell r="AL74">
            <v>1.1000000000000001</v>
          </cell>
          <cell r="AM74">
            <v>9.0871540685667634E-3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7.3492515497516155</v>
          </cell>
          <cell r="W75">
            <v>11.765732101798459</v>
          </cell>
          <cell r="X75">
            <v>50.65</v>
          </cell>
          <cell r="Y75">
            <v>81.09</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5</v>
          </cell>
          <cell r="AL75">
            <v>0.88000000000000012</v>
          </cell>
          <cell r="AM75">
            <v>7.2697232548534114E-3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8.1743811998528422</v>
          </cell>
          <cell r="W76">
            <v>10.704882647451562</v>
          </cell>
          <cell r="X76">
            <v>120.77</v>
          </cell>
          <cell r="Y76">
            <v>158.16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2.25</v>
          </cell>
          <cell r="AJ76">
            <v>13</v>
          </cell>
          <cell r="AK76">
            <v>5</v>
          </cell>
          <cell r="AL76">
            <v>0</v>
          </cell>
          <cell r="AM76">
            <v>0</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7.3421291501672821</v>
          </cell>
          <cell r="W77">
            <v>11.412378900100617</v>
          </cell>
          <cell r="X77">
            <v>108.48</v>
          </cell>
          <cell r="Y77">
            <v>168.61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1.8</v>
          </cell>
          <cell r="AJ77">
            <v>14</v>
          </cell>
          <cell r="AK77">
            <v>5</v>
          </cell>
          <cell r="AL77">
            <v>0</v>
          </cell>
          <cell r="AM77">
            <v>0</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7.6253247919915488</v>
          </cell>
          <cell r="W78">
            <v>10.803250944097009</v>
          </cell>
          <cell r="X78">
            <v>146.83000000000001</v>
          </cell>
          <cell r="Y78">
            <v>208.02</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1.0125</v>
          </cell>
          <cell r="AJ78">
            <v>20</v>
          </cell>
          <cell r="AK78">
            <v>5</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7.117610519082227</v>
          </cell>
          <cell r="W79">
            <v>11.837821783022788</v>
          </cell>
          <cell r="X79">
            <v>137.05000000000001</v>
          </cell>
          <cell r="Y79">
            <v>227.94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0.80999999999999994</v>
          </cell>
          <cell r="AJ79">
            <v>21</v>
          </cell>
          <cell r="AK79">
            <v>5</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7.4828355201967192</v>
          </cell>
          <cell r="W80">
            <v>10.505788875226354</v>
          </cell>
          <cell r="X80">
            <v>187.78</v>
          </cell>
          <cell r="Y80">
            <v>263.64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0.45562500000000006</v>
          </cell>
          <cell r="AJ80">
            <v>28</v>
          </cell>
          <cell r="AK80">
            <v>5</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X81"/>
          <cell r="Y81"/>
          <cell r="AD81"/>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X82"/>
          <cell r="Y82"/>
          <cell r="AD82"/>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X83"/>
          <cell r="Y83"/>
          <cell r="AD83"/>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X84"/>
          <cell r="Y84"/>
          <cell r="AD84"/>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X85"/>
          <cell r="Y85"/>
          <cell r="AD85"/>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X86"/>
          <cell r="Y86"/>
          <cell r="AD86"/>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X87"/>
          <cell r="Y87"/>
          <cell r="AD87"/>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7.6775163954235479</v>
          </cell>
          <cell r="W88">
            <v>10.947721666680517</v>
          </cell>
          <cell r="X88">
            <v>11.52</v>
          </cell>
          <cell r="Y88">
            <v>16.420000000000002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6.9701018019807659</v>
          </cell>
          <cell r="W89">
            <v>11.385871080633802</v>
          </cell>
          <cell r="X89">
            <v>10.46</v>
          </cell>
          <cell r="Y89">
            <v>17.079999999999998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7.4978611742192731</v>
          </cell>
          <cell r="W90">
            <v>10.68459332167987</v>
          </cell>
          <cell r="X90">
            <v>16.47</v>
          </cell>
          <cell r="Y90">
            <v>23.46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7.3273791803003903</v>
          </cell>
          <cell r="W91">
            <v>11.602995989206018</v>
          </cell>
          <cell r="X91">
            <v>16.09</v>
          </cell>
          <cell r="Y91">
            <v>25.48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7.4179328098204387</v>
          </cell>
          <cell r="W92">
            <v>10.902990993081508</v>
          </cell>
          <cell r="X92">
            <v>26.24</v>
          </cell>
          <cell r="Y92">
            <v>38.56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6.7003817576762348</v>
          </cell>
          <cell r="W93">
            <v>11.871199830584803</v>
          </cell>
          <cell r="X93">
            <v>23.7</v>
          </cell>
          <cell r="Y93">
            <v>41.99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8.016430233189908</v>
          </cell>
          <cell r="W94">
            <v>10.502151109820259</v>
          </cell>
          <cell r="X94">
            <v>55.25</v>
          </cell>
          <cell r="Y94">
            <v>72.39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7.0112483838376001</v>
          </cell>
          <cell r="W95">
            <v>11.38974100115481</v>
          </cell>
          <cell r="X95">
            <v>48.32</v>
          </cell>
          <cell r="Y95">
            <v>78.5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7.8307214750302867</v>
          </cell>
          <cell r="W96">
            <v>10.765514726070627</v>
          </cell>
          <cell r="X96">
            <v>115.7</v>
          </cell>
          <cell r="Y96">
            <v>159.06</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6.7841072818947534</v>
          </cell>
          <cell r="W97">
            <v>11.138393818835667</v>
          </cell>
          <cell r="X97">
            <v>100.23</v>
          </cell>
          <cell r="Y97">
            <v>164.57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7.7796135738066861</v>
          </cell>
          <cell r="W98">
            <v>11.023229176411176</v>
          </cell>
          <cell r="X98">
            <v>149.80000000000001</v>
          </cell>
          <cell r="Y98">
            <v>212.26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7.2061190227464484</v>
          </cell>
          <cell r="W99">
            <v>11.545117433858396</v>
          </cell>
          <cell r="X99">
            <v>138.76</v>
          </cell>
          <cell r="Y99">
            <v>222.31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7.4077369457190274</v>
          </cell>
          <cell r="W100">
            <v>10.965658756961963</v>
          </cell>
          <cell r="X100">
            <v>185.9</v>
          </cell>
          <cell r="Y100">
            <v>275.18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7.5331512209652791</v>
          </cell>
          <cell r="W101">
            <v>10.645369794777936</v>
          </cell>
          <cell r="X101">
            <v>11.3</v>
          </cell>
          <cell r="Y101">
            <v>15.97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6.9470228111179564</v>
          </cell>
          <cell r="W102">
            <v>11.117700132059984</v>
          </cell>
          <cell r="X102">
            <v>10.42</v>
          </cell>
          <cell r="Y102">
            <v>16.68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8.2037183291812692</v>
          </cell>
          <cell r="W103">
            <v>10.422446832220793</v>
          </cell>
          <cell r="X103">
            <v>18.02</v>
          </cell>
          <cell r="Y103">
            <v>22.89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7.361131609689906</v>
          </cell>
          <cell r="W104">
            <v>11.557874069921946</v>
          </cell>
          <cell r="X104">
            <v>16.170000000000002</v>
          </cell>
          <cell r="Y104">
            <v>25.38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8.0397726436036301</v>
          </cell>
          <cell r="W105">
            <v>11.074898885968251</v>
          </cell>
          <cell r="X105">
            <v>28.44</v>
          </cell>
          <cell r="Y105">
            <v>39.17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6.8269657264697168</v>
          </cell>
          <cell r="W106">
            <v>11.463401043200951</v>
          </cell>
          <cell r="X106">
            <v>24.15</v>
          </cell>
          <cell r="Y106">
            <v>40.549999999999997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7.9301620294395159</v>
          </cell>
          <cell r="W107">
            <v>11.09280933478442</v>
          </cell>
          <cell r="X107">
            <v>54.66</v>
          </cell>
          <cell r="Y107">
            <v>76.459999999999994</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6.6579885241059076</v>
          </cell>
          <cell r="W108">
            <v>11.647587378391247</v>
          </cell>
          <cell r="X108">
            <v>45.89</v>
          </cell>
          <cell r="Y108">
            <v>80.28</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7.6591871326012164</v>
          </cell>
          <cell r="W109">
            <v>10.394773786794195</v>
          </cell>
          <cell r="X109">
            <v>113.16</v>
          </cell>
          <cell r="Y109">
            <v>153.58000000000001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7.3133301489291282</v>
          </cell>
          <cell r="W110">
            <v>11.162872426437346</v>
          </cell>
          <cell r="X110">
            <v>108.05</v>
          </cell>
          <cell r="Y110">
            <v>164.93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8.0289563322682902</v>
          </cell>
          <cell r="W111">
            <v>10.492723240351332</v>
          </cell>
          <cell r="X111">
            <v>154.6</v>
          </cell>
          <cell r="Y111">
            <v>202.04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7.1314759648501811</v>
          </cell>
          <cell r="W112">
            <v>11.224160844238105</v>
          </cell>
          <cell r="X112">
            <v>137.32</v>
          </cell>
          <cell r="Y112">
            <v>216.13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7.6747644989848718</v>
          </cell>
          <cell r="W113">
            <v>10.774176242378008</v>
          </cell>
          <cell r="X113">
            <v>192.6</v>
          </cell>
          <cell r="Y113">
            <v>270.38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X114"/>
          <cell r="Y114"/>
          <cell r="AD114"/>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7.6614346631860952</v>
          </cell>
          <cell r="W115">
            <v>10.573181033565625</v>
          </cell>
          <cell r="X115">
            <v>11.49</v>
          </cell>
          <cell r="Y115">
            <v>15.86</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6.7404280651470421</v>
          </cell>
          <cell r="W116">
            <v>11.882629977168502</v>
          </cell>
          <cell r="X116">
            <v>10.11</v>
          </cell>
          <cell r="Y116">
            <v>17.82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7.9352539255863954</v>
          </cell>
          <cell r="W117">
            <v>10.585185812766881</v>
          </cell>
          <cell r="X117">
            <v>17.43</v>
          </cell>
          <cell r="Y117">
            <v>23.25</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7.3874132897247504</v>
          </cell>
          <cell r="W118">
            <v>11.889270973202468</v>
          </cell>
          <cell r="X118">
            <v>16.22</v>
          </cell>
          <cell r="Y118">
            <v>26.11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7.5166155404488366</v>
          </cell>
          <cell r="W119">
            <v>10.966110651240795</v>
          </cell>
          <cell r="X119">
            <v>26.59</v>
          </cell>
          <cell r="Y119">
            <v>38.79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6.9235537521233956</v>
          </cell>
          <cell r="W120">
            <v>11.830820323184788</v>
          </cell>
          <cell r="X120">
            <v>24.49</v>
          </cell>
          <cell r="Y120">
            <v>41.84</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7.887264609816766</v>
          </cell>
          <cell r="W121">
            <v>10.425828664669734</v>
          </cell>
          <cell r="X121">
            <v>54.36</v>
          </cell>
          <cell r="Y121">
            <v>71.86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7.3337589797881666</v>
          </cell>
          <cell r="W122">
            <v>11.795416360740276</v>
          </cell>
          <cell r="X122">
            <v>50.55</v>
          </cell>
          <cell r="Y122">
            <v>81.3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7.7520639449429112</v>
          </cell>
          <cell r="W123">
            <v>10.543130890507442</v>
          </cell>
          <cell r="X123">
            <v>114.53</v>
          </cell>
          <cell r="Y123">
            <v>155.77000000000001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7.0424698716007939</v>
          </cell>
          <cell r="W124">
            <v>11.213659341646848</v>
          </cell>
          <cell r="X124">
            <v>104.05</v>
          </cell>
          <cell r="Y124">
            <v>165.68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8.0508622395845588</v>
          </cell>
          <cell r="W125">
            <v>10.777072203366609</v>
          </cell>
          <cell r="X125">
            <v>155.02000000000001</v>
          </cell>
          <cell r="Y125">
            <v>207.52</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6.6217884428101517</v>
          </cell>
          <cell r="W126">
            <v>11.79076795972526</v>
          </cell>
          <cell r="X126">
            <v>127.51</v>
          </cell>
          <cell r="Y126">
            <v>227.04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7.9021935783566253</v>
          </cell>
          <cell r="W127">
            <v>10.974621598586307</v>
          </cell>
          <cell r="X127">
            <v>198.31</v>
          </cell>
          <cell r="Y127">
            <v>275.41000000000003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X128"/>
          <cell r="Y128"/>
          <cell r="AD128"/>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0.25414492009215495</v>
      </c>
      <c r="C2">
        <f t="shared" ref="C2:C32" ca="1" si="0">RAND()</f>
        <v>0.93774176620120298</v>
      </c>
      <c r="D2" t="str">
        <f ca="1">VLOOKUP($B2
+IF(D1="DI",1,
IF(D1="EN",2,
IF(D1="GO",3,0))),$AC:$AD,MATCH($AD$1,$AC$1:$AD$1,0),1)</f>
        <v>GO</v>
      </c>
      <c r="E2">
        <f ca="1">ROUNDDOWN(VLOOKUP(D2,$P:$W,MATCH($U$1,$P$1:$W$1,0),0)+C2*(VLOOKUP(D2,$P:$W,MATCH($V$1,$P$1:$W$1,0),0)-VLOOKUP(D2,$P:$W,MATCH($U$1,$P$1:$W$1,0),0)+10^ABS(VLOOKUP(D2,$P:$W,MATCH($W$1,$P$1:$W$1,0),0))),VLOOKUP(D2,$P:$W,MATCH($W$1,$P$1:$W$1,0),0))</f>
        <v>3400</v>
      </c>
      <c r="F2" t="s">
        <v>127</v>
      </c>
      <c r="G2">
        <v>7</v>
      </c>
      <c r="H2" t="s">
        <v>98</v>
      </c>
      <c r="I2">
        <v>4</v>
      </c>
      <c r="J2" t="str">
        <f>IF(H2="GO",
  IF(I2&lt;100,"골드이상",""),
IF(H2="DI",
  IF(I2&gt;29,"다이아너무많음",
  IF(I2&gt;9,"다이아다소많음","")),""))</f>
        <v/>
      </c>
      <c r="K2" t="str">
        <f ca="1">IF(ROW()=2,L2,OFFSET(K2,-1,0)&amp;","&amp;L2)</f>
        <v>{"dy":1,"cd":"DI","cn":4}</v>
      </c>
      <c r="L2" t="str">
        <f>"{"""&amp;A$1&amp;""":"&amp;A2
&amp;","""&amp;H$1&amp;""":"""&amp;H2&amp;""""
&amp;","""&amp;I$1&amp;""":"&amp;I2&amp;"}"</f>
        <v>{"dy":1,"cd":"DI","cn":4}</v>
      </c>
      <c r="N2" t="str">
        <f ca="1">"["&amp;
IF(LEFT(OFFSET(K1,COUNTA(K:K)-1,0),1)=",",SUBSTITUTE(OFFSET(K1,COUNTA(K:K)-1,0),",","",1),OFFSET(K1,COUNTA(K:K)-1,0))
&amp;"]"</f>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dy":27,"cd":"GO","cn":1100},{"dy":28,"cd":"EN","cn":7},{"dy":29,"cd":"GO","cn":2400},{"dy":30,"cd":"EN","cn":9},{"dy":31,"cd":"GO","cn":900}]</v>
      </c>
      <c r="P2" t="s">
        <v>97</v>
      </c>
      <c r="Q2">
        <f ca="1">COUNTIF(D:D,P2)</f>
        <v>12</v>
      </c>
      <c r="R2">
        <f>COUNTIF(H:H,P2)</f>
        <v>13</v>
      </c>
      <c r="S2">
        <f>SUMIF(H:H,P2,I:I)</f>
        <v>97</v>
      </c>
      <c r="T2">
        <f>S2/R2</f>
        <v>7.4615384615384617</v>
      </c>
      <c r="U2">
        <v>6</v>
      </c>
      <c r="V2">
        <v>9</v>
      </c>
      <c r="W2">
        <v>0</v>
      </c>
      <c r="Y2">
        <v>1</v>
      </c>
      <c r="Z2">
        <v>0</v>
      </c>
      <c r="AA2">
        <v>14</v>
      </c>
      <c r="AB2">
        <f>AA2/SUMIF(Z:Z,Z2,AA:AA)</f>
        <v>0.46666666666666667</v>
      </c>
      <c r="AC2">
        <v>0</v>
      </c>
      <c r="AD2" t="s">
        <v>126</v>
      </c>
    </row>
    <row r="3" spans="1:30">
      <c r="A3">
        <v>2</v>
      </c>
      <c r="B3">
        <f t="shared" ref="B3:B32" ca="1" si="1">RAND()</f>
        <v>0.9793232621839465</v>
      </c>
      <c r="C3">
        <f t="shared" ca="1" si="0"/>
        <v>0.74316002767749956</v>
      </c>
      <c r="D3" t="str">
        <f t="shared" ref="D3:D32" ca="1" si="2">VLOOKUP($B3
+IF(D2="DI",1,
IF(D2="EN",2,
IF(D2="GO",3,0))),$AC:$AD,MATCH($AD$1,$AC$1:$AD$1,0),1)</f>
        <v>DI</v>
      </c>
      <c r="E3">
        <f t="shared" ref="E3:E32" ca="1" si="3">ROUNDDOWN(VLOOKUP(D3,$P:$W,MATCH($U$1,$P$1:$W$1,0),0)+C3*(VLOOKUP(D3,$P:$W,MATCH($V$1,$P$1:$W$1,0),0)-VLOOKUP(D3,$P:$W,MATCH($U$1,$P$1:$W$1,0),0)+10^ABS(VLOOKUP(D3,$P:$W,MATCH($W$1,$P$1:$W$1,0),0))),VLOOKUP(D3,$P:$W,MATCH($W$1,$P$1:$W$1,0),0))</f>
        <v>5</v>
      </c>
      <c r="F3" t="s">
        <v>125</v>
      </c>
      <c r="G3">
        <v>800</v>
      </c>
      <c r="H3" t="s">
        <v>125</v>
      </c>
      <c r="I3">
        <v>2400</v>
      </c>
      <c r="J3" t="str">
        <f t="shared" ref="J3:J32" si="4">IF(H3="GO",
  IF(I3&lt;100,"골드이상",""),
IF(H3="DI",
  IF(I3&gt;29,"다이아너무많음",
  IF(I3&gt;9,"다이아다소많음","")),""))</f>
        <v/>
      </c>
      <c r="K3" t="str">
        <f t="shared" ref="K3:K32" ca="1" si="5">IF(ROW()=2,L3,OFFSET(K3,-1,0)&amp;","&amp;L3)</f>
        <v>{"dy":1,"cd":"DI","cn":4},{"dy":2,"cd":"GO","cn":2400}</v>
      </c>
      <c r="L3" t="str">
        <f t="shared" ref="L3:L32" si="6">"{"""&amp;A$1&amp;""":"&amp;A3
&amp;","""&amp;H$1&amp;""":"""&amp;H3&amp;""""
&amp;","""&amp;I$1&amp;""":"&amp;I3&amp;"}"</f>
        <v>{"dy":2,"cd":"GO","cn":2400}</v>
      </c>
      <c r="P3" t="s">
        <v>68</v>
      </c>
      <c r="Q3">
        <f t="shared" ref="Q3:Q4" ca="1" si="7">COUNTIF(D:D,P3)</f>
        <v>15</v>
      </c>
      <c r="R3">
        <f t="shared" ref="R3:R4" si="8">COUNTIF(H:H,P3)</f>
        <v>14</v>
      </c>
      <c r="S3">
        <f t="shared" ref="S3:S4" si="9">SUMIF(H:H,P3,I:I)</f>
        <v>29500</v>
      </c>
      <c r="T3">
        <f>S3/R3</f>
        <v>2107.1428571428573</v>
      </c>
      <c r="U3">
        <v>500</v>
      </c>
      <c r="V3">
        <v>3500</v>
      </c>
      <c r="W3">
        <v>-2</v>
      </c>
      <c r="Y3">
        <v>2</v>
      </c>
      <c r="Z3">
        <v>0</v>
      </c>
      <c r="AA3">
        <v>14</v>
      </c>
      <c r="AB3">
        <f t="shared" ref="AB3:AB10" si="10">AA3/SUMIF(Z:Z,Z3,AA:AA)</f>
        <v>0.46666666666666667</v>
      </c>
      <c r="AC3">
        <f>AC2+AB2</f>
        <v>0.46666666666666667</v>
      </c>
      <c r="AD3" t="s">
        <v>128</v>
      </c>
    </row>
    <row r="4" spans="1:30">
      <c r="A4">
        <v>3</v>
      </c>
      <c r="B4">
        <f t="shared" ca="1" si="1"/>
        <v>0.25796992764115478</v>
      </c>
      <c r="C4">
        <f t="shared" ca="1" si="0"/>
        <v>0.6265717017250847</v>
      </c>
      <c r="D4" t="str">
        <f t="shared" ca="1" si="2"/>
        <v>GO</v>
      </c>
      <c r="E4">
        <f t="shared" ca="1" si="3"/>
        <v>2400</v>
      </c>
      <c r="F4" t="s">
        <v>127</v>
      </c>
      <c r="G4">
        <v>12</v>
      </c>
      <c r="H4" t="s">
        <v>127</v>
      </c>
      <c r="I4">
        <v>6</v>
      </c>
      <c r="J4" t="str">
        <f t="shared" si="4"/>
        <v/>
      </c>
      <c r="K4" t="str">
        <f t="shared" ca="1" si="5"/>
        <v>{"dy":1,"cd":"DI","cn":4},{"dy":2,"cd":"GO","cn":2400},{"dy":3,"cd":"EN","cn":6}</v>
      </c>
      <c r="L4" t="str">
        <f t="shared" si="6"/>
        <v>{"dy":3,"cd":"EN","cn":6}</v>
      </c>
      <c r="P4" t="s">
        <v>98</v>
      </c>
      <c r="Q4">
        <f t="shared" ca="1" si="7"/>
        <v>4</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0.50573647678892542</v>
      </c>
      <c r="C5">
        <f t="shared" ca="1" si="0"/>
        <v>0.29375073370857707</v>
      </c>
      <c r="D5" t="str">
        <f t="shared" ca="1" si="2"/>
        <v>EN</v>
      </c>
      <c r="E5">
        <f t="shared" ca="1" si="3"/>
        <v>7</v>
      </c>
      <c r="F5" t="s">
        <v>125</v>
      </c>
      <c r="G5">
        <v>1000</v>
      </c>
      <c r="H5" t="s">
        <v>125</v>
      </c>
      <c r="I5">
        <v>1300</v>
      </c>
      <c r="J5" t="str">
        <f t="shared" si="4"/>
        <v/>
      </c>
      <c r="K5" t="str">
        <f t="shared" ca="1" si="5"/>
        <v>{"dy":1,"cd":"DI","cn":4},{"dy":2,"cd":"GO","cn":2400},{"dy":3,"cd":"EN","cn":6},{"dy":4,"cd":"GO","cn":1300}</v>
      </c>
      <c r="L5" t="str">
        <f t="shared" si="6"/>
        <v>{"dy":4,"cd":"GO","cn":1300}</v>
      </c>
      <c r="Y5">
        <v>1</v>
      </c>
      <c r="Z5">
        <v>1</v>
      </c>
      <c r="AA5">
        <f>VLOOKUP($Y5,$Y:$AD,MATCH(AA$1,$Y$1:$AD$1,0),0)</f>
        <v>14</v>
      </c>
      <c r="AB5">
        <f t="shared" si="10"/>
        <v>0.5</v>
      </c>
      <c r="AC5">
        <f>AC4+AB4</f>
        <v>1</v>
      </c>
      <c r="AD5" t="str">
        <f>VLOOKUP($Y5,$Y:$AD,MATCH(AD$1,$Y$1:$AD$1,0),0)</f>
        <v>GO</v>
      </c>
    </row>
    <row r="6" spans="1:30">
      <c r="A6">
        <v>5</v>
      </c>
      <c r="B6">
        <f t="shared" ca="1" si="1"/>
        <v>0.16815213504445614</v>
      </c>
      <c r="C6">
        <f t="shared" ca="1" si="0"/>
        <v>0.464591268496926</v>
      </c>
      <c r="D6" t="str">
        <f t="shared" ca="1" si="2"/>
        <v>GO</v>
      </c>
      <c r="E6">
        <f t="shared" ca="1" si="3"/>
        <v>1900</v>
      </c>
      <c r="F6" t="s">
        <v>127</v>
      </c>
      <c r="G6">
        <v>5</v>
      </c>
      <c r="H6" t="s">
        <v>127</v>
      </c>
      <c r="I6">
        <v>9</v>
      </c>
      <c r="J6" t="str">
        <f t="shared" si="4"/>
        <v/>
      </c>
      <c r="K6" t="str">
        <f t="shared" ca="1" si="5"/>
        <v>{"dy":1,"cd":"DI","cn":4},{"dy":2,"cd":"GO","cn":2400},{"dy":3,"cd":"EN","cn":6},{"dy":4,"cd":"GO","cn":1300},{"dy":5,"cd":"EN","cn":9}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0.12316862298928477</v>
      </c>
      <c r="C7">
        <f t="shared" ca="1" si="0"/>
        <v>0.23403467301016001</v>
      </c>
      <c r="D7" t="str">
        <f t="shared" ca="1" si="2"/>
        <v>EN</v>
      </c>
      <c r="E7">
        <f t="shared" ca="1" si="3"/>
        <v>6</v>
      </c>
      <c r="F7" t="s">
        <v>125</v>
      </c>
      <c r="G7">
        <v>900</v>
      </c>
      <c r="H7" t="s">
        <v>125</v>
      </c>
      <c r="I7">
        <v>1100</v>
      </c>
      <c r="J7" t="str">
        <f t="shared" si="4"/>
        <v/>
      </c>
      <c r="K7" t="str">
        <f t="shared" ca="1" si="5"/>
        <v>{"dy":1,"cd":"DI","cn":4},{"dy":2,"cd":"GO","cn":2400},{"dy":3,"cd":"EN","cn":6},{"dy":4,"cd":"GO","cn":1300},{"dy":5,"cd":"EN","cn":9},{"dy":6,"cd":"GO","cn":1100}</v>
      </c>
      <c r="L7" t="str">
        <f t="shared" si="6"/>
        <v>{"dy":6,"cd":"GO","cn":1100}</v>
      </c>
      <c r="Y7">
        <v>1</v>
      </c>
      <c r="Z7">
        <v>2</v>
      </c>
      <c r="AA7">
        <f t="shared" si="11"/>
        <v>14</v>
      </c>
      <c r="AB7">
        <f t="shared" si="10"/>
        <v>0.875</v>
      </c>
      <c r="AC7">
        <f t="shared" si="12"/>
        <v>2</v>
      </c>
      <c r="AD7" t="str">
        <f t="shared" si="13"/>
        <v>GO</v>
      </c>
    </row>
    <row r="8" spans="1:30">
      <c r="A8">
        <v>7</v>
      </c>
      <c r="B8">
        <f t="shared" ca="1" si="1"/>
        <v>0.54418513415367564</v>
      </c>
      <c r="C8">
        <f t="shared" ca="1" si="0"/>
        <v>0.64423286881071429</v>
      </c>
      <c r="D8" t="str">
        <f t="shared" ca="1" si="2"/>
        <v>GO</v>
      </c>
      <c r="E8">
        <f t="shared" ca="1" si="3"/>
        <v>2400</v>
      </c>
      <c r="F8" t="s">
        <v>127</v>
      </c>
      <c r="G8">
        <v>6</v>
      </c>
      <c r="H8" t="s">
        <v>127</v>
      </c>
      <c r="I8">
        <v>8</v>
      </c>
      <c r="J8" t="str">
        <f t="shared" si="4"/>
        <v/>
      </c>
      <c r="K8" t="str">
        <f t="shared" ca="1" si="5"/>
        <v>{"dy":1,"cd":"DI","cn":4},{"dy":2,"cd":"GO","cn":2400},{"dy":3,"cd":"EN","cn":6},{"dy":4,"cd":"GO","cn":1300},{"dy":5,"cd":"EN","cn":9},{"dy":6,"cd":"GO","cn":1100},{"dy":7,"cd":"EN","cn":8}</v>
      </c>
      <c r="L8" t="str">
        <f t="shared" si="6"/>
        <v>{"dy":7,"cd":"EN","cn":8}</v>
      </c>
      <c r="Y8">
        <v>3</v>
      </c>
      <c r="Z8">
        <v>2</v>
      </c>
      <c r="AA8">
        <f t="shared" si="11"/>
        <v>2</v>
      </c>
      <c r="AB8">
        <f t="shared" si="10"/>
        <v>0.125</v>
      </c>
      <c r="AC8">
        <f t="shared" si="12"/>
        <v>2.875</v>
      </c>
      <c r="AD8" t="str">
        <f t="shared" si="13"/>
        <v>DI</v>
      </c>
    </row>
    <row r="9" spans="1:30">
      <c r="A9">
        <v>8</v>
      </c>
      <c r="B9">
        <f t="shared" ca="1" si="1"/>
        <v>0.99321453693174599</v>
      </c>
      <c r="C9">
        <f t="shared" ca="1" si="0"/>
        <v>0.34912635809331483</v>
      </c>
      <c r="D9" t="str">
        <f t="shared" ca="1" si="2"/>
        <v>DI</v>
      </c>
      <c r="E9">
        <f t="shared" ca="1" si="3"/>
        <v>4</v>
      </c>
      <c r="F9" t="s">
        <v>129</v>
      </c>
      <c r="G9">
        <v>3</v>
      </c>
      <c r="H9" t="s">
        <v>125</v>
      </c>
      <c r="I9">
        <v>3100</v>
      </c>
      <c r="J9" t="str">
        <f t="shared" si="4"/>
        <v/>
      </c>
      <c r="K9" t="str">
        <f t="shared" ca="1" si="5"/>
        <v>{"dy":1,"cd":"DI","cn":4},{"dy":2,"cd":"GO","cn":2400},{"dy":3,"cd":"EN","cn":6},{"dy":4,"cd":"GO","cn":1300},{"dy":5,"cd":"EN","cn":9},{"dy":6,"cd":"GO","cn":1100},{"dy":7,"cd":"EN","cn":8},{"dy":8,"cd":"GO","cn":3100}</v>
      </c>
      <c r="L9" t="str">
        <f t="shared" si="6"/>
        <v>{"dy":8,"cd":"GO","cn":3100}</v>
      </c>
      <c r="Y9">
        <v>2</v>
      </c>
      <c r="Z9">
        <v>3</v>
      </c>
      <c r="AA9">
        <f t="shared" si="11"/>
        <v>14</v>
      </c>
      <c r="AB9">
        <f t="shared" si="10"/>
        <v>0.875</v>
      </c>
      <c r="AC9">
        <f t="shared" si="12"/>
        <v>3</v>
      </c>
      <c r="AD9" t="str">
        <f t="shared" si="13"/>
        <v>EN</v>
      </c>
    </row>
    <row r="10" spans="1:30">
      <c r="A10">
        <v>9</v>
      </c>
      <c r="B10">
        <f t="shared" ca="1" si="1"/>
        <v>0.44323833077540264</v>
      </c>
      <c r="C10">
        <f t="shared" ca="1" si="0"/>
        <v>0.15558436679792431</v>
      </c>
      <c r="D10" t="str">
        <f t="shared" ca="1" si="2"/>
        <v>GO</v>
      </c>
      <c r="E10">
        <f t="shared" ca="1" si="3"/>
        <v>900</v>
      </c>
      <c r="F10" t="s">
        <v>125</v>
      </c>
      <c r="G10">
        <v>700</v>
      </c>
      <c r="H10" t="s">
        <v>129</v>
      </c>
      <c r="I10">
        <v>5</v>
      </c>
      <c r="J10" t="str">
        <f t="shared" si="4"/>
        <v/>
      </c>
      <c r="K10" t="str">
        <f t="shared" ca="1" si="5"/>
        <v>{"dy":1,"cd":"DI","cn":4},{"dy":2,"cd":"GO","cn":2400},{"dy":3,"cd":"EN","cn":6},{"dy":4,"cd":"GO","cn":1300},{"dy":5,"cd":"EN","cn":9},{"dy":6,"cd":"GO","cn":1100},{"dy":7,"cd":"EN","cn":8},{"dy":8,"cd":"GO","cn":3100},{"dy":9,"cd":"DI","cn":5}</v>
      </c>
      <c r="L10" t="str">
        <f t="shared" si="6"/>
        <v>{"dy":9,"cd":"DI","cn":5}</v>
      </c>
      <c r="Y10">
        <v>3</v>
      </c>
      <c r="Z10">
        <v>3</v>
      </c>
      <c r="AA10">
        <f t="shared" si="11"/>
        <v>2</v>
      </c>
      <c r="AB10">
        <f t="shared" si="10"/>
        <v>0.125</v>
      </c>
      <c r="AC10">
        <f t="shared" si="12"/>
        <v>3.875</v>
      </c>
      <c r="AD10" t="str">
        <f t="shared" si="13"/>
        <v>DI</v>
      </c>
    </row>
    <row r="11" spans="1:30">
      <c r="A11">
        <v>10</v>
      </c>
      <c r="B11">
        <f t="shared" ca="1" si="1"/>
        <v>6.1581896829168148E-2</v>
      </c>
      <c r="C11">
        <f t="shared" ca="1" si="0"/>
        <v>0.65581199491364772</v>
      </c>
      <c r="D11" t="str">
        <f t="shared" ca="1" si="2"/>
        <v>EN</v>
      </c>
      <c r="E11">
        <f t="shared" ca="1" si="3"/>
        <v>8</v>
      </c>
      <c r="F11" t="s">
        <v>127</v>
      </c>
      <c r="G11">
        <v>10</v>
      </c>
      <c r="H11" t="s">
        <v>127</v>
      </c>
      <c r="I11">
        <v>7</v>
      </c>
      <c r="J11" t="str">
        <f t="shared" si="4"/>
        <v/>
      </c>
      <c r="K11" t="str">
        <f t="shared" ca="1" si="5"/>
        <v>{"dy":1,"cd":"DI","cn":4},{"dy":2,"cd":"GO","cn":2400},{"dy":3,"cd":"EN","cn":6},{"dy":4,"cd":"GO","cn":1300},{"dy":5,"cd":"EN","cn":9},{"dy":6,"cd":"GO","cn":1100},{"dy":7,"cd":"EN","cn":8},{"dy":8,"cd":"GO","cn":3100},{"dy":9,"cd":"DI","cn":5},{"dy":10,"cd":"EN","cn":7}</v>
      </c>
      <c r="L11" t="str">
        <f t="shared" si="6"/>
        <v>{"dy":10,"cd":"EN","cn":7}</v>
      </c>
    </row>
    <row r="12" spans="1:30">
      <c r="A12">
        <v>11</v>
      </c>
      <c r="B12">
        <f t="shared" ca="1" si="1"/>
        <v>0.53226955431188749</v>
      </c>
      <c r="C12">
        <f t="shared" ca="1" si="0"/>
        <v>0.51010333395023921</v>
      </c>
      <c r="D12" t="str">
        <f t="shared" ca="1" si="2"/>
        <v>GO</v>
      </c>
      <c r="E12">
        <f t="shared" ca="1" si="3"/>
        <v>2000</v>
      </c>
      <c r="F12" t="s">
        <v>125</v>
      </c>
      <c r="G12">
        <v>1300</v>
      </c>
      <c r="H12" t="s">
        <v>125</v>
      </c>
      <c r="I12">
        <v>3400</v>
      </c>
      <c r="J12" t="str">
        <f t="shared" si="4"/>
        <v/>
      </c>
      <c r="K12" t="str">
        <f t="shared" ca="1" si="5"/>
        <v>{"dy":1,"cd":"DI","cn":4},{"dy":2,"cd":"GO","cn":2400},{"dy":3,"cd":"EN","cn":6},{"dy":4,"cd":"GO","cn":1300},{"dy":5,"cd":"EN","cn":9},{"dy":6,"cd":"GO","cn":1100},{"dy":7,"cd":"EN","cn":8},{"dy":8,"cd":"GO","cn":3100},{"dy":9,"cd":"DI","cn":5},{"dy":10,"cd":"EN","cn":7},{"dy":11,"cd":"GO","cn":3400}</v>
      </c>
      <c r="L12" t="str">
        <f t="shared" si="6"/>
        <v>{"dy":11,"cd":"GO","cn":3400}</v>
      </c>
    </row>
    <row r="13" spans="1:30">
      <c r="A13">
        <v>12</v>
      </c>
      <c r="B13">
        <f t="shared" ca="1" si="1"/>
        <v>0.56365223017521671</v>
      </c>
      <c r="C13">
        <f t="shared" ca="1" si="0"/>
        <v>0.52599084822088105</v>
      </c>
      <c r="D13" t="str">
        <f t="shared" ca="1" si="2"/>
        <v>EN</v>
      </c>
      <c r="E13">
        <f t="shared" ca="1" si="3"/>
        <v>8</v>
      </c>
      <c r="F13" t="s">
        <v>127</v>
      </c>
      <c r="G13">
        <v>6</v>
      </c>
      <c r="H13" t="s">
        <v>127</v>
      </c>
      <c r="I13">
        <v>7</v>
      </c>
      <c r="J13" t="str">
        <f t="shared" si="4"/>
        <v/>
      </c>
      <c r="K13" t="str">
        <f t="shared" ca="1" si="5"/>
        <v>{"dy":1,"cd":"DI","cn":4},{"dy":2,"cd":"GO","cn":2400},{"dy":3,"cd":"EN","cn":6},{"dy":4,"cd":"GO","cn":1300},{"dy":5,"cd":"EN","cn":9},{"dy":6,"cd":"GO","cn":1100},{"dy":7,"cd":"EN","cn":8},{"dy":8,"cd":"GO","cn":3100},{"dy":9,"cd":"DI","cn":5},{"dy":10,"cd":"EN","cn":7},{"dy":11,"cd":"GO","cn":3400},{"dy":12,"cd":"EN","cn":7}</v>
      </c>
      <c r="L13" t="str">
        <f t="shared" si="6"/>
        <v>{"dy":12,"cd":"EN","cn":7}</v>
      </c>
    </row>
    <row r="14" spans="1:30">
      <c r="A14">
        <v>13</v>
      </c>
      <c r="B14">
        <f t="shared" ca="1" si="1"/>
        <v>0.19462632436618421</v>
      </c>
      <c r="C14">
        <f t="shared" ca="1" si="0"/>
        <v>0.1693918992005552</v>
      </c>
      <c r="D14" t="str">
        <f t="shared" ca="1" si="2"/>
        <v>GO</v>
      </c>
      <c r="E14">
        <f t="shared" ca="1" si="3"/>
        <v>1000</v>
      </c>
      <c r="F14" t="s">
        <v>125</v>
      </c>
      <c r="G14">
        <v>1200</v>
      </c>
      <c r="H14" t="s">
        <v>129</v>
      </c>
      <c r="I14">
        <v>3</v>
      </c>
      <c r="J14" t="str">
        <f t="shared" si="4"/>
        <v/>
      </c>
      <c r="K14" t="str">
        <f t="shared" ca="1" si="5"/>
        <v>{"dy":1,"cd":"DI","cn":4},{"dy":2,"cd":"GO","cn":2400},{"dy":3,"cd":"EN","cn":6},{"dy":4,"cd":"GO","cn":1300},{"dy":5,"cd":"EN","cn":9},{"dy":6,"cd":"GO","cn":1100},{"dy":7,"cd":"EN","cn":8},{"dy":8,"cd":"GO","cn":3100},{"dy":9,"cd":"DI","cn":5},{"dy":10,"cd":"EN","cn":7},{"dy":11,"cd":"GO","cn":3400},{"dy":12,"cd":"EN","cn":7},{"dy":13,"cd":"DI","cn":3}</v>
      </c>
      <c r="L14" t="str">
        <f t="shared" si="6"/>
        <v>{"dy":13,"cd":"DI","cn":3}</v>
      </c>
    </row>
    <row r="15" spans="1:30">
      <c r="A15">
        <v>14</v>
      </c>
      <c r="B15">
        <f t="shared" ca="1" si="1"/>
        <v>0.69107140283523849</v>
      </c>
      <c r="C15">
        <f t="shared" ca="1" si="0"/>
        <v>0.47653860890149125</v>
      </c>
      <c r="D15" t="str">
        <f t="shared" ca="1" si="2"/>
        <v>EN</v>
      </c>
      <c r="E15">
        <f t="shared" ca="1" si="3"/>
        <v>7</v>
      </c>
      <c r="F15" t="s">
        <v>127</v>
      </c>
      <c r="G15">
        <v>10</v>
      </c>
      <c r="H15" t="s">
        <v>127</v>
      </c>
      <c r="I15">
        <v>8</v>
      </c>
      <c r="J15" t="str">
        <f t="shared" si="4"/>
        <v/>
      </c>
      <c r="K15" t="str">
        <f t="shared" ca="1" si="5"/>
        <v>{"dy":1,"cd":"DI","cn":4},{"dy":2,"cd":"GO","cn":2400},{"dy":3,"cd":"EN","cn":6},{"dy":4,"cd":"GO","cn":1300},{"dy":5,"cd":"EN","cn":9},{"dy":6,"cd":"GO","cn":1100},{"dy":7,"cd":"EN","cn":8},{"dy":8,"cd":"GO","cn":3100},{"dy":9,"cd":"DI","cn":5},{"dy":10,"cd":"EN","cn":7},{"dy":11,"cd":"GO","cn":3400},{"dy":12,"cd":"EN","cn":7},{"dy":13,"cd":"DI","cn":3},{"dy":14,"cd":"EN","cn":8}</v>
      </c>
      <c r="L15" t="str">
        <f t="shared" si="6"/>
        <v>{"dy":14,"cd":"EN","cn":8}</v>
      </c>
    </row>
    <row r="16" spans="1:30">
      <c r="A16">
        <v>15</v>
      </c>
      <c r="B16">
        <f t="shared" ca="1" si="1"/>
        <v>0.25931719174581924</v>
      </c>
      <c r="C16">
        <f t="shared" ca="1" si="0"/>
        <v>0.4128957826471733</v>
      </c>
      <c r="D16" t="str">
        <f t="shared" ca="1" si="2"/>
        <v>GO</v>
      </c>
      <c r="E16">
        <f t="shared" ca="1" si="3"/>
        <v>1700</v>
      </c>
      <c r="F16" t="s">
        <v>125</v>
      </c>
      <c r="G16">
        <v>1000</v>
      </c>
      <c r="H16" t="s">
        <v>125</v>
      </c>
      <c r="I16">
        <v>1200</v>
      </c>
      <c r="J16" t="str">
        <f t="shared" si="4"/>
        <v/>
      </c>
      <c r="K16" t="str">
        <f t="shared" ca="1" si="5"/>
        <v>{"dy":1,"cd":"DI","cn":4},{"dy":2,"cd":"GO","cn":2400},{"dy":3,"cd":"EN","cn":6},{"dy":4,"cd":"GO","cn":1300},{"dy":5,"cd":"EN","cn":9},{"dy":6,"cd":"GO","cn":1100},{"dy":7,"cd":"EN","cn":8},{"dy":8,"cd":"GO","cn":3100},{"dy":9,"cd":"DI","cn":5},{"dy":10,"cd":"EN","cn":7},{"dy":11,"cd":"GO","cn":3400},{"dy":12,"cd":"EN","cn":7},{"dy":13,"cd":"DI","cn":3},{"dy":14,"cd":"EN","cn":8},{"dy":15,"cd":"GO","cn":1200}</v>
      </c>
      <c r="L16" t="str">
        <f t="shared" si="6"/>
        <v>{"dy":15,"cd":"GO","cn":1200}</v>
      </c>
    </row>
    <row r="17" spans="1:12">
      <c r="A17">
        <v>16</v>
      </c>
      <c r="B17">
        <f t="shared" ca="1" si="1"/>
        <v>0.68872144725143569</v>
      </c>
      <c r="C17">
        <f t="shared" ca="1" si="0"/>
        <v>0.24172135857680999</v>
      </c>
      <c r="D17" t="str">
        <f t="shared" ca="1" si="2"/>
        <v>EN</v>
      </c>
      <c r="E17">
        <f t="shared" ca="1" si="3"/>
        <v>6</v>
      </c>
      <c r="F17" t="s">
        <v>127</v>
      </c>
      <c r="G17">
        <v>8</v>
      </c>
      <c r="H17" t="s">
        <v>127</v>
      </c>
      <c r="I17">
        <v>6</v>
      </c>
      <c r="J17" t="str">
        <f t="shared" si="4"/>
        <v/>
      </c>
      <c r="K17" t="str">
        <f t="shared" ca="1" si="5"/>
        <v>{"dy":1,"cd":"DI","cn":4},{"dy":2,"cd":"GO","cn":2400},{"dy":3,"cd":"EN","cn":6},{"dy":4,"cd":"GO","cn":1300},{"dy":5,"cd":"EN","cn":9},{"dy":6,"cd":"GO","cn":1100},{"dy":7,"cd":"EN","cn":8},{"dy":8,"cd":"GO","cn":3100},{"dy":9,"cd":"DI","cn":5},{"dy":10,"cd":"EN","cn":7},{"dy":11,"cd":"GO","cn":3400},{"dy":12,"cd":"EN","cn":7},{"dy":13,"cd":"DI","cn":3},{"dy":14,"cd":"EN","cn":8},{"dy":15,"cd":"GO","cn":1200},{"dy":16,"cd":"EN","cn":6}</v>
      </c>
      <c r="L17" t="str">
        <f t="shared" si="6"/>
        <v>{"dy":16,"cd":"EN","cn":6}</v>
      </c>
    </row>
    <row r="18" spans="1:12">
      <c r="A18">
        <v>17</v>
      </c>
      <c r="B18">
        <f t="shared" ca="1" si="1"/>
        <v>0.11468412912501014</v>
      </c>
      <c r="C18">
        <f t="shared" ca="1" si="0"/>
        <v>0.58415086318922493</v>
      </c>
      <c r="D18" t="str">
        <f t="shared" ca="1" si="2"/>
        <v>GO</v>
      </c>
      <c r="E18">
        <f t="shared" ca="1" si="3"/>
        <v>2300</v>
      </c>
      <c r="F18" t="s">
        <v>125</v>
      </c>
      <c r="G18">
        <v>800</v>
      </c>
      <c r="H18" t="s">
        <v>125</v>
      </c>
      <c r="I18">
        <v>2000</v>
      </c>
      <c r="J18" t="str">
        <f t="shared" si="4"/>
        <v/>
      </c>
      <c r="K18" t="str">
        <f t="shared" ca="1" si="5"/>
        <v>{"dy":1,"cd":"DI","cn":4},{"dy":2,"cd":"GO","cn":2400},{"dy":3,"cd":"EN","cn":6},{"dy":4,"cd":"GO","cn":1300},{"dy":5,"cd":"EN","cn":9},{"dy":6,"cd":"GO","cn":1100},{"dy":7,"cd":"EN","cn":8},{"dy":8,"cd":"GO","cn":3100},{"dy":9,"cd":"DI","cn":5},{"dy":10,"cd":"EN","cn":7},{"dy":11,"cd":"GO","cn":3400},{"dy":12,"cd":"EN","cn":7},{"dy":13,"cd":"DI","cn":3},{"dy":14,"cd":"EN","cn":8},{"dy":15,"cd":"GO","cn":1200},{"dy":16,"cd":"EN","cn":6},{"dy":17,"cd":"GO","cn":2000}</v>
      </c>
      <c r="L18" t="str">
        <f t="shared" si="6"/>
        <v>{"dy":17,"cd":"GO","cn":2000}</v>
      </c>
    </row>
    <row r="19" spans="1:12">
      <c r="A19">
        <v>18</v>
      </c>
      <c r="B19">
        <f t="shared" ca="1" si="1"/>
        <v>0.35661989058492927</v>
      </c>
      <c r="C19">
        <f t="shared" ca="1" si="0"/>
        <v>0.64480872186886118</v>
      </c>
      <c r="D19" t="str">
        <f t="shared" ca="1" si="2"/>
        <v>EN</v>
      </c>
      <c r="E19">
        <f t="shared" ca="1" si="3"/>
        <v>8</v>
      </c>
      <c r="F19" t="s">
        <v>127</v>
      </c>
      <c r="G19">
        <v>6</v>
      </c>
      <c r="H19" t="s">
        <v>97</v>
      </c>
      <c r="I19">
        <v>7</v>
      </c>
      <c r="J19" t="str">
        <f t="shared" si="4"/>
        <v/>
      </c>
      <c r="K19" t="str">
        <f t="shared" ca="1" si="5"/>
        <v>{"dy":1,"cd":"DI","cn":4},{"dy":2,"cd":"GO","cn":2400},{"dy":3,"cd":"EN","cn":6},{"dy":4,"cd":"GO","cn":1300},{"dy":5,"cd":"EN","cn":9},{"dy":6,"cd":"GO","cn":1100},{"dy":7,"cd":"EN","cn":8},{"dy":8,"cd":"GO","cn":3100},{"dy":9,"cd":"DI","cn":5},{"dy":10,"cd":"EN","cn":7},{"dy":11,"cd":"GO","cn":3400},{"dy":12,"cd":"EN","cn":7},{"dy":13,"cd":"DI","cn":3},{"dy":14,"cd":"EN","cn":8},{"dy":15,"cd":"GO","cn":1200},{"dy":16,"cd":"EN","cn":6},{"dy":17,"cd":"GO","cn":2000},{"dy":18,"cd":"EN","cn":7}</v>
      </c>
      <c r="L19" t="str">
        <f t="shared" si="6"/>
        <v>{"dy":18,"cd":"EN","cn":7}</v>
      </c>
    </row>
    <row r="20" spans="1:12">
      <c r="A20">
        <v>19</v>
      </c>
      <c r="B20">
        <f t="shared" ca="1" si="1"/>
        <v>0.33863686236189239</v>
      </c>
      <c r="C20">
        <f t="shared" ca="1" si="0"/>
        <v>0.36408668366125885</v>
      </c>
      <c r="D20" t="str">
        <f t="shared" ca="1" si="2"/>
        <v>GO</v>
      </c>
      <c r="E20">
        <f t="shared" ca="1" si="3"/>
        <v>1600</v>
      </c>
      <c r="F20" t="s">
        <v>125</v>
      </c>
      <c r="G20">
        <v>900</v>
      </c>
      <c r="H20" t="s">
        <v>125</v>
      </c>
      <c r="I20">
        <v>2300</v>
      </c>
      <c r="J20" t="str">
        <f t="shared" si="4"/>
        <v/>
      </c>
      <c r="K20" t="str">
        <f t="shared" ca="1" si="5"/>
        <v>{"dy":1,"cd":"DI","cn":4},{"dy":2,"cd":"GO","cn":2400},{"dy":3,"cd":"EN","cn":6},{"dy":4,"cd":"GO","cn":1300},{"dy":5,"cd":"EN","cn":9},{"dy":6,"cd":"GO","cn":1100},{"dy":7,"cd":"EN","cn":8},{"dy":8,"cd":"GO","cn":3100},{"dy":9,"cd":"DI","cn":5},{"dy":10,"cd":"EN","cn":7},{"dy":11,"cd":"GO","cn":3400},{"dy":12,"cd":"EN","cn":7},{"dy":13,"cd":"DI","cn":3},{"dy":14,"cd":"EN","cn":8},{"dy":15,"cd":"GO","cn":1200},{"dy":16,"cd":"EN","cn":6},{"dy":17,"cd":"GO","cn":2000},{"dy":18,"cd":"EN","cn":7},{"dy":19,"cd":"GO","cn":2300}</v>
      </c>
      <c r="L20" t="str">
        <f t="shared" si="6"/>
        <v>{"dy":19,"cd":"GO","cn":2300}</v>
      </c>
    </row>
    <row r="21" spans="1:12">
      <c r="A21">
        <v>20</v>
      </c>
      <c r="B21">
        <f t="shared" ca="1" si="1"/>
        <v>0.9236513836218635</v>
      </c>
      <c r="C21">
        <f t="shared" ca="1" si="0"/>
        <v>0.66268399440978054</v>
      </c>
      <c r="D21" t="str">
        <f t="shared" ca="1" si="2"/>
        <v>DI</v>
      </c>
      <c r="E21">
        <f t="shared" ca="1" si="3"/>
        <v>5</v>
      </c>
      <c r="F21" t="s">
        <v>127</v>
      </c>
      <c r="G21">
        <v>7</v>
      </c>
      <c r="H21" t="s">
        <v>127</v>
      </c>
      <c r="I21">
        <v>8</v>
      </c>
      <c r="J21" t="str">
        <f t="shared" si="4"/>
        <v/>
      </c>
      <c r="K21" t="str">
        <f t="shared" ca="1" si="5"/>
        <v>{"dy":1,"cd":"DI","cn":4},{"dy":2,"cd":"GO","cn":2400},{"dy":3,"cd":"EN","cn":6},{"dy":4,"cd":"GO","cn":1300},{"dy":5,"cd":"EN","cn":9},{"dy":6,"cd":"GO","cn":1100},{"dy":7,"cd":"EN","cn":8},{"dy":8,"cd":"GO","cn":3100},{"dy":9,"cd":"DI","cn":5},{"dy":10,"cd":"EN","cn":7},{"dy":11,"cd":"GO","cn":3400},{"dy":12,"cd":"EN","cn":7},{"dy":13,"cd":"DI","cn":3},{"dy":14,"cd":"EN","cn":8},{"dy":15,"cd":"GO","cn":1200},{"dy":16,"cd":"EN","cn":6},{"dy":17,"cd":"GO","cn":2000},{"dy":18,"cd":"EN","cn":7},{"dy":19,"cd":"GO","cn":2300},{"dy":20,"cd":"EN","cn":8}</v>
      </c>
      <c r="L21" t="str">
        <f t="shared" si="6"/>
        <v>{"dy":20,"cd":"EN","cn":8}</v>
      </c>
    </row>
    <row r="22" spans="1:12">
      <c r="A22">
        <v>21</v>
      </c>
      <c r="B22">
        <f t="shared" ca="1" si="1"/>
        <v>0.56925084862943442</v>
      </c>
      <c r="C22">
        <f t="shared" ca="1" si="0"/>
        <v>0.44971114613095931</v>
      </c>
      <c r="D22" t="str">
        <f t="shared" ca="1" si="2"/>
        <v>EN</v>
      </c>
      <c r="E22">
        <f t="shared" ca="1" si="3"/>
        <v>7</v>
      </c>
      <c r="F22" t="s">
        <v>129</v>
      </c>
      <c r="G22">
        <v>4</v>
      </c>
      <c r="H22" t="s">
        <v>125</v>
      </c>
      <c r="I22">
        <v>2200</v>
      </c>
      <c r="J22" t="str">
        <f t="shared" si="4"/>
        <v/>
      </c>
      <c r="K22" t="str">
        <f t="shared" ca="1" si="5"/>
        <v>{"dy":1,"cd":"DI","cn":4},{"dy":2,"cd":"GO","cn":2400},{"dy":3,"cd":"EN","cn":6},{"dy":4,"cd":"GO","cn":1300},{"dy":5,"cd":"EN","cn":9},{"dy":6,"cd":"GO","cn":1100},{"dy":7,"cd":"EN","cn":8},{"dy":8,"cd":"GO","cn":3100},{"dy":9,"cd":"DI","cn":5},{"dy":10,"cd":"EN","cn":7},{"dy":11,"cd":"GO","cn":3400},{"dy":12,"cd":"EN","cn":7},{"dy":13,"cd":"DI","cn":3},{"dy":14,"cd":"EN","cn":8},{"dy":15,"cd":"GO","cn":1200},{"dy":16,"cd":"EN","cn":6},{"dy":17,"cd":"GO","cn":2000},{"dy":18,"cd":"EN","cn":7},{"dy":19,"cd":"GO","cn":2300},{"dy":20,"cd":"EN","cn":8},{"dy":21,"cd":"GO","cn":2200}</v>
      </c>
      <c r="L22" t="str">
        <f t="shared" si="6"/>
        <v>{"dy":21,"cd":"GO","cn":2200}</v>
      </c>
    </row>
    <row r="23" spans="1:12">
      <c r="A23">
        <v>22</v>
      </c>
      <c r="B23">
        <f t="shared" ca="1" si="1"/>
        <v>0.36783596648810579</v>
      </c>
      <c r="C23">
        <f t="shared" ca="1" si="0"/>
        <v>9.3685983858736721E-3</v>
      </c>
      <c r="D23" t="str">
        <f t="shared" ca="1" si="2"/>
        <v>GO</v>
      </c>
      <c r="E23">
        <f t="shared" ca="1" si="3"/>
        <v>500</v>
      </c>
      <c r="F23" t="s">
        <v>127</v>
      </c>
      <c r="G23">
        <v>10</v>
      </c>
      <c r="H23" t="s">
        <v>127</v>
      </c>
      <c r="I23">
        <v>6</v>
      </c>
      <c r="J23" t="str">
        <f t="shared" si="4"/>
        <v/>
      </c>
      <c r="K23"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v>
      </c>
      <c r="L23" t="str">
        <f t="shared" si="6"/>
        <v>{"dy":22,"cd":"EN","cn":6}</v>
      </c>
    </row>
    <row r="24" spans="1:12">
      <c r="A24">
        <v>23</v>
      </c>
      <c r="B24">
        <f t="shared" ca="1" si="1"/>
        <v>0.15053678798072667</v>
      </c>
      <c r="C24">
        <f t="shared" ca="1" si="0"/>
        <v>0.59270512562952538</v>
      </c>
      <c r="D24" t="str">
        <f t="shared" ca="1" si="2"/>
        <v>EN</v>
      </c>
      <c r="E24">
        <f t="shared" ca="1" si="3"/>
        <v>8</v>
      </c>
      <c r="F24" t="s">
        <v>125</v>
      </c>
      <c r="G24">
        <v>800</v>
      </c>
      <c r="H24" t="s">
        <v>125</v>
      </c>
      <c r="I24">
        <v>2900</v>
      </c>
      <c r="J24" t="str">
        <f t="shared" si="4"/>
        <v/>
      </c>
      <c r="K24"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v>
      </c>
      <c r="L24" t="str">
        <f t="shared" si="6"/>
        <v>{"dy":23,"cd":"GO","cn":2900}</v>
      </c>
    </row>
    <row r="25" spans="1:12">
      <c r="A25">
        <v>24</v>
      </c>
      <c r="B25">
        <f t="shared" ca="1" si="1"/>
        <v>0.60411694812117955</v>
      </c>
      <c r="C25">
        <f t="shared" ca="1" si="0"/>
        <v>0.88442600782447955</v>
      </c>
      <c r="D25" t="str">
        <f t="shared" ca="1" si="2"/>
        <v>GO</v>
      </c>
      <c r="E25">
        <f t="shared" ca="1" si="3"/>
        <v>3200</v>
      </c>
      <c r="F25" t="s">
        <v>127</v>
      </c>
      <c r="G25">
        <v>6</v>
      </c>
      <c r="H25" t="s">
        <v>127</v>
      </c>
      <c r="I25">
        <v>9</v>
      </c>
      <c r="J25" t="str">
        <f t="shared" si="4"/>
        <v/>
      </c>
      <c r="K25"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v>
      </c>
      <c r="L25" t="str">
        <f t="shared" si="6"/>
        <v>{"dy":24,"cd":"EN","cn":9}</v>
      </c>
    </row>
    <row r="26" spans="1:12">
      <c r="A26">
        <v>25</v>
      </c>
      <c r="B26">
        <f t="shared" ca="1" si="1"/>
        <v>0.40313965966380438</v>
      </c>
      <c r="C26">
        <f t="shared" ca="1" si="0"/>
        <v>0.28540772024170291</v>
      </c>
      <c r="D26" t="str">
        <f t="shared" ca="1" si="2"/>
        <v>EN</v>
      </c>
      <c r="E26">
        <f t="shared" ca="1" si="3"/>
        <v>7</v>
      </c>
      <c r="F26" t="s">
        <v>125</v>
      </c>
      <c r="G26">
        <v>700</v>
      </c>
      <c r="H26" t="s">
        <v>125</v>
      </c>
      <c r="I26">
        <v>3200</v>
      </c>
      <c r="J26" t="str">
        <f t="shared" si="4"/>
        <v/>
      </c>
      <c r="K26"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v>
      </c>
      <c r="L26" t="str">
        <f t="shared" si="6"/>
        <v>{"dy":25,"cd":"GO","cn":3200}</v>
      </c>
    </row>
    <row r="27" spans="1:12">
      <c r="A27">
        <v>26</v>
      </c>
      <c r="B27">
        <f t="shared" ca="1" si="1"/>
        <v>0.42324857368459823</v>
      </c>
      <c r="C27">
        <f t="shared" ca="1" si="0"/>
        <v>0.71333823512694527</v>
      </c>
      <c r="D27" t="str">
        <f t="shared" ca="1" si="2"/>
        <v>GO</v>
      </c>
      <c r="E27">
        <f t="shared" ca="1" si="3"/>
        <v>2700</v>
      </c>
      <c r="F27" t="s">
        <v>127</v>
      </c>
      <c r="G27">
        <v>9</v>
      </c>
      <c r="H27" t="s">
        <v>129</v>
      </c>
      <c r="I27">
        <v>6</v>
      </c>
      <c r="J27" t="str">
        <f t="shared" si="4"/>
        <v/>
      </c>
      <c r="K27"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v>
      </c>
      <c r="L27" t="str">
        <f t="shared" si="6"/>
        <v>{"dy":26,"cd":"DI","cn":6}</v>
      </c>
    </row>
    <row r="28" spans="1:12">
      <c r="A28">
        <v>27</v>
      </c>
      <c r="B28">
        <f t="shared" ca="1" si="1"/>
        <v>0.47630773243063762</v>
      </c>
      <c r="C28">
        <f t="shared" ca="1" si="0"/>
        <v>0.19350973465184962</v>
      </c>
      <c r="D28" t="str">
        <f t="shared" ca="1" si="2"/>
        <v>EN</v>
      </c>
      <c r="E28">
        <f t="shared" ca="1" si="3"/>
        <v>6</v>
      </c>
      <c r="F28" t="s">
        <v>127</v>
      </c>
      <c r="G28">
        <v>9</v>
      </c>
      <c r="H28" t="s">
        <v>125</v>
      </c>
      <c r="I28">
        <v>1100</v>
      </c>
      <c r="J28" t="str">
        <f t="shared" si="4"/>
        <v/>
      </c>
      <c r="K28"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dy":27,"cd":"GO","cn":1100}</v>
      </c>
      <c r="L28" t="str">
        <f t="shared" si="6"/>
        <v>{"dy":27,"cd":"GO","cn":1100}</v>
      </c>
    </row>
    <row r="29" spans="1:12">
      <c r="A29">
        <v>28</v>
      </c>
      <c r="B29">
        <f t="shared" ca="1" si="1"/>
        <v>0.24752742906688785</v>
      </c>
      <c r="C29">
        <f t="shared" ca="1" si="0"/>
        <v>0.67870191688513259</v>
      </c>
      <c r="D29" t="str">
        <f t="shared" ca="1" si="2"/>
        <v>GO</v>
      </c>
      <c r="E29">
        <f t="shared" ca="1" si="3"/>
        <v>2600</v>
      </c>
      <c r="F29" t="s">
        <v>125</v>
      </c>
      <c r="G29">
        <v>3100</v>
      </c>
      <c r="H29" t="s">
        <v>127</v>
      </c>
      <c r="I29">
        <v>7</v>
      </c>
      <c r="J29" t="str">
        <f t="shared" si="4"/>
        <v/>
      </c>
      <c r="K29"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dy":27,"cd":"GO","cn":1100},{"dy":28,"cd":"EN","cn":7}</v>
      </c>
      <c r="L29" t="str">
        <f t="shared" si="6"/>
        <v>{"dy":28,"cd":"EN","cn":7}</v>
      </c>
    </row>
    <row r="30" spans="1:12">
      <c r="A30">
        <v>29</v>
      </c>
      <c r="B30">
        <f t="shared" ca="1" si="1"/>
        <v>0.99008441440390027</v>
      </c>
      <c r="C30">
        <f t="shared" ca="1" si="0"/>
        <v>0.13513180865915042</v>
      </c>
      <c r="D30" t="str">
        <f t="shared" ca="1" si="2"/>
        <v>DI</v>
      </c>
      <c r="E30">
        <f t="shared" ca="1" si="3"/>
        <v>3</v>
      </c>
      <c r="F30" t="s">
        <v>127</v>
      </c>
      <c r="G30">
        <v>7</v>
      </c>
      <c r="H30" t="s">
        <v>125</v>
      </c>
      <c r="I30">
        <v>2400</v>
      </c>
      <c r="J30" t="str">
        <f t="shared" si="4"/>
        <v/>
      </c>
      <c r="K30"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dy":27,"cd":"GO","cn":1100},{"dy":28,"cd":"EN","cn":7},{"dy":29,"cd":"GO","cn":2400}</v>
      </c>
      <c r="L30" t="str">
        <f t="shared" si="6"/>
        <v>{"dy":29,"cd":"GO","cn":2400}</v>
      </c>
    </row>
    <row r="31" spans="1:12">
      <c r="A31">
        <v>30</v>
      </c>
      <c r="B31">
        <f t="shared" ca="1" si="1"/>
        <v>0.64929948844047658</v>
      </c>
      <c r="C31">
        <f t="shared" ca="1" si="0"/>
        <v>0.36120579249475693</v>
      </c>
      <c r="D31" t="str">
        <f t="shared" ca="1" si="2"/>
        <v>EN</v>
      </c>
      <c r="E31">
        <f t="shared" ca="1" si="3"/>
        <v>7</v>
      </c>
      <c r="F31" t="s">
        <v>125</v>
      </c>
      <c r="G31">
        <v>1000</v>
      </c>
      <c r="H31" t="s">
        <v>127</v>
      </c>
      <c r="I31">
        <v>9</v>
      </c>
      <c r="J31" t="str">
        <f t="shared" si="4"/>
        <v/>
      </c>
      <c r="K31"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dy":27,"cd":"GO","cn":1100},{"dy":28,"cd":"EN","cn":7},{"dy":29,"cd":"GO","cn":2400},{"dy":30,"cd":"EN","cn":9}</v>
      </c>
      <c r="L31" t="str">
        <f t="shared" si="6"/>
        <v>{"dy":30,"cd":"EN","cn":9}</v>
      </c>
    </row>
    <row r="32" spans="1:12">
      <c r="A32">
        <v>31</v>
      </c>
      <c r="B32">
        <f t="shared" ca="1" si="1"/>
        <v>0.66911104840458335</v>
      </c>
      <c r="C32">
        <f t="shared" ca="1" si="0"/>
        <v>0.66060930793792494</v>
      </c>
      <c r="D32" t="str">
        <f t="shared" ca="1" si="2"/>
        <v>GO</v>
      </c>
      <c r="E32">
        <f t="shared" ca="1" si="3"/>
        <v>2500</v>
      </c>
      <c r="F32" t="s">
        <v>127</v>
      </c>
      <c r="G32">
        <v>6</v>
      </c>
      <c r="H32" t="s">
        <v>125</v>
      </c>
      <c r="I32">
        <v>900</v>
      </c>
      <c r="J32" t="str">
        <f t="shared" si="4"/>
        <v/>
      </c>
      <c r="K32" t="str">
        <f t="shared" ca="1" si="5"/>
        <v>{"dy":1,"cd":"DI","cn":4},{"dy":2,"cd":"GO","cn":2400},{"dy":3,"cd":"EN","cn":6},{"dy":4,"cd":"GO","cn":1300},{"dy":5,"cd":"EN","cn":9},{"dy":6,"cd":"GO","cn":1100},{"dy":7,"cd":"EN","cn":8},{"dy":8,"cd":"GO","cn":3100},{"dy":9,"cd":"DI","cn":5},{"dy":10,"cd":"EN","cn":7},{"dy":11,"cd":"GO","cn":3400},{"dy":12,"cd":"EN","cn":7},{"dy":13,"cd":"DI","cn":3},{"dy":14,"cd":"EN","cn":8},{"dy":15,"cd":"GO","cn":1200},{"dy":16,"cd":"EN","cn":6},{"dy":17,"cd":"GO","cn":2000},{"dy":18,"cd":"EN","cn":7},{"dy":19,"cd":"GO","cn":2300},{"dy":20,"cd":"EN","cn":8},{"dy":21,"cd":"GO","cn":2200},{"dy":22,"cd":"EN","cn":6},{"dy":23,"cd":"GO","cn":2900},{"dy":24,"cd":"EN","cn":9},{"dy":25,"cd":"GO","cn":3200},{"dy":26,"cd":"DI","cn":6},{"dy":27,"cd":"GO","cn":1100},{"dy":28,"cd":"EN","cn":7},{"dy":29,"cd":"GO","cn":2400},{"dy":30,"cd":"EN","cn":9},{"dy":31,"cd":"GO","cn":900}</v>
      </c>
      <c r="L32" t="str">
        <f t="shared" si="6"/>
        <v>{"dy":31,"cd":"GO","cn":900}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AQ2" sqref="AQ2"/>
    </sheetView>
    <sheetView tabSelected="1" workbookViewId="1">
      <pane xSplit="2" ySplit="1" topLeftCell="AR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e">
        <f t="array" aca="1" ref="T1" ca="1">IF(SUM(IF(S:S="업데이트순번이상",1,0))&gt;0,"순번이상","")</f>
        <v>#VALUE!</v>
      </c>
      <c r="U1" s="6" t="s">
        <v>151</v>
      </c>
      <c r="V1" s="6" t="s">
        <v>146</v>
      </c>
      <c r="W1" s="6" t="s">
        <v>161</v>
      </c>
      <c r="X1" s="6" t="s">
        <v>162</v>
      </c>
      <c r="Y1" s="6" t="s">
        <v>163</v>
      </c>
      <c r="Z1" s="6" t="s">
        <v>164</v>
      </c>
      <c r="AA1" s="3" t="s">
        <v>93</v>
      </c>
      <c r="AB1" t="s">
        <v>62</v>
      </c>
      <c r="AC1" s="3" t="str">
        <f t="array" ref="AC1">IF(SUM(IF(AJ:AJ="슬롯타입이상",1,0))&gt;0,"타입확인","vl")</f>
        <v>vl</v>
      </c>
      <c r="AD1" s="3" t="str">
        <f t="array" ref="AD1">IF(SUM(IF(OR(AK:AK="밸류불필요",AK:AK="숫자필요",AK:AK="캐릭터없음",AK:AK="장비없음"),1,0))&gt;0,"밸류이상","cn")</f>
        <v>cn</v>
      </c>
      <c r="AE1" s="3" t="s">
        <v>67</v>
      </c>
      <c r="AF1" s="2" t="s">
        <v>81</v>
      </c>
      <c r="AG1" s="2" t="s">
        <v>69</v>
      </c>
      <c r="AH1" s="6" t="s">
        <v>172</v>
      </c>
      <c r="AI1" s="9" t="str">
        <f t="array" ref="AI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3.6</v>
      </c>
      <c r="BQ1" t="s">
        <v>264</v>
      </c>
      <c r="BR1" t="s">
        <v>265</v>
      </c>
      <c r="BS1" t="str">
        <f ca="1">IF(COUNTA(BV:BV)&lt;&gt;COUNTA([1]EquipTable!$A:$A),"수량이상","누적")</f>
        <v>누적</v>
      </c>
      <c r="BT1" t="s">
        <v>262</v>
      </c>
      <c r="BU1" t="s">
        <v>263</v>
      </c>
      <c r="BV1" t="s">
        <v>144</v>
      </c>
      <c r="BX1" t="s">
        <v>120</v>
      </c>
      <c r="BY1">
        <v>5</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0.17378798477245139</v>
      </c>
      <c r="E2">
        <f t="shared" ca="1" si="1"/>
        <v>0.13580835978914818</v>
      </c>
      <c r="F2">
        <f t="shared" ca="1" si="1"/>
        <v>0.1628773276123342</v>
      </c>
      <c r="G2">
        <f t="shared" ca="1" si="1"/>
        <v>0.70227888226762758</v>
      </c>
      <c r="H2">
        <f t="shared" ca="1" si="1"/>
        <v>0.82404087179525642</v>
      </c>
      <c r="I2">
        <f t="shared" ca="1" si="1"/>
        <v>0.60162224488055605</v>
      </c>
      <c r="J2" t="s">
        <v>85</v>
      </c>
      <c r="M2" t="str">
        <f t="shared" ref="M2:M65" si="2">IF(LEN(J2)&lt;&gt;0,J2,VLOOKUP(D2+$B2,$BJ:$BK,MATCH($BK$1,$BJ$1:$BK$1,0),1))</f>
        <v>지정 캐릭터</v>
      </c>
      <c r="N2" t="e">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#VALUE!</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e">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#VALUE!</v>
      </c>
      <c r="R2" t="e">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#VALUE!</v>
      </c>
      <c r="S2" t="e">
        <f ca="1">IF(OR(ISNUMBER(N2),N2="삭제",ISBLANK(N2)),"",
IF(LEFT(N2,5)="Equip",
  IF($BP$1&lt;VLOOKUP(N2,[1]EquipTable!$1:$1048576,MATCH("업데이트순번",[1]EquipTable!$1:$1,0),0),"업데이트순번이상",""),
IF(LEFT(N2,5)="Actor",
  IF($BY$1&lt;VLOOKUP(N2,[2]ActorTable!$1:$1048576,MATCH("업데이트순번",[2]ActorTable!$1:$1,0),0),"업데이트순번이상",""),
"그외없음")))</f>
        <v>#VALUE!</v>
      </c>
      <c r="T2" t="e">
        <f t="shared" ref="T2:T65" ca="1" si="5">IF(OR(ISNUMBER(N2),N2="삭제",ISBLANK(N2)),"",
IF(LEFT(N2,5)="Equip",IF(MID(N2,7,1)="4","전설",""),
IF(LEFT(N2,5)="Actor",IF(MID(N2,7,1)="2","전설",""),
"그외없음")))</f>
        <v>#VALUE!</v>
      </c>
      <c r="U2" t="s">
        <v>82</v>
      </c>
      <c r="V2" t="s">
        <v>110</v>
      </c>
      <c r="W2">
        <v>1</v>
      </c>
      <c r="X2" t="s">
        <v>125</v>
      </c>
      <c r="Z2">
        <v>3100</v>
      </c>
      <c r="AA2" t="str">
        <f t="shared" ref="AA2:AA65" ca="1" si="6">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{"dy":1,"sl":0,"tp":"upn","vl":"45765","cn":14,"pt":"GO","pr":4200}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11">COUNTIF(M:M,AP2)</f>
        <v>140</v>
      </c>
      <c r="AU2">
        <f t="shared" ref="AU2:AU15" si="12">COUNTIF(AB:AB,AP2)</f>
        <v>154</v>
      </c>
      <c r="AV2">
        <f ca="1">COUNTIFS(M:M,AP2,T:T,"전설")</f>
        <v>1</v>
      </c>
      <c r="AW2">
        <f>COUNTIFS(AB:AB,AP2,AI:AI,"전설")</f>
        <v>7</v>
      </c>
      <c r="BE2" t="str">
        <f ca="1">"["&amp;
IF(LEFT(OFFSET(AM1,COUNTA(AM:AM)-1,0),1)=",",SUBSTITUTE(OFFSET(AM1,COUNTA(AM:AM)-1,0),",","",1),OFFSET(AM1,COUNTA(AM:AM)-1,0))
&amp;"]"</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dy":27,"sl":11,"tp":"fp","vl":"Actor3231","cn":75,"pt":"DI","pp":172,"pr":99},{"dy":28,"sl":11,"tp":"fp","vl":"Actor3231","cn":75,"pt":"DI","pp":172,"pr":99},{"dy":29,"sl":11},{"dy":30,"sl":11,"tp":"fl6","vl":"Actor1029","cn":1,"pt":"DI","pp":80,"pr":49},{"dy":31,"sl":11,"tp":"fl6","vl":"Actor1029","cn":1,"pt":"DI","pp":80,"pr":49}]</v>
      </c>
      <c r="BG2">
        <v>0</v>
      </c>
      <c r="BH2">
        <v>15</v>
      </c>
      <c r="BI2">
        <f t="shared" ref="BI2:BI14" si="13">BH2/SUMIF(BG:BG,BG2,BH:BH)</f>
        <v>0.88235294117647056</v>
      </c>
      <c r="BJ2">
        <v>0</v>
      </c>
      <c r="BK2" t="s">
        <v>82</v>
      </c>
      <c r="BM2" t="e">
        <f ca="1">IF(VLOOKUP($BV2,[1]EquipTable!$1:$1048576,MATCH("업데이트순번",[1]EquipTable!$1:$1,0),0)&lt;=$BP$1,1,0)
*IF(MID(BV2,7,1)="4",0.1,1)</f>
        <v>#VALUE!</v>
      </c>
      <c r="BN2" t="e">
        <f ca="1">IF(VLOOKUP($BV2,[1]EquipTable!$1:$1048576,MATCH("업데이트순번",[1]EquipTable!$1:$1,0),0)&lt;=$BP$1,1,0)
*IF(MID(BV2,7,1)="4",0.1,1)
*IF(AND(MID(BV2,7,1)&lt;&gt;"4",OR(MID(BV2,6,1)="6",MID(BV2,6,1)="7")),3,1)</f>
        <v>#VALUE!</v>
      </c>
      <c r="BO2" t="e">
        <f ca="1">IF(VLOOKUP($BV2,[1]EquipTable!$1:$1048576,MATCH("업데이트순번",[1]EquipTable!$1:$1,0),0)&lt;=$BP$1,1,0)
*IF(MID(BV2,7,1)="4",0.1,1)
*IF(AND(MID(BV2,7,1)&lt;&gt;"4",MID(BV2,6,1)="8"),4,1)</f>
        <v>#VALUE!</v>
      </c>
      <c r="BP2" t="e">
        <f ca="1">BM2/SUM(BM:BM)</f>
        <v>#VALUE!</v>
      </c>
      <c r="BQ2" t="e">
        <f ca="1">BN2/SUM(BN:BN)</f>
        <v>#VALUE!</v>
      </c>
      <c r="BR2" t="e">
        <f ca="1">BO2/SUM(BO:BO)</f>
        <v>#VALUE!</v>
      </c>
      <c r="BS2">
        <v>0</v>
      </c>
      <c r="BT2">
        <v>0</v>
      </c>
      <c r="BU2">
        <v>0</v>
      </c>
      <c r="BV2" t="e">
        <f ca="1">OFFSET([1]EquipTable!$A$1,ROW()-1,0)</f>
        <v>#VALUE!</v>
      </c>
      <c r="BX2" t="e">
        <f ca="1">IF(VLOOKUP($CA2,[2]ActorTable!$1:$1048576,MATCH("업데이트순번",[2]ActorTable!$1:$1,0),0)&lt;=$BY$1,1,0)
*IF(MID(CA2,7,1)="2",0.1,1)</f>
        <v>#VALUE!</v>
      </c>
      <c r="BY2" t="e">
        <f ca="1">BX2/SUM(BX:BX)</f>
        <v>#VALUE!</v>
      </c>
      <c r="BZ2">
        <v>0</v>
      </c>
      <c r="CA2" t="e">
        <f ca="1">OFFSET([2]ActorTable!$A$1,ROW()-1,0)</f>
        <v>#VALUE!</v>
      </c>
      <c r="CB2" t="e">
        <f ca="1">VLOOKUP($CA2,[2]ActorTable!$1:$1048576,MATCH("이름참고",[2]ActorTable!$1:$1,0),0)</f>
        <v>#VALUE!</v>
      </c>
      <c r="CD2" t="s">
        <v>167</v>
      </c>
    </row>
    <row r="3" spans="1:82">
      <c r="A3">
        <v>1</v>
      </c>
      <c r="B3">
        <v>1</v>
      </c>
      <c r="C3">
        <f t="shared" si="0"/>
        <v>0</v>
      </c>
      <c r="D3">
        <f t="shared" ca="1" si="1"/>
        <v>0.6300305210119701</v>
      </c>
      <c r="E3">
        <f t="shared" ca="1" si="1"/>
        <v>0.38798495616894269</v>
      </c>
      <c r="F3">
        <f t="shared" ca="1" si="1"/>
        <v>0.33868563317662914</v>
      </c>
      <c r="G3">
        <f t="shared" ca="1" si="1"/>
        <v>0.42856641224031555</v>
      </c>
      <c r="H3">
        <f t="shared" ca="1" si="1"/>
        <v>0.28353680483745736</v>
      </c>
      <c r="I3">
        <f t="shared" ca="1" si="1"/>
        <v>0.64649704881970516</v>
      </c>
      <c r="M3" t="str">
        <f t="shared" ca="1" si="2"/>
        <v>지정 장비</v>
      </c>
      <c r="N3" t="e">
        <f t="shared" ca="1" si="3"/>
        <v>#VALUE!</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e">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#VALUE!</v>
      </c>
      <c r="R3" t="e">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#VALUE!</v>
      </c>
      <c r="S3" t="e">
        <f ca="1">IF(OR(ISNUMBER(N3),N3="삭제",ISBLANK(N3)),"",
IF(LEFT(N3,5)="Equip",
  IF($BP$1&lt;VLOOKUP(N3,[1]EquipTable!$1:$1048576,MATCH("업데이트순번",[1]EquipTable!$1:$1,0),0),"업데이트순번이상",""),
IF(LEFT(N3,5)="Actor",
  IF($BY$1&lt;VLOOKUP(N3,[2]ActorTable!$1:$1048576,MATCH("업데이트순번",[2]ActorTable!$1:$1,0),0),"업데이트순번이상",""),
"그외없음")))</f>
        <v>#VALUE!</v>
      </c>
      <c r="T3" t="e">
        <f t="shared" ca="1" si="5"/>
        <v>#VALUE!</v>
      </c>
      <c r="U3" t="s">
        <v>82</v>
      </c>
      <c r="V3" t="s">
        <v>381</v>
      </c>
      <c r="W3">
        <v>1</v>
      </c>
      <c r="X3" t="s">
        <v>129</v>
      </c>
      <c r="Z3">
        <v>36</v>
      </c>
      <c r="AA3" t="str">
        <f t="shared" ca="1" si="6"/>
        <v>fe</v>
      </c>
      <c r="AB3" t="s">
        <v>82</v>
      </c>
      <c r="AC3" t="s">
        <v>439</v>
      </c>
      <c r="AD3">
        <v>1</v>
      </c>
      <c r="AE3" t="s">
        <v>125</v>
      </c>
      <c r="AG3">
        <v>800</v>
      </c>
      <c r="AH3" t="str">
        <f>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그린 아이즈</v>
      </c>
      <c r="AL3">
        <v>1</v>
      </c>
      <c r="AM3" t="str">
        <f t="shared" ca="1" si="9"/>
        <v>{"dy":1,"sl":0,"tp":"upn","vl":"45765","cn":14,"pt":"GO","pr":4200},{"dy":1,"sl":1,"tp":"fe","vl":"Equip5002","cn":1,"pt":"GO","pr":800}</v>
      </c>
      <c r="AN3" t="str">
        <f t="shared" ca="1" si="10"/>
        <v>{"dy":1,"sl":1,"tp":"fe","vl":"Equip5002","cn":1,"pt":"GO","pr":800}</v>
      </c>
      <c r="AP3" t="s">
        <v>83</v>
      </c>
      <c r="AQ3" t="s">
        <v>71</v>
      </c>
      <c r="AR3">
        <v>0</v>
      </c>
      <c r="AS3">
        <v>7</v>
      </c>
      <c r="AT3">
        <f t="shared" ca="1" si="11"/>
        <v>1</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t="e">
        <f ca="1">IF(VLOOKUP($BV3,[1]EquipTable!$1:$1048576,MATCH("업데이트순번",[1]EquipTable!$1:$1,0),0)&lt;=$BP$1,1,0)
*IF(MID(BV3,7,1)="4",0.1,1)</f>
        <v>#VALUE!</v>
      </c>
      <c r="BN3" t="e">
        <f ca="1">IF(VLOOKUP($BV3,[1]EquipTable!$1:$1048576,MATCH("업데이트순번",[1]EquipTable!$1:$1,0),0)&lt;=$BP$1,1,0)
*IF(MID(BV3,7,1)="4",0.1,1)
*IF(AND(MID(BV3,7,1)&lt;&gt;"4",OR(MID(BV3,6,1)="6",MID(BV3,6,1)="7")),3,1)</f>
        <v>#VALUE!</v>
      </c>
      <c r="BO3" t="e">
        <f ca="1">IF(VLOOKUP($BV3,[1]EquipTable!$1:$1048576,MATCH("업데이트순번",[1]EquipTable!$1:$1,0),0)&lt;=$BP$1,1,0)
*IF(MID(BV3,7,1)="4",0.1,1)
*IF(AND(MID(BV3,7,1)&lt;&gt;"4",MID(BV3,6,1)="8"),4,1)</f>
        <v>#VALUE!</v>
      </c>
      <c r="BP3" t="e">
        <f t="shared" ref="BP3:BP66" ca="1" si="16">BM3/SUM(BM:BM)</f>
        <v>#VALUE!</v>
      </c>
      <c r="BQ3" t="e">
        <f t="shared" ref="BQ3:BQ66" ca="1" si="17">BN3/SUM(BN:BN)</f>
        <v>#VALUE!</v>
      </c>
      <c r="BR3" t="e">
        <f t="shared" ref="BR3:BR66" ca="1" si="18">BO3/SUM(BO:BO)</f>
        <v>#VALUE!</v>
      </c>
      <c r="BS3" t="e">
        <f t="shared" ref="BS3:BU66" ca="1" si="19">BS2+BP2</f>
        <v>#VALUE!</v>
      </c>
      <c r="BT3" t="e">
        <f t="shared" ca="1" si="19"/>
        <v>#VALUE!</v>
      </c>
      <c r="BU3" t="e">
        <f t="shared" ca="1" si="19"/>
        <v>#VALUE!</v>
      </c>
      <c r="BV3" t="e">
        <f ca="1">OFFSET([1]EquipTable!$A$1,ROW()-1,0)</f>
        <v>#VALUE!</v>
      </c>
      <c r="BX3" t="e">
        <f ca="1">IF(VLOOKUP($CA3,[2]ActorTable!$1:$1048576,MATCH("업데이트순번",[2]ActorTable!$1:$1,0),0)&lt;=$BY$1,1,0)
*IF(MID(CA3,7,1)="2",0.1,1)</f>
        <v>#VALUE!</v>
      </c>
      <c r="BY3" t="e">
        <f t="shared" ref="BY3:BY45" ca="1" si="20">BX3/SUM(BX:BX)</f>
        <v>#VALUE!</v>
      </c>
      <c r="BZ3" t="e">
        <f t="shared" ref="BZ3:BZ45" ca="1" si="21">BZ2+BY2</f>
        <v>#VALUE!</v>
      </c>
      <c r="CA3" t="e">
        <f ca="1">OFFSET([2]ActorTable!$A$1,ROW()-1,0)</f>
        <v>#VALUE!</v>
      </c>
      <c r="CB3" t="e">
        <f ca="1">VLOOKUP($CA3,[2]ActorTable!$1:$1048576,MATCH("이름참고",[2]ActorTable!$1:$1,0),0)</f>
        <v>#VALUE!</v>
      </c>
    </row>
    <row r="4" spans="1:82">
      <c r="A4">
        <v>1</v>
      </c>
      <c r="B4">
        <v>2</v>
      </c>
      <c r="C4">
        <f t="shared" si="0"/>
        <v>0</v>
      </c>
      <c r="D4">
        <f t="shared" ca="1" si="1"/>
        <v>0.26403740698021894</v>
      </c>
      <c r="E4">
        <f t="shared" ca="1" si="1"/>
        <v>0.3969414593997016</v>
      </c>
      <c r="F4">
        <f t="shared" ca="1" si="1"/>
        <v>0.83017964507902919</v>
      </c>
      <c r="G4">
        <f t="shared" ca="1" si="1"/>
        <v>0.72278367888641726</v>
      </c>
      <c r="H4">
        <f t="shared" ca="1" si="1"/>
        <v>0.27670860494556848</v>
      </c>
      <c r="I4">
        <f t="shared" ca="1" si="1"/>
        <v>0.21372846560109393</v>
      </c>
      <c r="M4" t="str">
        <f t="shared" ca="1" si="2"/>
        <v>안 지정 캐릭터 PP 영웅등급</v>
      </c>
      <c r="N4">
        <f t="shared" ca="1" si="3"/>
        <v>39694</v>
      </c>
      <c r="O4">
        <f t="shared" ca="1" si="4"/>
        <v>7</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10</v>
      </c>
      <c r="X4" t="s">
        <v>125</v>
      </c>
      <c r="Z4">
        <v>3300</v>
      </c>
      <c r="AA4" t="str">
        <f t="shared" ca="1" si="6"/>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{"dy":1,"sl":0,"tp":"upn","vl":"45765","cn":14,"pt":"GO","pr":4200},{"dy":1,"sl":1,"tp":"fe","vl":"Equip5002","cn":1,"pt":"GO","pr":800},{"dy":1,"sl":2,"tp":"upn","vl":"56326","cn":5,"pt":"GO","pr":1500}</v>
      </c>
      <c r="AN4" t="str">
        <f t="shared" ca="1" si="10"/>
        <v>{"dy":1,"sl":2,"tp":"upn","vl":"56326","cn":5,"pt":"GO","pr":1500}</v>
      </c>
      <c r="AP4" t="s">
        <v>84</v>
      </c>
      <c r="AQ4" t="s">
        <v>72</v>
      </c>
      <c r="AR4">
        <v>0</v>
      </c>
      <c r="AS4">
        <v>7</v>
      </c>
      <c r="AT4">
        <f t="shared" ca="1" si="11"/>
        <v>2</v>
      </c>
      <c r="AU4">
        <f t="shared" si="12"/>
        <v>0</v>
      </c>
      <c r="AV4">
        <f t="shared" ca="1" si="14"/>
        <v>0</v>
      </c>
      <c r="AW4">
        <f t="shared" si="15"/>
        <v>0</v>
      </c>
      <c r="AZ4">
        <v>149</v>
      </c>
      <c r="BE4" t="s">
        <v>189</v>
      </c>
      <c r="BG4">
        <v>0</v>
      </c>
      <c r="BH4">
        <v>1</v>
      </c>
      <c r="BI4">
        <f t="shared" si="13"/>
        <v>5.8823529411764705E-2</v>
      </c>
      <c r="BJ4">
        <f>BJ3+BI3</f>
        <v>0.94117647058823528</v>
      </c>
      <c r="BK4" t="s">
        <v>84</v>
      </c>
      <c r="BM4" t="e">
        <f ca="1">IF(VLOOKUP($BV4,[1]EquipTable!$1:$1048576,MATCH("업데이트순번",[1]EquipTable!$1:$1,0),0)&lt;=$BP$1,1,0)
*IF(MID(BV4,7,1)="4",0.1,1)</f>
        <v>#VALUE!</v>
      </c>
      <c r="BN4" t="e">
        <f ca="1">IF(VLOOKUP($BV4,[1]EquipTable!$1:$1048576,MATCH("업데이트순번",[1]EquipTable!$1:$1,0),0)&lt;=$BP$1,1,0)
*IF(MID(BV4,7,1)="4",0.1,1)
*IF(AND(MID(BV4,7,1)&lt;&gt;"4",OR(MID(BV4,6,1)="6",MID(BV4,6,1)="7")),3,1)</f>
        <v>#VALUE!</v>
      </c>
      <c r="BO4" t="e">
        <f ca="1">IF(VLOOKUP($BV4,[1]EquipTable!$1:$1048576,MATCH("업데이트순번",[1]EquipTable!$1:$1,0),0)&lt;=$BP$1,1,0)
*IF(MID(BV4,7,1)="4",0.1,1)
*IF(AND(MID(BV4,7,1)&lt;&gt;"4",MID(BV4,6,1)="8"),4,1)</f>
        <v>#VALUE!</v>
      </c>
      <c r="BP4" t="e">
        <f t="shared" ca="1" si="16"/>
        <v>#VALUE!</v>
      </c>
      <c r="BQ4" t="e">
        <f t="shared" ca="1" si="17"/>
        <v>#VALUE!</v>
      </c>
      <c r="BR4" t="e">
        <f t="shared" ca="1" si="18"/>
        <v>#VALUE!</v>
      </c>
      <c r="BS4" t="e">
        <f t="shared" ca="1" si="19"/>
        <v>#VALUE!</v>
      </c>
      <c r="BT4" t="e">
        <f t="shared" ref="BT4:BT67" ca="1" si="22">BT3+BQ3</f>
        <v>#VALUE!</v>
      </c>
      <c r="BU4" t="e">
        <f t="shared" ref="BU4:BU67" ca="1" si="23">BU3+BR3</f>
        <v>#VALUE!</v>
      </c>
      <c r="BV4" t="e">
        <f ca="1">OFFSET([1]EquipTable!$A$1,ROW()-1,0)</f>
        <v>#VALUE!</v>
      </c>
      <c r="BX4" t="e">
        <f ca="1">IF(VLOOKUP($CA4,[2]ActorTable!$1:$1048576,MATCH("업데이트순번",[2]ActorTable!$1:$1,0),0)&lt;=$BY$1,1,0)
*IF(MID(CA4,7,1)="2",0.1,1)</f>
        <v>#VALUE!</v>
      </c>
      <c r="BY4" t="e">
        <f t="shared" ca="1" si="20"/>
        <v>#VALUE!</v>
      </c>
      <c r="BZ4" t="e">
        <f t="shared" ca="1" si="21"/>
        <v>#VALUE!</v>
      </c>
      <c r="CA4" t="e">
        <f ca="1">OFFSET([2]ActorTable!$A$1,ROW()-1,0)</f>
        <v>#VALUE!</v>
      </c>
      <c r="CB4" t="e">
        <f ca="1">VLOOKUP($CA4,[2]ActorTable!$1:$1048576,MATCH("이름참고",[2]ActorTable!$1:$1,0),0)</f>
        <v>#VALUE!</v>
      </c>
    </row>
    <row r="5" spans="1:82">
      <c r="A5">
        <v>1</v>
      </c>
      <c r="B5">
        <v>3</v>
      </c>
      <c r="C5">
        <f t="shared" si="0"/>
        <v>0</v>
      </c>
      <c r="D5">
        <f t="shared" ca="1" si="1"/>
        <v>3.9885776033172338E-2</v>
      </c>
      <c r="E5">
        <f t="shared" ca="1" si="1"/>
        <v>0.73853000535747604</v>
      </c>
      <c r="F5">
        <f t="shared" ca="1" si="1"/>
        <v>0.3234905219067673</v>
      </c>
      <c r="G5">
        <f t="shared" ca="1" si="1"/>
        <v>0.69380599670111798</v>
      </c>
      <c r="H5">
        <f t="shared" ca="1" si="1"/>
        <v>0.46859348399957901</v>
      </c>
      <c r="I5">
        <f t="shared" ca="1" si="1"/>
        <v>0.51857555422540613</v>
      </c>
      <c r="M5" t="str">
        <f t="shared" ca="1" si="2"/>
        <v>안 지정 캐릭터 PP 영웅등급</v>
      </c>
      <c r="N5">
        <f t="shared" ca="1" si="3"/>
        <v>73853</v>
      </c>
      <c r="O5">
        <f t="shared" ca="1" si="4"/>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14</v>
      </c>
      <c r="X5" t="s">
        <v>125</v>
      </c>
      <c r="Z5">
        <v>2400</v>
      </c>
      <c r="AA5" t="str">
        <f t="shared" ca="1" si="6"/>
        <v>fe</v>
      </c>
      <c r="AB5" t="s">
        <v>82</v>
      </c>
      <c r="AC5" t="s">
        <v>434</v>
      </c>
      <c r="AD5">
        <v>1</v>
      </c>
      <c r="AE5" t="s">
        <v>125</v>
      </c>
      <c r="AG5">
        <v>3400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{"dy":1,"sl":0,"tp":"upn","vl":"45765","cn":14,"pt":"GO","pr":4200},{"dy":1,"sl":1,"tp":"fe","vl":"Equip5002","cn":1,"pt":"GO","pr":800},{"dy":1,"sl":2,"tp":"upn","vl":"56326","cn":5,"pt":"GO","pr":1500},{"dy":1,"sl":3,"tp":"fe","vl":"Equip0201","cn":1,"pt":"GO","pr":3400}</v>
      </c>
      <c r="AN5" t="str">
        <f t="shared" ca="1" si="10"/>
        <v>{"dy":1,"sl":3,"tp":"fe","vl":"Equip0201","cn":1,"pt":"GO","pr":3400}</v>
      </c>
      <c r="AP5" t="s">
        <v>85</v>
      </c>
      <c r="AQ5" t="s">
        <v>73</v>
      </c>
      <c r="AR5">
        <v>8</v>
      </c>
      <c r="AS5">
        <v>11</v>
      </c>
      <c r="AT5">
        <f t="shared" ca="1" si="11"/>
        <v>1</v>
      </c>
      <c r="AU5">
        <f t="shared" si="12"/>
        <v>9</v>
      </c>
      <c r="AV5">
        <f t="shared" ca="1" si="14"/>
        <v>0</v>
      </c>
      <c r="AW5">
        <f t="shared" si="15"/>
        <v>4</v>
      </c>
      <c r="AZ5">
        <v>1</v>
      </c>
      <c r="BE5">
        <f ca="1">LEN(BE2)</f>
        <v>23121</v>
      </c>
      <c r="BG5">
        <v>1</v>
      </c>
      <c r="BH5">
        <v>1</v>
      </c>
      <c r="BI5">
        <f t="shared" si="13"/>
        <v>1</v>
      </c>
      <c r="BJ5">
        <f t="shared" ref="BJ5:BJ18" si="24">BJ4+BI4</f>
        <v>1</v>
      </c>
      <c r="BK5" t="s">
        <v>138</v>
      </c>
      <c r="BM5" t="e">
        <f ca="1">IF(VLOOKUP($BV5,[1]EquipTable!$1:$1048576,MATCH("업데이트순번",[1]EquipTable!$1:$1,0),0)&lt;=$BP$1,1,0)
*IF(MID(BV5,7,1)="4",0.1,1)</f>
        <v>#VALUE!</v>
      </c>
      <c r="BN5" t="e">
        <f ca="1">IF(VLOOKUP($BV5,[1]EquipTable!$1:$1048576,MATCH("업데이트순번",[1]EquipTable!$1:$1,0),0)&lt;=$BP$1,1,0)
*IF(MID(BV5,7,1)="4",0.1,1)
*IF(AND(MID(BV5,7,1)&lt;&gt;"4",OR(MID(BV5,6,1)="6",MID(BV5,6,1)="7")),3,1)</f>
        <v>#VALUE!</v>
      </c>
      <c r="BO5" t="e">
        <f ca="1">IF(VLOOKUP($BV5,[1]EquipTable!$1:$1048576,MATCH("업데이트순번",[1]EquipTable!$1:$1,0),0)&lt;=$BP$1,1,0)
*IF(MID(BV5,7,1)="4",0.1,1)
*IF(AND(MID(BV5,7,1)&lt;&gt;"4",MID(BV5,6,1)="8"),4,1)</f>
        <v>#VALUE!</v>
      </c>
      <c r="BP5" t="e">
        <f t="shared" ca="1" si="16"/>
        <v>#VALUE!</v>
      </c>
      <c r="BQ5" t="e">
        <f t="shared" ca="1" si="17"/>
        <v>#VALUE!</v>
      </c>
      <c r="BR5" t="e">
        <f t="shared" ca="1" si="18"/>
        <v>#VALUE!</v>
      </c>
      <c r="BS5" t="e">
        <f t="shared" ca="1" si="19"/>
        <v>#VALUE!</v>
      </c>
      <c r="BT5" t="e">
        <f t="shared" ca="1" si="22"/>
        <v>#VALUE!</v>
      </c>
      <c r="BU5" t="e">
        <f t="shared" ca="1" si="23"/>
        <v>#VALUE!</v>
      </c>
      <c r="BV5" t="e">
        <f ca="1">OFFSET([1]EquipTable!$A$1,ROW()-1,0)</f>
        <v>#VALUE!</v>
      </c>
      <c r="BX5" t="e">
        <f ca="1">IF(VLOOKUP($CA5,[2]ActorTable!$1:$1048576,MATCH("업데이트순번",[2]ActorTable!$1:$1,0),0)&lt;=$BY$1,1,0)
*IF(MID(CA5,7,1)="2",0.1,1)</f>
        <v>#VALUE!</v>
      </c>
      <c r="BY5" t="e">
        <f t="shared" ca="1" si="20"/>
        <v>#VALUE!</v>
      </c>
      <c r="BZ5" t="e">
        <f t="shared" ca="1" si="21"/>
        <v>#VALUE!</v>
      </c>
      <c r="CA5" t="e">
        <f ca="1">OFFSET([2]ActorTable!$A$1,ROW()-1,0)</f>
        <v>#VALUE!</v>
      </c>
      <c r="CB5" t="e">
        <f ca="1">VLOOKUP($CA5,[2]ActorTable!$1:$1048576,MATCH("이름참고",[2]ActorTable!$1:$1,0),0)</f>
        <v>#VALUE!</v>
      </c>
    </row>
    <row r="6" spans="1:82">
      <c r="A6">
        <v>1</v>
      </c>
      <c r="B6">
        <v>4</v>
      </c>
      <c r="C6">
        <f t="shared" si="0"/>
        <v>0</v>
      </c>
      <c r="D6">
        <f t="shared" ca="1" si="1"/>
        <v>0.26704793670347182</v>
      </c>
      <c r="E6">
        <f t="shared" ca="1" si="1"/>
        <v>9.7277875137160352E-2</v>
      </c>
      <c r="F6">
        <f t="shared" ca="1" si="1"/>
        <v>0.2992081185304456</v>
      </c>
      <c r="G6">
        <f t="shared" ca="1" si="1"/>
        <v>0.98356555150936675</v>
      </c>
      <c r="H6">
        <f t="shared" ca="1" si="1"/>
        <v>0.17436501200495802</v>
      </c>
      <c r="I6">
        <f t="shared" ca="1" si="1"/>
        <v>0.46059824659366089</v>
      </c>
      <c r="M6" t="str">
        <f t="shared" ca="1" si="2"/>
        <v>안 지정 캐릭터 PP 일반등급</v>
      </c>
      <c r="N6">
        <f t="shared" ca="1" si="3"/>
        <v>9727</v>
      </c>
      <c r="O6">
        <f t="shared" ca="1" si="4"/>
        <v>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5</v>
      </c>
      <c r="X6" t="s">
        <v>125</v>
      </c>
      <c r="Z6">
        <v>2700</v>
      </c>
      <c r="AA6" t="str">
        <f t="shared" ca="1" si="6"/>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14,"pt":"GO","pr":4200},{"dy":1,"sl":1,"tp":"fe","vl":"Equip5002","cn":1,"pt":"GO","pr":800},{"dy":1,"sl":2,"tp":"upn","vl":"56326","cn":5,"pt":"GO","pr":1500},{"dy":1,"sl":3,"tp":"fe","vl":"Equip0201","cn":1,"pt":"GO","pr":3400},{"dy":1,"sl":4,"tp":"uph","vl":"71037","cn":10,"pt":"GO","pr":3000}</v>
      </c>
      <c r="AN6" t="str">
        <f t="shared" ca="1" si="10"/>
        <v>{"dy":1,"sl":4,"tp":"uph","vl":"71037","cn":10,"pt":"GO","pr":3000}</v>
      </c>
      <c r="AP6" t="s">
        <v>86</v>
      </c>
      <c r="AQ6" t="s">
        <v>75</v>
      </c>
      <c r="AR6">
        <v>8</v>
      </c>
      <c r="AS6">
        <v>11</v>
      </c>
      <c r="AT6">
        <f t="shared" ca="1" si="11"/>
        <v>0</v>
      </c>
      <c r="AU6">
        <f t="shared" si="12"/>
        <v>5</v>
      </c>
      <c r="AV6">
        <f t="shared" ca="1" si="14"/>
        <v>0</v>
      </c>
      <c r="AW6">
        <f t="shared" si="15"/>
        <v>2</v>
      </c>
      <c r="AX6">
        <v>45</v>
      </c>
      <c r="AY6">
        <v>175</v>
      </c>
      <c r="AZ6">
        <f>300*1/320</f>
        <v>0.9375</v>
      </c>
      <c r="BA6">
        <v>0.25</v>
      </c>
      <c r="BB6">
        <v>0.35</v>
      </c>
      <c r="BG6">
        <v>2</v>
      </c>
      <c r="BH6">
        <v>1</v>
      </c>
      <c r="BI6">
        <f t="shared" si="13"/>
        <v>1</v>
      </c>
      <c r="BJ6">
        <f t="shared" si="24"/>
        <v>2</v>
      </c>
      <c r="BK6" t="s">
        <v>142</v>
      </c>
      <c r="BM6" t="e">
        <f ca="1">IF(VLOOKUP($BV6,[1]EquipTable!$1:$1048576,MATCH("업데이트순번",[1]EquipTable!$1:$1,0),0)&lt;=$BP$1,1,0)
*IF(MID(BV6,7,1)="4",0.1,1)</f>
        <v>#VALUE!</v>
      </c>
      <c r="BN6" t="e">
        <f ca="1">IF(VLOOKUP($BV6,[1]EquipTable!$1:$1048576,MATCH("업데이트순번",[1]EquipTable!$1:$1,0),0)&lt;=$BP$1,1,0)
*IF(MID(BV6,7,1)="4",0.1,1)
*IF(AND(MID(BV6,7,1)&lt;&gt;"4",OR(MID(BV6,6,1)="6",MID(BV6,6,1)="7")),3,1)</f>
        <v>#VALUE!</v>
      </c>
      <c r="BO6" t="e">
        <f ca="1">IF(VLOOKUP($BV6,[1]EquipTable!$1:$1048576,MATCH("업데이트순번",[1]EquipTable!$1:$1,0),0)&lt;=$BP$1,1,0)
*IF(MID(BV6,7,1)="4",0.1,1)
*IF(AND(MID(BV6,7,1)&lt;&gt;"4",MID(BV6,6,1)="8"),4,1)</f>
        <v>#VALUE!</v>
      </c>
      <c r="BP6" t="e">
        <f t="shared" ca="1" si="16"/>
        <v>#VALUE!</v>
      </c>
      <c r="BQ6" t="e">
        <f t="shared" ca="1" si="17"/>
        <v>#VALUE!</v>
      </c>
      <c r="BR6" t="e">
        <f t="shared" ca="1" si="18"/>
        <v>#VALUE!</v>
      </c>
      <c r="BS6" t="e">
        <f t="shared" ca="1" si="19"/>
        <v>#VALUE!</v>
      </c>
      <c r="BT6" t="e">
        <f t="shared" ca="1" si="22"/>
        <v>#VALUE!</v>
      </c>
      <c r="BU6" t="e">
        <f t="shared" ca="1" si="23"/>
        <v>#VALUE!</v>
      </c>
      <c r="BV6" t="e">
        <f ca="1">OFFSET([1]EquipTable!$A$1,ROW()-1,0)</f>
        <v>#VALUE!</v>
      </c>
      <c r="BX6" t="e">
        <f ca="1">IF(VLOOKUP($CA6,[2]ActorTable!$1:$1048576,MATCH("업데이트순번",[2]ActorTable!$1:$1,0),0)&lt;=$BY$1,1,0)
*IF(MID(CA6,7,1)="2",0.1,1)</f>
        <v>#VALUE!</v>
      </c>
      <c r="BY6" t="e">
        <f t="shared" ca="1" si="20"/>
        <v>#VALUE!</v>
      </c>
      <c r="BZ6" t="e">
        <f t="shared" ca="1" si="21"/>
        <v>#VALUE!</v>
      </c>
      <c r="CA6" t="e">
        <f ca="1">OFFSET([2]ActorTable!$A$1,ROW()-1,0)</f>
        <v>#VALUE!</v>
      </c>
      <c r="CB6" t="e">
        <f ca="1">VLOOKUP($CA6,[2]ActorTable!$1:$1048576,MATCH("이름참고",[2]ActorTable!$1:$1,0),0)</f>
        <v>#VALUE!</v>
      </c>
    </row>
    <row r="7" spans="1:82">
      <c r="A7">
        <v>1</v>
      </c>
      <c r="B7">
        <v>5</v>
      </c>
      <c r="C7">
        <f t="shared" si="0"/>
        <v>0</v>
      </c>
      <c r="D7">
        <f t="shared" ca="1" si="1"/>
        <v>0.11784634521461979</v>
      </c>
      <c r="E7">
        <f t="shared" ca="1" si="1"/>
        <v>4.1291523901682781E-2</v>
      </c>
      <c r="F7">
        <f t="shared" ca="1" si="1"/>
        <v>0.81400861139995129</v>
      </c>
      <c r="G7">
        <f t="shared" ca="1" si="1"/>
        <v>0.12036489710407761</v>
      </c>
      <c r="H7">
        <f t="shared" ca="1" si="1"/>
        <v>0.66451060412747509</v>
      </c>
      <c r="I7">
        <f t="shared" ca="1" si="1"/>
        <v>9.8892232687449177E-2</v>
      </c>
      <c r="M7" t="str">
        <f t="shared" ca="1" si="2"/>
        <v>지정 장비</v>
      </c>
      <c r="N7" t="e">
        <f t="shared" ca="1" si="3"/>
        <v>#VALUE!</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e">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#VALUE!</v>
      </c>
      <c r="R7" t="e">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#VALUE!</v>
      </c>
      <c r="S7" t="e">
        <f ca="1">IF(OR(ISNUMBER(N7),N7="삭제",ISBLANK(N7)),"",
IF(LEFT(N7,5)="Equip",
  IF($BP$1&lt;VLOOKUP(N7,[1]EquipTable!$1:$1048576,MATCH("업데이트순번",[1]EquipTable!$1:$1,0),0),"업데이트순번이상",""),
IF(LEFT(N7,5)="Actor",
  IF($BY$1&lt;VLOOKUP(N7,[2]ActorTable!$1:$1048576,MATCH("업데이트순번",[2]ActorTable!$1:$1,0),0),"업데이트순번이상",""),
"그외없음")))</f>
        <v>#VALUE!</v>
      </c>
      <c r="T7" t="e">
        <f t="shared" ca="1" si="5"/>
        <v>#VALUE!</v>
      </c>
      <c r="U7" t="s">
        <v>82</v>
      </c>
      <c r="V7" t="s">
        <v>245</v>
      </c>
      <c r="W7">
        <v>1</v>
      </c>
      <c r="X7" t="s">
        <v>125</v>
      </c>
      <c r="Z7">
        <v>700</v>
      </c>
      <c r="AA7" t="str">
        <f t="shared" ca="1" si="6"/>
        <v>fe</v>
      </c>
      <c r="AB7" t="s">
        <v>82</v>
      </c>
      <c r="AC7" t="s">
        <v>487</v>
      </c>
      <c r="AD7">
        <v>1</v>
      </c>
      <c r="AE7" t="s">
        <v>125</v>
      </c>
      <c r="AG7">
        <v>2200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t="shared" ca="1" si="9"/>
        <v>{"dy":1,"sl":0,"tp":"upn","vl":"45765","cn":14,"pt":"GO","pr":4200},{"dy":1,"sl":1,"tp":"fe","vl":"Equip5002","cn":1,"pt":"GO","pr":800},{"dy":1,"sl":2,"tp":"upn","vl":"56326","cn":5,"pt":"GO","pr":1500},{"dy":1,"sl":3,"tp":"fe","vl":"Equip0201","cn":1,"pt":"GO","pr":3400},{"dy":1,"sl":4,"tp":"uph","vl":"71037","cn":10,"pt":"GO","pr":3000},{"dy":1,"sl":5,"tp":"fe","vl":"Equip6001","cn":1,"pt":"GO","pr":2200}</v>
      </c>
      <c r="AN7" t="str">
        <f t="shared" ca="1" si="10"/>
        <v>{"dy":1,"sl":5,"tp":"fe","vl":"Equip6001","cn":1,"pt":"GO","pr":2200}</v>
      </c>
      <c r="AP7" t="s">
        <v>87</v>
      </c>
      <c r="AQ7" t="s">
        <v>78</v>
      </c>
      <c r="AR7">
        <v>8</v>
      </c>
      <c r="AS7">
        <v>11</v>
      </c>
      <c r="AT7">
        <f t="shared" ca="1" si="11"/>
        <v>0</v>
      </c>
      <c r="AU7">
        <f t="shared" si="12"/>
        <v>10</v>
      </c>
      <c r="AV7">
        <f t="shared" ca="1" si="14"/>
        <v>0</v>
      </c>
      <c r="AW7">
        <f t="shared" si="15"/>
        <v>2</v>
      </c>
      <c r="AZ7">
        <v>1</v>
      </c>
      <c r="BG7">
        <v>3</v>
      </c>
      <c r="BH7">
        <v>1</v>
      </c>
      <c r="BI7">
        <f t="shared" si="13"/>
        <v>0.25</v>
      </c>
      <c r="BJ7">
        <f t="shared" si="24"/>
        <v>3</v>
      </c>
      <c r="BK7" t="s">
        <v>142</v>
      </c>
      <c r="BM7" t="e">
        <f ca="1">IF(VLOOKUP($BV7,[1]EquipTable!$1:$1048576,MATCH("업데이트순번",[1]EquipTable!$1:$1,0),0)&lt;=$BP$1,1,0)
*IF(MID(BV7,7,1)="4",0.1,1)</f>
        <v>#VALUE!</v>
      </c>
      <c r="BN7" t="e">
        <f ca="1">IF(VLOOKUP($BV7,[1]EquipTable!$1:$1048576,MATCH("업데이트순번",[1]EquipTable!$1:$1,0),0)&lt;=$BP$1,1,0)
*IF(MID(BV7,7,1)="4",0.1,1)
*IF(AND(MID(BV7,7,1)&lt;&gt;"4",OR(MID(BV7,6,1)="6",MID(BV7,6,1)="7")),3,1)</f>
        <v>#VALUE!</v>
      </c>
      <c r="BO7" t="e">
        <f ca="1">IF(VLOOKUP($BV7,[1]EquipTable!$1:$1048576,MATCH("업데이트순번",[1]EquipTable!$1:$1,0),0)&lt;=$BP$1,1,0)
*IF(MID(BV7,7,1)="4",0.1,1)
*IF(AND(MID(BV7,7,1)&lt;&gt;"4",MID(BV7,6,1)="8"),4,1)</f>
        <v>#VALUE!</v>
      </c>
      <c r="BP7" t="e">
        <f t="shared" ca="1" si="16"/>
        <v>#VALUE!</v>
      </c>
      <c r="BQ7" t="e">
        <f t="shared" ca="1" si="17"/>
        <v>#VALUE!</v>
      </c>
      <c r="BR7" t="e">
        <f t="shared" ca="1" si="18"/>
        <v>#VALUE!</v>
      </c>
      <c r="BS7" t="e">
        <f t="shared" ca="1" si="19"/>
        <v>#VALUE!</v>
      </c>
      <c r="BT7" t="e">
        <f t="shared" ca="1" si="22"/>
        <v>#VALUE!</v>
      </c>
      <c r="BU7" t="e">
        <f t="shared" ca="1" si="23"/>
        <v>#VALUE!</v>
      </c>
      <c r="BV7" t="e">
        <f ca="1">OFFSET([1]EquipTable!$A$1,ROW()-1,0)</f>
        <v>#VALUE!</v>
      </c>
      <c r="BX7" t="e">
        <f ca="1">IF(VLOOKUP($CA7,[2]ActorTable!$1:$1048576,MATCH("업데이트순번",[2]ActorTable!$1:$1,0),0)&lt;=$BY$1,1,0)
*IF(MID(CA7,7,1)="2",0.1,1)</f>
        <v>#VALUE!</v>
      </c>
      <c r="BY7" t="e">
        <f t="shared" ca="1" si="20"/>
        <v>#VALUE!</v>
      </c>
      <c r="BZ7" t="e">
        <f t="shared" ca="1" si="21"/>
        <v>#VALUE!</v>
      </c>
      <c r="CA7" t="e">
        <f ca="1">OFFSET([2]ActorTable!$A$1,ROW()-1,0)</f>
        <v>#VALUE!</v>
      </c>
      <c r="CB7" t="e">
        <f ca="1">VLOOKUP($CA7,[2]ActorTable!$1:$1048576,MATCH("이름참고",[2]ActorTable!$1:$1,0),0)</f>
        <v>#VALUE!</v>
      </c>
    </row>
    <row r="8" spans="1:82">
      <c r="A8">
        <v>1</v>
      </c>
      <c r="B8">
        <v>6</v>
      </c>
      <c r="C8">
        <f t="shared" si="0"/>
        <v>0</v>
      </c>
      <c r="D8">
        <f t="shared" ca="1" si="1"/>
        <v>0.2610725515683302</v>
      </c>
      <c r="E8">
        <f t="shared" ca="1" si="1"/>
        <v>0.67927193238694827</v>
      </c>
      <c r="F8">
        <f t="shared" ca="1" si="1"/>
        <v>0.78764241997433115</v>
      </c>
      <c r="G8">
        <f t="shared" ca="1" si="1"/>
        <v>0.12014538237372696</v>
      </c>
      <c r="H8">
        <f t="shared" ca="1" si="1"/>
        <v>0.38079567990401908</v>
      </c>
      <c r="I8">
        <f t="shared" ca="1" si="1"/>
        <v>0.46714065571515073</v>
      </c>
      <c r="M8" t="str">
        <f t="shared" ca="1" si="2"/>
        <v>지정 장비</v>
      </c>
      <c r="N8" t="e">
        <f t="shared" ca="1" si="3"/>
        <v>#VALUE!</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e">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#VALUE!</v>
      </c>
      <c r="R8" t="e">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#VALUE!</v>
      </c>
      <c r="S8" t="e">
        <f ca="1">IF(OR(ISNUMBER(N8),N8="삭제",ISBLANK(N8)),"",
IF(LEFT(N8,5)="Equip",
  IF($BP$1&lt;VLOOKUP(N8,[1]EquipTable!$1:$1048576,MATCH("업데이트순번",[1]EquipTable!$1:$1,0),0),"업데이트순번이상",""),
IF(LEFT(N8,5)="Actor",
  IF($BY$1&lt;VLOOKUP(N8,[2]ActorTable!$1:$1048576,MATCH("업데이트순번",[2]ActorTable!$1:$1,0),0),"업데이트순번이상",""),
"그외없음")))</f>
        <v>#VALUE!</v>
      </c>
      <c r="T8" t="e">
        <f t="shared" ca="1" si="5"/>
        <v>#VALUE!</v>
      </c>
      <c r="U8" t="s">
        <v>82</v>
      </c>
      <c r="V8" t="s">
        <v>179</v>
      </c>
      <c r="W8">
        <v>1</v>
      </c>
      <c r="X8" t="s">
        <v>125</v>
      </c>
      <c r="Z8">
        <v>700</v>
      </c>
      <c r="AA8" t="str">
        <f t="shared" ca="1" si="6"/>
        <v>fe</v>
      </c>
      <c r="AB8" t="s">
        <v>82</v>
      </c>
      <c r="AC8" t="s">
        <v>294</v>
      </c>
      <c r="AD8">
        <v>1</v>
      </c>
      <c r="AE8" t="s">
        <v>125</v>
      </c>
      <c r="AG8">
        <v>1900</v>
      </c>
      <c r="AH8" t="str">
        <f>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템플러 쉴드</v>
      </c>
      <c r="AL8">
        <v>1</v>
      </c>
      <c r="AM8" t="str">
        <f t="shared" ca="1" si="9"/>
        <v>{"dy":1,"sl":0,"tp":"upn","vl":"45765","cn":14,"pt":"GO","pr":4200},{"dy":1,"sl":1,"tp":"fe","vl":"Equip5002","cn":1,"pt":"GO","pr":800},{"dy":1,"sl":2,"tp":"upn","vl":"56326","cn":5,"pt":"GO","pr":1500},{"dy":1,"sl":3,"tp":"fe","vl":"Equip0201","cn":1,"pt":"GO","pr":3400},{"dy":1,"sl":4,"tp":"uph","vl":"71037","cn":10,"pt":"GO","pr":3000},{"dy":1,"sl":5,"tp":"fe","vl":"Equip6001","cn":1,"pt":"GO","pr":2200},{"dy":1,"sl":6,"tp":"fe","vl":"Equip7001","cn":1,"pt":"GO","pr":1900}</v>
      </c>
      <c r="AN8" t="str">
        <f t="shared" ca="1" si="10"/>
        <v>{"dy":1,"sl":6,"tp":"fe","vl":"Equip7001","cn":1,"pt":"GO","pr":1900}</v>
      </c>
      <c r="AP8" t="s">
        <v>88</v>
      </c>
      <c r="AQ8" t="s">
        <v>79</v>
      </c>
      <c r="AR8">
        <v>8</v>
      </c>
      <c r="AS8">
        <v>11</v>
      </c>
      <c r="AT8">
        <f t="shared" ca="1" si="11"/>
        <v>0</v>
      </c>
      <c r="AU8">
        <f t="shared" si="12"/>
        <v>9</v>
      </c>
      <c r="AV8">
        <f t="shared" ca="1" si="14"/>
        <v>0</v>
      </c>
      <c r="AW8">
        <f t="shared" si="15"/>
        <v>0</v>
      </c>
      <c r="AZ8">
        <v>1</v>
      </c>
      <c r="BG8">
        <v>3</v>
      </c>
      <c r="BH8">
        <v>3</v>
      </c>
      <c r="BI8">
        <f t="shared" si="13"/>
        <v>0.75</v>
      </c>
      <c r="BJ8">
        <f t="shared" si="24"/>
        <v>3.25</v>
      </c>
      <c r="BK8" t="s">
        <v>143</v>
      </c>
      <c r="BM8" t="e">
        <f ca="1">IF(VLOOKUP($BV8,[1]EquipTable!$1:$1048576,MATCH("업데이트순번",[1]EquipTable!$1:$1,0),0)&lt;=$BP$1,1,0)
*IF(MID(BV8,7,1)="4",0.1,1)</f>
        <v>#VALUE!</v>
      </c>
      <c r="BN8" t="e">
        <f ca="1">IF(VLOOKUP($BV8,[1]EquipTable!$1:$1048576,MATCH("업데이트순번",[1]EquipTable!$1:$1,0),0)&lt;=$BP$1,1,0)
*IF(MID(BV8,7,1)="4",0.1,1)
*IF(AND(MID(BV8,7,1)&lt;&gt;"4",OR(MID(BV8,6,1)="6",MID(BV8,6,1)="7")),3,1)</f>
        <v>#VALUE!</v>
      </c>
      <c r="BO8" t="e">
        <f ca="1">IF(VLOOKUP($BV8,[1]EquipTable!$1:$1048576,MATCH("업데이트순번",[1]EquipTable!$1:$1,0),0)&lt;=$BP$1,1,0)
*IF(MID(BV8,7,1)="4",0.1,1)
*IF(AND(MID(BV8,7,1)&lt;&gt;"4",MID(BV8,6,1)="8"),4,1)</f>
        <v>#VALUE!</v>
      </c>
      <c r="BP8" t="e">
        <f t="shared" ca="1" si="16"/>
        <v>#VALUE!</v>
      </c>
      <c r="BQ8" t="e">
        <f t="shared" ca="1" si="17"/>
        <v>#VALUE!</v>
      </c>
      <c r="BR8" t="e">
        <f t="shared" ca="1" si="18"/>
        <v>#VALUE!</v>
      </c>
      <c r="BS8" t="e">
        <f t="shared" ca="1" si="19"/>
        <v>#VALUE!</v>
      </c>
      <c r="BT8" t="e">
        <f t="shared" ca="1" si="22"/>
        <v>#VALUE!</v>
      </c>
      <c r="BU8" t="e">
        <f t="shared" ca="1" si="23"/>
        <v>#VALUE!</v>
      </c>
      <c r="BV8" t="e">
        <f ca="1">OFFSET([1]EquipTable!$A$1,ROW()-1,0)</f>
        <v>#VALUE!</v>
      </c>
      <c r="BX8" t="e">
        <f ca="1">IF(VLOOKUP($CA8,[2]ActorTable!$1:$1048576,MATCH("업데이트순번",[2]ActorTable!$1:$1,0),0)&lt;=$BY$1,1,0)
*IF(MID(CA8,7,1)="2",0.1,1)</f>
        <v>#VALUE!</v>
      </c>
      <c r="BY8" t="e">
        <f t="shared" ca="1" si="20"/>
        <v>#VALUE!</v>
      </c>
      <c r="BZ8" t="e">
        <f t="shared" ca="1" si="21"/>
        <v>#VALUE!</v>
      </c>
      <c r="CA8" t="e">
        <f ca="1">OFFSET([2]ActorTable!$A$1,ROW()-1,0)</f>
        <v>#VALUE!</v>
      </c>
      <c r="CB8" t="e">
        <f ca="1">VLOOKUP($CA8,[2]ActorTable!$1:$1048576,MATCH("이름참고",[2]ActorTable!$1:$1,0),0)</f>
        <v>#VALUE!</v>
      </c>
    </row>
    <row r="9" spans="1:82">
      <c r="A9">
        <v>1</v>
      </c>
      <c r="B9">
        <v>7</v>
      </c>
      <c r="C9">
        <f t="shared" si="0"/>
        <v>0</v>
      </c>
      <c r="D9">
        <f t="shared" ca="1" si="1"/>
        <v>0.31204861492068514</v>
      </c>
      <c r="E9">
        <f t="shared" ca="1" si="1"/>
        <v>0.31877077109542062</v>
      </c>
      <c r="F9">
        <f t="shared" ca="1" si="1"/>
        <v>0.55360100327114814</v>
      </c>
      <c r="G9">
        <f t="shared" ca="1" si="1"/>
        <v>0.68125212511087396</v>
      </c>
      <c r="H9">
        <f t="shared" ca="1" si="1"/>
        <v>0.95391281052096633</v>
      </c>
      <c r="I9">
        <f t="shared" ca="1" si="1"/>
        <v>0.44462641664233937</v>
      </c>
      <c r="M9" t="str">
        <f t="shared" ca="1" si="2"/>
        <v>지정 장비</v>
      </c>
      <c r="N9" t="e">
        <f t="shared" ca="1" si="3"/>
        <v>#VALUE!</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t="e">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#VALUE!</v>
      </c>
      <c r="S9" t="e">
        <f ca="1">IF(OR(ISNUMBER(N9),N9="삭제",ISBLANK(N9)),"",
IF(LEFT(N9,5)="Equip",
  IF($BP$1&lt;VLOOKUP(N9,[1]EquipTable!$1:$1048576,MATCH("업데이트순번",[1]EquipTable!$1:$1,0),0),"업데이트순번이상",""),
IF(LEFT(N9,5)="Actor",
  IF($BY$1&lt;VLOOKUP(N9,[2]ActorTable!$1:$1048576,MATCH("업데이트순번",[2]ActorTable!$1:$1,0),0),"업데이트순번이상",""),
"그외없음")))</f>
        <v>#VALUE!</v>
      </c>
      <c r="T9" t="e">
        <f t="shared" ca="1" si="5"/>
        <v>#VALUE!</v>
      </c>
      <c r="U9" t="s">
        <v>82</v>
      </c>
      <c r="V9" t="s">
        <v>237</v>
      </c>
      <c r="W9">
        <v>1</v>
      </c>
      <c r="X9" t="s">
        <v>125</v>
      </c>
      <c r="Z9">
        <v>7800</v>
      </c>
      <c r="AA9" t="str">
        <f t="shared" ca="1" si="6"/>
        <v>fe</v>
      </c>
      <c r="AB9" t="s">
        <v>82</v>
      </c>
      <c r="AC9" t="s">
        <v>403</v>
      </c>
      <c r="AD9">
        <v>1</v>
      </c>
      <c r="AE9" t="s">
        <v>125</v>
      </c>
      <c r="AG9">
        <v>7800</v>
      </c>
      <c r="AH9" t="str">
        <f>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스톤 버스터</v>
      </c>
      <c r="AL9">
        <v>1</v>
      </c>
      <c r="AM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v>
      </c>
      <c r="AN9" t="str">
        <f t="shared" ca="1" si="10"/>
        <v>{"dy":1,"sl":7,"tp":"fe","vl":"Equip8101","cn":1,"pt":"GO","pr":7800}</v>
      </c>
      <c r="AP9" t="s">
        <v>89</v>
      </c>
      <c r="AQ9" t="s">
        <v>80</v>
      </c>
      <c r="AR9">
        <v>8</v>
      </c>
      <c r="AS9">
        <v>11</v>
      </c>
      <c r="AT9">
        <f t="shared" ca="1" si="11"/>
        <v>0</v>
      </c>
      <c r="AU9">
        <f t="shared" si="12"/>
        <v>9</v>
      </c>
      <c r="AV9">
        <f t="shared" ca="1" si="14"/>
        <v>0</v>
      </c>
      <c r="AW9">
        <f t="shared" si="15"/>
        <v>0</v>
      </c>
      <c r="AZ9">
        <v>1.1000000000000001</v>
      </c>
      <c r="BG9">
        <v>4</v>
      </c>
      <c r="BH9">
        <v>1</v>
      </c>
      <c r="BI9">
        <f t="shared" si="13"/>
        <v>1</v>
      </c>
      <c r="BJ9">
        <f t="shared" si="24"/>
        <v>4</v>
      </c>
      <c r="BK9" t="s">
        <v>143</v>
      </c>
      <c r="BM9" t="e">
        <f ca="1">IF(VLOOKUP($BV9,[1]EquipTable!$1:$1048576,MATCH("업데이트순번",[1]EquipTable!$1:$1,0),0)&lt;=$BP$1,1,0)
*IF(MID(BV9,7,1)="4",0.1,1)</f>
        <v>#VALUE!</v>
      </c>
      <c r="BN9" t="e">
        <f ca="1">IF(VLOOKUP($BV9,[1]EquipTable!$1:$1048576,MATCH("업데이트순번",[1]EquipTable!$1:$1,0),0)&lt;=$BP$1,1,0)
*IF(MID(BV9,7,1)="4",0.1,1)
*IF(AND(MID(BV9,7,1)&lt;&gt;"4",OR(MID(BV9,6,1)="6",MID(BV9,6,1)="7")),3,1)</f>
        <v>#VALUE!</v>
      </c>
      <c r="BO9" t="e">
        <f ca="1">IF(VLOOKUP($BV9,[1]EquipTable!$1:$1048576,MATCH("업데이트순번",[1]EquipTable!$1:$1,0),0)&lt;=$BP$1,1,0)
*IF(MID(BV9,7,1)="4",0.1,1)
*IF(AND(MID(BV9,7,1)&lt;&gt;"4",MID(BV9,6,1)="8"),4,1)</f>
        <v>#VALUE!</v>
      </c>
      <c r="BP9" t="e">
        <f t="shared" ca="1" si="16"/>
        <v>#VALUE!</v>
      </c>
      <c r="BQ9" t="e">
        <f t="shared" ca="1" si="17"/>
        <v>#VALUE!</v>
      </c>
      <c r="BR9" t="e">
        <f t="shared" ca="1" si="18"/>
        <v>#VALUE!</v>
      </c>
      <c r="BS9" t="e">
        <f t="shared" ca="1" si="19"/>
        <v>#VALUE!</v>
      </c>
      <c r="BT9" t="e">
        <f t="shared" ca="1" si="22"/>
        <v>#VALUE!</v>
      </c>
      <c r="BU9" t="e">
        <f t="shared" ca="1" si="23"/>
        <v>#VALUE!</v>
      </c>
      <c r="BV9" t="e">
        <f ca="1">OFFSET([1]EquipTable!$A$1,ROW()-1,0)</f>
        <v>#VALUE!</v>
      </c>
      <c r="BX9" t="e">
        <f ca="1">IF(VLOOKUP($CA9,[2]ActorTable!$1:$1048576,MATCH("업데이트순번",[2]ActorTable!$1:$1,0),0)&lt;=$BY$1,1,0)
*IF(MID(CA9,7,1)="2",0.1,1)</f>
        <v>#VALUE!</v>
      </c>
      <c r="BY9" t="e">
        <f t="shared" ca="1" si="20"/>
        <v>#VALUE!</v>
      </c>
      <c r="BZ9" t="e">
        <f t="shared" ca="1" si="21"/>
        <v>#VALUE!</v>
      </c>
      <c r="CA9" t="e">
        <f ca="1">OFFSET([2]ActorTable!$A$1,ROW()-1,0)</f>
        <v>#VALUE!</v>
      </c>
      <c r="CB9" t="e">
        <f ca="1">VLOOKUP($CA9,[2]ActorTable!$1:$1048576,MATCH("이름참고",[2]ActorTable!$1:$1,0),0)</f>
        <v>#VALUE!</v>
      </c>
    </row>
    <row r="10" spans="1:82">
      <c r="A10">
        <v>1</v>
      </c>
      <c r="B10">
        <v>8</v>
      </c>
      <c r="C10">
        <f t="shared" si="0"/>
        <v>0</v>
      </c>
      <c r="D10">
        <f t="shared" ca="1" si="1"/>
        <v>0.52441563645957001</v>
      </c>
      <c r="E10">
        <f t="shared" ca="1" si="1"/>
        <v>0.95067554879718119</v>
      </c>
      <c r="F10">
        <f t="shared" ca="1" si="1"/>
        <v>4.0569117176720626E-2</v>
      </c>
      <c r="G10">
        <f t="shared" ca="1" si="1"/>
        <v>0.42447138852277211</v>
      </c>
      <c r="H10">
        <f t="shared" ca="1" si="1"/>
        <v>0.55602137306534505</v>
      </c>
      <c r="I10">
        <f t="shared" ca="1" si="1"/>
        <v>0.3006886572579025</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fl2</v>
      </c>
      <c r="AB10" t="s">
        <v>88</v>
      </c>
      <c r="AC10" t="s">
        <v>472</v>
      </c>
      <c r="AD10">
        <v>1</v>
      </c>
      <c r="AE10" t="s">
        <v>129</v>
      </c>
      <c r="AF10">
        <v>190</v>
      </c>
      <c r="AG10">
        <v>99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베이</v>
      </c>
      <c r="AL10">
        <v>1</v>
      </c>
      <c r="AM1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v>
      </c>
      <c r="AN10" t="str">
        <f t="shared" ca="1" si="10"/>
        <v>{"dy":1,"sl":8,"tp":"fl2","vl":"Actor0104","cn":1,"pt":"DI","pp":190,"pr":99}</v>
      </c>
      <c r="AP10" t="s">
        <v>285</v>
      </c>
      <c r="AQ10" t="s">
        <v>288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t="e">
        <f ca="1">IF(VLOOKUP($BV10,[1]EquipTable!$1:$1048576,MATCH("업데이트순번",[1]EquipTable!$1:$1,0),0)&lt;=$BP$1,1,0)
*IF(MID(BV10,7,1)="4",0.1,1)</f>
        <v>#VALUE!</v>
      </c>
      <c r="BN10" t="e">
        <f ca="1">IF(VLOOKUP($BV10,[1]EquipTable!$1:$1048576,MATCH("업데이트순번",[1]EquipTable!$1:$1,0),0)&lt;=$BP$1,1,0)
*IF(MID(BV10,7,1)="4",0.1,1)
*IF(AND(MID(BV10,7,1)&lt;&gt;"4",OR(MID(BV10,6,1)="6",MID(BV10,6,1)="7")),3,1)</f>
        <v>#VALUE!</v>
      </c>
      <c r="BO10" t="e">
        <f ca="1">IF(VLOOKUP($BV10,[1]EquipTable!$1:$1048576,MATCH("업데이트순번",[1]EquipTable!$1:$1,0),0)&lt;=$BP$1,1,0)
*IF(MID(BV10,7,1)="4",0.1,1)
*IF(AND(MID(BV10,7,1)&lt;&gt;"4",MID(BV10,6,1)="8"),4,1)</f>
        <v>#VALUE!</v>
      </c>
      <c r="BP10" t="e">
        <f t="shared" ca="1" si="16"/>
        <v>#VALUE!</v>
      </c>
      <c r="BQ10" t="e">
        <f t="shared" ca="1" si="17"/>
        <v>#VALUE!</v>
      </c>
      <c r="BR10" t="e">
        <f t="shared" ca="1" si="18"/>
        <v>#VALUE!</v>
      </c>
      <c r="BS10" t="e">
        <f t="shared" ca="1" si="19"/>
        <v>#VALUE!</v>
      </c>
      <c r="BT10" t="e">
        <f t="shared" ca="1" si="22"/>
        <v>#VALUE!</v>
      </c>
      <c r="BU10" t="e">
        <f t="shared" ca="1" si="23"/>
        <v>#VALUE!</v>
      </c>
      <c r="BV10" t="e">
        <f ca="1">OFFSET([1]EquipTable!$A$1,ROW()-1,0)</f>
        <v>#VALUE!</v>
      </c>
      <c r="BX10" t="e">
        <f ca="1">IF(VLOOKUP($CA10,[2]ActorTable!$1:$1048576,MATCH("업데이트순번",[2]ActorTable!$1:$1,0),0)&lt;=$BY$1,1,0)
*IF(MID(CA10,7,1)="2",0.1,1)</f>
        <v>#VALUE!</v>
      </c>
      <c r="BY10" t="e">
        <f t="shared" ca="1" si="20"/>
        <v>#VALUE!</v>
      </c>
      <c r="BZ10" t="e">
        <f t="shared" ca="1" si="21"/>
        <v>#VALUE!</v>
      </c>
      <c r="CA10" t="e">
        <f ca="1">OFFSET([2]ActorTable!$A$1,ROW()-1,0)</f>
        <v>#VALUE!</v>
      </c>
      <c r="CB10" t="e">
        <f ca="1">VLOOKUP($CA10,[2]ActorTable!$1:$1048576,MATCH("이름참고",[2]ActorTable!$1:$1,0),0)</f>
        <v>#VALUE!</v>
      </c>
    </row>
    <row r="11" spans="1:82">
      <c r="A11">
        <v>1</v>
      </c>
      <c r="B11">
        <v>9</v>
      </c>
      <c r="C11">
        <f t="shared" si="0"/>
        <v>0</v>
      </c>
      <c r="D11">
        <f t="shared" ca="1" si="1"/>
        <v>0.78814341614556094</v>
      </c>
      <c r="E11">
        <f t="shared" ca="1" si="1"/>
        <v>0.81172476412466565</v>
      </c>
      <c r="F11">
        <f t="shared" ca="1" si="1"/>
        <v>0.18941620407843707</v>
      </c>
      <c r="G11">
        <f t="shared" ca="1" si="1"/>
        <v>0.90730690539733228</v>
      </c>
      <c r="H11">
        <f t="shared" ca="1" si="1"/>
        <v>0.985173391511311</v>
      </c>
      <c r="I11">
        <f t="shared" ca="1" si="1"/>
        <v>0.94738081501952931</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fl3</v>
      </c>
      <c r="AB11" t="s">
        <v>89</v>
      </c>
      <c r="AC11" t="s">
        <v>472</v>
      </c>
      <c r="AD11">
        <v>1</v>
      </c>
      <c r="AE11" t="s">
        <v>129</v>
      </c>
      <c r="AF11">
        <v>230</v>
      </c>
      <c r="AG11">
        <v>139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베이</v>
      </c>
      <c r="AL11">
        <v>1</v>
      </c>
      <c r="AM1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v>
      </c>
      <c r="AN11" t="str">
        <f t="shared" ca="1" si="10"/>
        <v>{"dy":1,"sl":9,"tp":"fl3","vl":"Actor0104","cn":1,"pt":"DI","pp":230,"pr":139}</v>
      </c>
      <c r="AP11" t="s">
        <v>286</v>
      </c>
      <c r="AQ11" t="s">
        <v>289</v>
      </c>
      <c r="AR11">
        <v>8</v>
      </c>
      <c r="AS11">
        <v>11</v>
      </c>
      <c r="AT11">
        <f t="shared" ca="1" si="25"/>
        <v>0</v>
      </c>
      <c r="AU11">
        <f t="shared" si="26"/>
        <v>9</v>
      </c>
      <c r="AV11">
        <f t="shared" ca="1" si="14"/>
        <v>0</v>
      </c>
      <c r="AW11">
        <f t="shared" si="15"/>
        <v>0</v>
      </c>
      <c r="AZ11">
        <v>1</v>
      </c>
      <c r="BG11">
        <v>5</v>
      </c>
      <c r="BH11">
        <v>1</v>
      </c>
      <c r="BI11">
        <f t="shared" si="13"/>
        <v>0.25</v>
      </c>
      <c r="BJ11">
        <f t="shared" si="24"/>
        <v>5.5</v>
      </c>
      <c r="BK11" t="s">
        <v>142</v>
      </c>
      <c r="BM11" t="e">
        <f ca="1">IF(VLOOKUP($BV11,[1]EquipTable!$1:$1048576,MATCH("업데이트순번",[1]EquipTable!$1:$1,0),0)&lt;=$BP$1,1,0)
*IF(MID(BV11,7,1)="4",0.1,1)</f>
        <v>#VALUE!</v>
      </c>
      <c r="BN11" t="e">
        <f ca="1">IF(VLOOKUP($BV11,[1]EquipTable!$1:$1048576,MATCH("업데이트순번",[1]EquipTable!$1:$1,0),0)&lt;=$BP$1,1,0)
*IF(MID(BV11,7,1)="4",0.1,1)
*IF(AND(MID(BV11,7,1)&lt;&gt;"4",OR(MID(BV11,6,1)="6",MID(BV11,6,1)="7")),3,1)</f>
        <v>#VALUE!</v>
      </c>
      <c r="BO11" t="e">
        <f ca="1">IF(VLOOKUP($BV11,[1]EquipTable!$1:$1048576,MATCH("업데이트순번",[1]EquipTable!$1:$1,0),0)&lt;=$BP$1,1,0)
*IF(MID(BV11,7,1)="4",0.1,1)
*IF(AND(MID(BV11,7,1)&lt;&gt;"4",MID(BV11,6,1)="8"),4,1)</f>
        <v>#VALUE!</v>
      </c>
      <c r="BP11" t="e">
        <f t="shared" ca="1" si="16"/>
        <v>#VALUE!</v>
      </c>
      <c r="BQ11" t="e">
        <f t="shared" ca="1" si="17"/>
        <v>#VALUE!</v>
      </c>
      <c r="BR11" t="e">
        <f t="shared" ca="1" si="18"/>
        <v>#VALUE!</v>
      </c>
      <c r="BS11" t="e">
        <f t="shared" ca="1" si="19"/>
        <v>#VALUE!</v>
      </c>
      <c r="BT11" t="e">
        <f t="shared" ca="1" si="22"/>
        <v>#VALUE!</v>
      </c>
      <c r="BU11" t="e">
        <f t="shared" ca="1" si="23"/>
        <v>#VALUE!</v>
      </c>
      <c r="BV11" t="e">
        <f ca="1">OFFSET([1]EquipTable!$A$1,ROW()-1,0)</f>
        <v>#VALUE!</v>
      </c>
      <c r="BX11" t="e">
        <f ca="1">IF(VLOOKUP($CA11,[2]ActorTable!$1:$1048576,MATCH("업데이트순번",[2]ActorTable!$1:$1,0),0)&lt;=$BY$1,1,0)
*IF(MID(CA11,7,1)="2",0.1,1)</f>
        <v>#VALUE!</v>
      </c>
      <c r="BY11" t="e">
        <f t="shared" ca="1" si="20"/>
        <v>#VALUE!</v>
      </c>
      <c r="BZ11" t="e">
        <f t="shared" ca="1" si="21"/>
        <v>#VALUE!</v>
      </c>
      <c r="CA11" t="e">
        <f ca="1">OFFSET([2]ActorTable!$A$1,ROW()-1,0)</f>
        <v>#VALUE!</v>
      </c>
      <c r="CB11" t="e">
        <f ca="1">VLOOKUP($CA11,[2]ActorTable!$1:$1048576,MATCH("이름참고",[2]ActorTable!$1:$1,0),0)</f>
        <v>#VALUE!</v>
      </c>
    </row>
    <row r="12" spans="1:82">
      <c r="A12">
        <v>2</v>
      </c>
      <c r="B12">
        <v>0</v>
      </c>
      <c r="C12">
        <f t="shared" si="0"/>
        <v>0</v>
      </c>
      <c r="D12">
        <f t="shared" ref="D12:I21" ca="1" si="27">RAND()</f>
        <v>0.12953023139960496</v>
      </c>
      <c r="E12">
        <f t="shared" ca="1" si="27"/>
        <v>4.927188972495633E-2</v>
      </c>
      <c r="F12">
        <f t="shared" ca="1" si="27"/>
        <v>0.43726747719135128</v>
      </c>
      <c r="G12">
        <f t="shared" ca="1" si="27"/>
        <v>0.80729440817352704</v>
      </c>
      <c r="H12">
        <f t="shared" ca="1" si="27"/>
        <v>0.29252174606531589</v>
      </c>
      <c r="I12">
        <f t="shared" ca="1" si="27"/>
        <v>0.91781408055087133</v>
      </c>
      <c r="M12" t="str">
        <f t="shared" ca="1" si="2"/>
        <v>지정 장비</v>
      </c>
      <c r="N12" t="e">
        <f t="shared" ca="1" si="3"/>
        <v>#VALUE!</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t="e">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#VALUE!</v>
      </c>
      <c r="S12" t="e">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#VALUE!</v>
      </c>
      <c r="T12" t="e">
        <f t="shared" ca="1" si="5"/>
        <v>#VALUE!</v>
      </c>
      <c r="U12" t="s">
        <v>82</v>
      </c>
      <c r="V12" t="s">
        <v>201</v>
      </c>
      <c r="W12">
        <v>1</v>
      </c>
      <c r="X12" t="s">
        <v>125</v>
      </c>
      <c r="Z12">
        <v>2000</v>
      </c>
      <c r="AA12" t="str">
        <f t="shared" ca="1" si="6"/>
        <v>fe</v>
      </c>
      <c r="AB12" t="s">
        <v>82</v>
      </c>
      <c r="AC12" t="s">
        <v>488</v>
      </c>
      <c r="AD12">
        <v>1</v>
      </c>
      <c r="AE12" t="s">
        <v>125</v>
      </c>
      <c r="AG12">
        <v>3300</v>
      </c>
      <c r="AH12" t="str">
        <f>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v>
      </c>
      <c r="AN12" t="str">
        <f t="shared" ca="1" si="10"/>
        <v>{"dy":2,"sl":0,"tp":"fe","vl":"Equip1202","cn":1,"pt":"GO","pr":3300}</v>
      </c>
      <c r="AP12" t="s">
        <v>287</v>
      </c>
      <c r="AQ12" t="s">
        <v>290</v>
      </c>
      <c r="AR12">
        <v>8</v>
      </c>
      <c r="AS12">
        <v>11</v>
      </c>
      <c r="AT12">
        <f t="shared" ca="1" si="25"/>
        <v>0</v>
      </c>
      <c r="AU12">
        <f t="shared" si="26"/>
        <v>9</v>
      </c>
      <c r="AV12">
        <f t="shared" ca="1" si="14"/>
        <v>0</v>
      </c>
      <c r="AW12">
        <f t="shared" si="15"/>
        <v>0</v>
      </c>
      <c r="AZ12">
        <v>1.2</v>
      </c>
      <c r="BG12">
        <v>5</v>
      </c>
      <c r="BH12">
        <v>1</v>
      </c>
      <c r="BI12">
        <f t="shared" si="13"/>
        <v>0.25</v>
      </c>
      <c r="BJ12">
        <f t="shared" si="24"/>
        <v>5.75</v>
      </c>
      <c r="BK12" t="s">
        <v>143</v>
      </c>
      <c r="BM12" t="e">
        <f ca="1">IF(VLOOKUP($BV12,[1]EquipTable!$1:$1048576,MATCH("업데이트순번",[1]EquipTable!$1:$1,0),0)&lt;=$BP$1,1,0)
*IF(MID(BV12,7,1)="4",0.1,1)</f>
        <v>#VALUE!</v>
      </c>
      <c r="BN12" t="e">
        <f ca="1">IF(VLOOKUP($BV12,[1]EquipTable!$1:$1048576,MATCH("업데이트순번",[1]EquipTable!$1:$1,0),0)&lt;=$BP$1,1,0)
*IF(MID(BV12,7,1)="4",0.1,1)
*IF(AND(MID(BV12,7,1)&lt;&gt;"4",OR(MID(BV12,6,1)="6",MID(BV12,6,1)="7")),3,1)</f>
        <v>#VALUE!</v>
      </c>
      <c r="BO12" t="e">
        <f ca="1">IF(VLOOKUP($BV12,[1]EquipTable!$1:$1048576,MATCH("업데이트순번",[1]EquipTable!$1:$1,0),0)&lt;=$BP$1,1,0)
*IF(MID(BV12,7,1)="4",0.1,1)
*IF(AND(MID(BV12,7,1)&lt;&gt;"4",MID(BV12,6,1)="8"),4,1)</f>
        <v>#VALUE!</v>
      </c>
      <c r="BP12" t="e">
        <f t="shared" ca="1" si="16"/>
        <v>#VALUE!</v>
      </c>
      <c r="BQ12" t="e">
        <f t="shared" ca="1" si="17"/>
        <v>#VALUE!</v>
      </c>
      <c r="BR12" t="e">
        <f t="shared" ca="1" si="18"/>
        <v>#VALUE!</v>
      </c>
      <c r="BS12" t="e">
        <f t="shared" ca="1" si="19"/>
        <v>#VALUE!</v>
      </c>
      <c r="BT12" t="e">
        <f t="shared" ca="1" si="22"/>
        <v>#VALUE!</v>
      </c>
      <c r="BU12" t="e">
        <f t="shared" ca="1" si="23"/>
        <v>#VALUE!</v>
      </c>
      <c r="BV12" t="e">
        <f ca="1">OFFSET([1]EquipTable!$A$1,ROW()-1,0)</f>
        <v>#VALUE!</v>
      </c>
      <c r="BX12" t="e">
        <f ca="1">IF(VLOOKUP($CA12,[2]ActorTable!$1:$1048576,MATCH("업데이트순번",[2]ActorTable!$1:$1,0),0)&lt;=$BY$1,1,0)
*IF(MID(CA12,7,1)="2",0.1,1)</f>
        <v>#VALUE!</v>
      </c>
      <c r="BY12" t="e">
        <f t="shared" ca="1" si="20"/>
        <v>#VALUE!</v>
      </c>
      <c r="BZ12" t="e">
        <f t="shared" ca="1" si="21"/>
        <v>#VALUE!</v>
      </c>
      <c r="CA12" t="e">
        <f ca="1">OFFSET([2]ActorTable!$A$1,ROW()-1,0)</f>
        <v>#VALUE!</v>
      </c>
      <c r="CB12" t="e">
        <f ca="1">VLOOKUP($CA12,[2]ActorTable!$1:$1048576,MATCH("이름참고",[2]ActorTable!$1:$1,0),0)</f>
        <v>#VALUE!</v>
      </c>
    </row>
    <row r="13" spans="1:82">
      <c r="A13">
        <v>2</v>
      </c>
      <c r="B13">
        <v>1</v>
      </c>
      <c r="C13">
        <f t="shared" si="0"/>
        <v>0</v>
      </c>
      <c r="D13">
        <f t="shared" ca="1" si="27"/>
        <v>0.26529401139227271</v>
      </c>
      <c r="E13">
        <f t="shared" ca="1" si="27"/>
        <v>2.8975068824264261E-2</v>
      </c>
      <c r="F13">
        <f t="shared" ca="1" si="27"/>
        <v>0.56534702008642868</v>
      </c>
      <c r="G13">
        <f t="shared" ca="1" si="27"/>
        <v>0.36846565213412208</v>
      </c>
      <c r="H13">
        <f t="shared" ca="1" si="27"/>
        <v>0.97944776652586107</v>
      </c>
      <c r="I13">
        <f t="shared" ca="1" si="27"/>
        <v>0.84747050864228923</v>
      </c>
      <c r="M13" t="str">
        <f t="shared" ca="1" si="2"/>
        <v>지정 장비</v>
      </c>
      <c r="N13" t="e">
        <f t="shared" ca="1" si="3"/>
        <v>#VALUE!</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e">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#VALUE!</v>
      </c>
      <c r="R13" t="e">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#VALUE!</v>
      </c>
      <c r="S13" t="e">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#VALUE!</v>
      </c>
      <c r="T13" t="e">
        <f t="shared" ca="1" si="5"/>
        <v>#VALUE!</v>
      </c>
      <c r="U13" t="s">
        <v>82</v>
      </c>
      <c r="V13" t="s">
        <v>194</v>
      </c>
      <c r="W13">
        <v>1</v>
      </c>
      <c r="X13" t="s">
        <v>125</v>
      </c>
      <c r="Z13">
        <v>7700</v>
      </c>
      <c r="AA13" t="str">
        <f t="shared" ca="1" si="6"/>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v>
      </c>
      <c r="AN13" t="str">
        <f t="shared" ca="1" si="10"/>
        <v>{"dy":2,"sl":1,"tp":"upn","vl":"19736","cn":5,"pt":"GO","pr":1500}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t="e">
        <f ca="1">IF(VLOOKUP($BV13,[1]EquipTable!$1:$1048576,MATCH("업데이트순번",[1]EquipTable!$1:$1,0),0)&lt;=$BP$1,1,0)
*IF(MID(BV13,7,1)="4",0.1,1)</f>
        <v>#VALUE!</v>
      </c>
      <c r="BN13" t="e">
        <f ca="1">IF(VLOOKUP($BV13,[1]EquipTable!$1:$1048576,MATCH("업데이트순번",[1]EquipTable!$1:$1,0),0)&lt;=$BP$1,1,0)
*IF(MID(BV13,7,1)="4",0.1,1)
*IF(AND(MID(BV13,7,1)&lt;&gt;"4",OR(MID(BV13,6,1)="6",MID(BV13,6,1)="7")),3,1)</f>
        <v>#VALUE!</v>
      </c>
      <c r="BO13" t="e">
        <f ca="1">IF(VLOOKUP($BV13,[1]EquipTable!$1:$1048576,MATCH("업데이트순번",[1]EquipTable!$1:$1,0),0)&lt;=$BP$1,1,0)
*IF(MID(BV13,7,1)="4",0.1,1)
*IF(AND(MID(BV13,7,1)&lt;&gt;"4",MID(BV13,6,1)="8"),4,1)</f>
        <v>#VALUE!</v>
      </c>
      <c r="BP13" t="e">
        <f t="shared" ca="1" si="16"/>
        <v>#VALUE!</v>
      </c>
      <c r="BQ13" t="e">
        <f t="shared" ca="1" si="17"/>
        <v>#VALUE!</v>
      </c>
      <c r="BR13" t="e">
        <f t="shared" ca="1" si="18"/>
        <v>#VALUE!</v>
      </c>
      <c r="BS13" t="e">
        <f t="shared" ca="1" si="19"/>
        <v>#VALUE!</v>
      </c>
      <c r="BT13" t="e">
        <f t="shared" ca="1" si="22"/>
        <v>#VALUE!</v>
      </c>
      <c r="BU13" t="e">
        <f t="shared" ca="1" si="23"/>
        <v>#VALUE!</v>
      </c>
      <c r="BV13" t="e">
        <f ca="1">OFFSET([1]EquipTable!$A$1,ROW()-1,0)</f>
        <v>#VALUE!</v>
      </c>
      <c r="BX13" t="e">
        <f ca="1">IF(VLOOKUP($CA13,[2]ActorTable!$1:$1048576,MATCH("업데이트순번",[2]ActorTable!$1:$1,0),0)&lt;=$BY$1,1,0)
*IF(MID(CA13,7,1)="2",0.1,1)</f>
        <v>#VALUE!</v>
      </c>
      <c r="BY13" t="e">
        <f t="shared" ca="1" si="20"/>
        <v>#VALUE!</v>
      </c>
      <c r="BZ13" t="e">
        <f t="shared" ca="1" si="21"/>
        <v>#VALUE!</v>
      </c>
      <c r="CA13" t="e">
        <f ca="1">OFFSET([2]ActorTable!$A$1,ROW()-1,0)</f>
        <v>#VALUE!</v>
      </c>
      <c r="CB13" t="e">
        <f ca="1">VLOOKUP($CA13,[2]ActorTable!$1:$1048576,MATCH("이름참고",[2]ActorTable!$1:$1,0),0)</f>
        <v>#VALUE!</v>
      </c>
    </row>
    <row r="14" spans="1:82">
      <c r="A14">
        <v>2</v>
      </c>
      <c r="B14">
        <v>2</v>
      </c>
      <c r="C14">
        <f t="shared" si="0"/>
        <v>0</v>
      </c>
      <c r="D14">
        <f t="shared" ca="1" si="27"/>
        <v>0.80939604819001809</v>
      </c>
      <c r="E14">
        <f t="shared" ca="1" si="27"/>
        <v>0.25756260848714518</v>
      </c>
      <c r="F14">
        <f t="shared" ca="1" si="27"/>
        <v>0.46820872958560111</v>
      </c>
      <c r="G14">
        <f t="shared" ca="1" si="27"/>
        <v>0.48277030393294629</v>
      </c>
      <c r="H14">
        <f t="shared" ca="1" si="27"/>
        <v>0.62684767845232392</v>
      </c>
      <c r="I14">
        <f t="shared" ca="1" si="27"/>
        <v>0.97323749541350435</v>
      </c>
      <c r="M14" t="str">
        <f t="shared" ca="1" si="2"/>
        <v>안 지정 캐릭터 PP 영웅등급</v>
      </c>
      <c r="N14">
        <f t="shared" ca="1" si="3"/>
        <v>25756</v>
      </c>
      <c r="O14">
        <f t="shared" ca="1" si="4"/>
        <v>6</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1800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435</v>
      </c>
      <c r="AD14">
        <v>1</v>
      </c>
      <c r="AE14" t="s">
        <v>125</v>
      </c>
      <c r="AG14">
        <v>600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얼룩진 도끼</v>
      </c>
      <c r="AL14">
        <v>1</v>
      </c>
      <c r="AM1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v>
      </c>
      <c r="AN14" t="str">
        <f t="shared" ca="1" si="10"/>
        <v>{"dy":2,"sl":2,"tp":"fe","vl":"Equip0002","cn":1,"pt":"GO","pr":600}</v>
      </c>
      <c r="AP14" t="s">
        <v>92</v>
      </c>
      <c r="AQ14" t="s">
        <v>76</v>
      </c>
      <c r="AR14">
        <v>0</v>
      </c>
      <c r="AS14">
        <v>11</v>
      </c>
      <c r="AT14">
        <f t="shared" ca="1" si="11"/>
        <v>58</v>
      </c>
      <c r="AU14">
        <f t="shared" si="12"/>
        <v>56</v>
      </c>
      <c r="AV14">
        <f t="shared" ca="1" si="14"/>
        <v>0</v>
      </c>
      <c r="AW14">
        <f t="shared" si="15"/>
        <v>0</v>
      </c>
      <c r="AX14">
        <v>3</v>
      </c>
      <c r="AY14">
        <v>14</v>
      </c>
      <c r="AZ14">
        <v>300</v>
      </c>
      <c r="BG14">
        <v>7</v>
      </c>
      <c r="BH14">
        <v>1</v>
      </c>
      <c r="BI14">
        <f t="shared" si="13"/>
        <v>1</v>
      </c>
      <c r="BJ14">
        <f t="shared" si="24"/>
        <v>7</v>
      </c>
      <c r="BK14" t="s">
        <v>138</v>
      </c>
      <c r="BM14" t="e">
        <f ca="1">IF(VLOOKUP($BV14,[1]EquipTable!$1:$1048576,MATCH("업데이트순번",[1]EquipTable!$1:$1,0),0)&lt;=$BP$1,1,0)
*IF(MID(BV14,7,1)="4",0.1,1)</f>
        <v>#VALUE!</v>
      </c>
      <c r="BN14" t="e">
        <f ca="1">IF(VLOOKUP($BV14,[1]EquipTable!$1:$1048576,MATCH("업데이트순번",[1]EquipTable!$1:$1,0),0)&lt;=$BP$1,1,0)
*IF(MID(BV14,7,1)="4",0.1,1)
*IF(AND(MID(BV14,7,1)&lt;&gt;"4",OR(MID(BV14,6,1)="6",MID(BV14,6,1)="7")),3,1)</f>
        <v>#VALUE!</v>
      </c>
      <c r="BO14" t="e">
        <f ca="1">IF(VLOOKUP($BV14,[1]EquipTable!$1:$1048576,MATCH("업데이트순번",[1]EquipTable!$1:$1,0),0)&lt;=$BP$1,1,0)
*IF(MID(BV14,7,1)="4",0.1,1)
*IF(AND(MID(BV14,7,1)&lt;&gt;"4",MID(BV14,6,1)="8"),4,1)</f>
        <v>#VALUE!</v>
      </c>
      <c r="BP14" t="e">
        <f t="shared" ca="1" si="16"/>
        <v>#VALUE!</v>
      </c>
      <c r="BQ14" t="e">
        <f t="shared" ca="1" si="17"/>
        <v>#VALUE!</v>
      </c>
      <c r="BR14" t="e">
        <f t="shared" ca="1" si="18"/>
        <v>#VALUE!</v>
      </c>
      <c r="BS14" t="e">
        <f t="shared" ca="1" si="19"/>
        <v>#VALUE!</v>
      </c>
      <c r="BT14" t="e">
        <f t="shared" ca="1" si="22"/>
        <v>#VALUE!</v>
      </c>
      <c r="BU14" t="e">
        <f t="shared" ca="1" si="23"/>
        <v>#VALUE!</v>
      </c>
      <c r="BV14" t="e">
        <f ca="1">OFFSET([1]EquipTable!$A$1,ROW()-1,0)</f>
        <v>#VALUE!</v>
      </c>
      <c r="BX14" t="e">
        <f ca="1">IF(VLOOKUP($CA14,[2]ActorTable!$1:$1048576,MATCH("업데이트순번",[2]ActorTable!$1:$1,0),0)&lt;=$BY$1,1,0)
*IF(MID(CA14,7,1)="2",0.1,1)</f>
        <v>#VALUE!</v>
      </c>
      <c r="BY14" t="e">
        <f t="shared" ca="1" si="20"/>
        <v>#VALUE!</v>
      </c>
      <c r="BZ14" t="e">
        <f t="shared" ca="1" si="21"/>
        <v>#VALUE!</v>
      </c>
      <c r="CA14" t="e">
        <f ca="1">OFFSET([2]ActorTable!$A$1,ROW()-1,0)</f>
        <v>#VALUE!</v>
      </c>
      <c r="CB14" t="e">
        <f ca="1">VLOOKUP($CA14,[2]ActorTable!$1:$1048576,MATCH("이름참고",[2]ActorTable!$1:$1,0),0)</f>
        <v>#VALUE!</v>
      </c>
    </row>
    <row r="15" spans="1:82">
      <c r="A15">
        <v>2</v>
      </c>
      <c r="B15">
        <v>3</v>
      </c>
      <c r="C15">
        <f t="shared" si="0"/>
        <v>0</v>
      </c>
      <c r="D15">
        <f t="shared" ca="1" si="27"/>
        <v>0.8780861885552862</v>
      </c>
      <c r="E15">
        <f t="shared" ca="1" si="27"/>
        <v>0.9953432416833663</v>
      </c>
      <c r="F15">
        <f t="shared" ca="1" si="27"/>
        <v>2.0259443657470788E-2</v>
      </c>
      <c r="G15">
        <f t="shared" ca="1" si="27"/>
        <v>0.1980109379208812</v>
      </c>
      <c r="H15">
        <f t="shared" ca="1" si="27"/>
        <v>0.16878695207379779</v>
      </c>
      <c r="I15">
        <f t="shared" ca="1" si="27"/>
        <v>0.60975700037499703</v>
      </c>
      <c r="M15" t="str">
        <f t="shared" ca="1" si="2"/>
        <v>안 지정 캐릭터 PP 일반등급</v>
      </c>
      <c r="N15">
        <f t="shared" ca="1" si="3"/>
        <v>99534</v>
      </c>
      <c r="O15">
        <f t="shared" ca="1" si="4"/>
        <v>14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4200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v>
      </c>
      <c r="AN15" t="str">
        <f t="shared" ca="1" si="10"/>
        <v>{"dy":2,"sl":3,"tp":"uph","vl":"84285","cn":8,"pt":"GO","pr":2400}</v>
      </c>
      <c r="AP15" t="s">
        <v>91</v>
      </c>
      <c r="AQ15" t="s">
        <v>77</v>
      </c>
      <c r="AR15">
        <v>0</v>
      </c>
      <c r="AS15">
        <v>11</v>
      </c>
      <c r="AT15">
        <f t="shared" ca="1" si="11"/>
        <v>46</v>
      </c>
      <c r="AU15">
        <f t="shared" si="12"/>
        <v>38</v>
      </c>
      <c r="AV15">
        <f t="shared" ca="1" si="14"/>
        <v>0</v>
      </c>
      <c r="AW15">
        <f t="shared" si="15"/>
        <v>0</v>
      </c>
      <c r="AX15">
        <v>3</v>
      </c>
      <c r="AY15">
        <v>14</v>
      </c>
      <c r="AZ15">
        <v>300</v>
      </c>
      <c r="BG15">
        <v>8</v>
      </c>
      <c r="BH15">
        <v>1</v>
      </c>
      <c r="BI15">
        <v>1</v>
      </c>
      <c r="BJ15">
        <f t="shared" si="24"/>
        <v>8</v>
      </c>
      <c r="BK15" t="s">
        <v>141</v>
      </c>
      <c r="BM15" t="e">
        <f ca="1">IF(VLOOKUP($BV15,[1]EquipTable!$1:$1048576,MATCH("업데이트순번",[1]EquipTable!$1:$1,0),0)&lt;=$BP$1,1,0)
*IF(MID(BV15,7,1)="4",0.1,1)</f>
        <v>#VALUE!</v>
      </c>
      <c r="BN15" t="e">
        <f ca="1">IF(VLOOKUP($BV15,[1]EquipTable!$1:$1048576,MATCH("업데이트순번",[1]EquipTable!$1:$1,0),0)&lt;=$BP$1,1,0)
*IF(MID(BV15,7,1)="4",0.1,1)
*IF(AND(MID(BV15,7,1)&lt;&gt;"4",OR(MID(BV15,6,1)="6",MID(BV15,6,1)="7")),3,1)</f>
        <v>#VALUE!</v>
      </c>
      <c r="BO15" t="e">
        <f ca="1">IF(VLOOKUP($BV15,[1]EquipTable!$1:$1048576,MATCH("업데이트순번",[1]EquipTable!$1:$1,0),0)&lt;=$BP$1,1,0)
*IF(MID(BV15,7,1)="4",0.1,1)
*IF(AND(MID(BV15,7,1)&lt;&gt;"4",MID(BV15,6,1)="8"),4,1)</f>
        <v>#VALUE!</v>
      </c>
      <c r="BP15" t="e">
        <f t="shared" ca="1" si="16"/>
        <v>#VALUE!</v>
      </c>
      <c r="BQ15" t="e">
        <f t="shared" ca="1" si="17"/>
        <v>#VALUE!</v>
      </c>
      <c r="BR15" t="e">
        <f t="shared" ca="1" si="18"/>
        <v>#VALUE!</v>
      </c>
      <c r="BS15" t="e">
        <f t="shared" ca="1" si="19"/>
        <v>#VALUE!</v>
      </c>
      <c r="BT15" t="e">
        <f t="shared" ca="1" si="22"/>
        <v>#VALUE!</v>
      </c>
      <c r="BU15" t="e">
        <f t="shared" ca="1" si="23"/>
        <v>#VALUE!</v>
      </c>
      <c r="BV15" t="e">
        <f ca="1">OFFSET([1]EquipTable!$A$1,ROW()-1,0)</f>
        <v>#VALUE!</v>
      </c>
      <c r="BX15" t="e">
        <f ca="1">IF(VLOOKUP($CA15,[2]ActorTable!$1:$1048576,MATCH("업데이트순번",[2]ActorTable!$1:$1,0),0)&lt;=$BY$1,1,0)
*IF(MID(CA15,7,1)="2",0.1,1)</f>
        <v>#VALUE!</v>
      </c>
      <c r="BY15" t="e">
        <f t="shared" ca="1" si="20"/>
        <v>#VALUE!</v>
      </c>
      <c r="BZ15" t="e">
        <f t="shared" ca="1" si="21"/>
        <v>#VALUE!</v>
      </c>
      <c r="CA15" t="e">
        <f ca="1">OFFSET([2]ActorTable!$A$1,ROW()-1,0)</f>
        <v>#VALUE!</v>
      </c>
      <c r="CB15" t="e">
        <f ca="1">VLOOKUP($CA15,[2]ActorTable!$1:$1048576,MATCH("이름참고",[2]ActorTable!$1:$1,0),0)</f>
        <v>#VALUE!</v>
      </c>
    </row>
    <row r="16" spans="1:82">
      <c r="A16">
        <v>2</v>
      </c>
      <c r="B16">
        <v>4</v>
      </c>
      <c r="C16">
        <f t="shared" si="0"/>
        <v>0</v>
      </c>
      <c r="D16">
        <f t="shared" ca="1" si="27"/>
        <v>0.4821868679191561</v>
      </c>
      <c r="E16">
        <f t="shared" ca="1" si="27"/>
        <v>2.4308758725707924E-2</v>
      </c>
      <c r="F16">
        <f t="shared" ca="1" si="27"/>
        <v>0.1078704730600738</v>
      </c>
      <c r="G16">
        <f t="shared" ca="1" si="27"/>
        <v>0.49670566263956839</v>
      </c>
      <c r="H16">
        <f t="shared" ca="1" si="27"/>
        <v>0.31541285824610543</v>
      </c>
      <c r="I16">
        <f t="shared" ca="1" si="27"/>
        <v>0.74313455660639549</v>
      </c>
      <c r="M16" t="str">
        <f t="shared" ca="1" si="2"/>
        <v>안 지정 캐릭터 PP 일반등급</v>
      </c>
      <c r="N16">
        <f t="shared" ca="1" si="3"/>
        <v>2430</v>
      </c>
      <c r="O16">
        <f t="shared" ca="1" si="4"/>
        <v>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467</v>
      </c>
      <c r="AD16">
        <v>1</v>
      </c>
      <c r="AE16" t="s">
        <v>125</v>
      </c>
      <c r="AG16">
        <v>3400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v>
      </c>
      <c r="AN16" t="str">
        <f t="shared" ca="1" si="10"/>
        <v>{"dy":2,"sl":4,"tp":"fe","vl":"Equip5202","cn":1,"pt":"GO","pr":3400}</v>
      </c>
      <c r="BG16">
        <v>9</v>
      </c>
      <c r="BH16">
        <v>1</v>
      </c>
      <c r="BI16">
        <v>1</v>
      </c>
      <c r="BJ16">
        <f t="shared" si="24"/>
        <v>9</v>
      </c>
      <c r="BK16" t="s">
        <v>141</v>
      </c>
      <c r="BM16" t="e">
        <f ca="1">IF(VLOOKUP($BV16,[1]EquipTable!$1:$1048576,MATCH("업데이트순번",[1]EquipTable!$1:$1,0),0)&lt;=$BP$1,1,0)
*IF(MID(BV16,7,1)="4",0.1,1)</f>
        <v>#VALUE!</v>
      </c>
      <c r="BN16" t="e">
        <f ca="1">IF(VLOOKUP($BV16,[1]EquipTable!$1:$1048576,MATCH("업데이트순번",[1]EquipTable!$1:$1,0),0)&lt;=$BP$1,1,0)
*IF(MID(BV16,7,1)="4",0.1,1)
*IF(AND(MID(BV16,7,1)&lt;&gt;"4",OR(MID(BV16,6,1)="6",MID(BV16,6,1)="7")),3,1)</f>
        <v>#VALUE!</v>
      </c>
      <c r="BO16" t="e">
        <f ca="1">IF(VLOOKUP($BV16,[1]EquipTable!$1:$1048576,MATCH("업데이트순번",[1]EquipTable!$1:$1,0),0)&lt;=$BP$1,1,0)
*IF(MID(BV16,7,1)="4",0.1,1)
*IF(AND(MID(BV16,7,1)&lt;&gt;"4",MID(BV16,6,1)="8"),4,1)</f>
        <v>#VALUE!</v>
      </c>
      <c r="BP16" t="e">
        <f t="shared" ca="1" si="16"/>
        <v>#VALUE!</v>
      </c>
      <c r="BQ16" t="e">
        <f t="shared" ca="1" si="17"/>
        <v>#VALUE!</v>
      </c>
      <c r="BR16" t="e">
        <f t="shared" ca="1" si="18"/>
        <v>#VALUE!</v>
      </c>
      <c r="BS16" t="e">
        <f t="shared" ca="1" si="19"/>
        <v>#VALUE!</v>
      </c>
      <c r="BT16" t="e">
        <f t="shared" ca="1" si="22"/>
        <v>#VALUE!</v>
      </c>
      <c r="BU16" t="e">
        <f t="shared" ca="1" si="23"/>
        <v>#VALUE!</v>
      </c>
      <c r="BV16" t="e">
        <f ca="1">OFFSET([1]EquipTable!$A$1,ROW()-1,0)</f>
        <v>#VALUE!</v>
      </c>
      <c r="BX16" t="e">
        <f ca="1">IF(VLOOKUP($CA16,[2]ActorTable!$1:$1048576,MATCH("업데이트순번",[2]ActorTable!$1:$1,0),0)&lt;=$BY$1,1,0)
*IF(MID(CA16,7,1)="2",0.1,1)</f>
        <v>#VALUE!</v>
      </c>
      <c r="BY16" t="e">
        <f t="shared" ca="1" si="20"/>
        <v>#VALUE!</v>
      </c>
      <c r="BZ16" t="e">
        <f t="shared" ca="1" si="21"/>
        <v>#VALUE!</v>
      </c>
      <c r="CA16" t="e">
        <f ca="1">OFFSET([2]ActorTable!$A$1,ROW()-1,0)</f>
        <v>#VALUE!</v>
      </c>
      <c r="CB16" t="e">
        <f ca="1">VLOOKUP($CA16,[2]ActorTable!$1:$1048576,MATCH("이름참고",[2]ActorTable!$1:$1,0),0)</f>
        <v>#VALUE!</v>
      </c>
    </row>
    <row r="17" spans="1:80">
      <c r="A17">
        <v>2</v>
      </c>
      <c r="B17">
        <v>5</v>
      </c>
      <c r="C17">
        <f t="shared" si="0"/>
        <v>0</v>
      </c>
      <c r="D17">
        <f t="shared" ca="1" si="27"/>
        <v>3.1013905938690911E-2</v>
      </c>
      <c r="E17">
        <f t="shared" ca="1" si="27"/>
        <v>0.70233204565906093</v>
      </c>
      <c r="F17">
        <f t="shared" ca="1" si="27"/>
        <v>0.17716356859748961</v>
      </c>
      <c r="G17">
        <f t="shared" ca="1" si="27"/>
        <v>7.8682419268910841E-2</v>
      </c>
      <c r="H17">
        <f t="shared" ca="1" si="27"/>
        <v>0.83013129731311952</v>
      </c>
      <c r="I17">
        <f t="shared" ca="1" si="27"/>
        <v>0.78222837173565429</v>
      </c>
      <c r="M17" t="str">
        <f t="shared" ca="1" si="2"/>
        <v>지정 장비</v>
      </c>
      <c r="N17" t="e">
        <f t="shared" ca="1" si="3"/>
        <v>#VALUE!</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DI</v>
      </c>
      <c r="Q17" t="e">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#VALUE!</v>
      </c>
      <c r="R17" t="e">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#VALUE!</v>
      </c>
      <c r="S17" t="e">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#VALUE!</v>
      </c>
      <c r="T17" t="e">
        <f t="shared" ca="1" si="5"/>
        <v>#VALUE!</v>
      </c>
      <c r="U17" t="s">
        <v>92</v>
      </c>
      <c r="V17">
        <v>80223</v>
      </c>
      <c r="W17">
        <v>12</v>
      </c>
      <c r="X17" t="s">
        <v>125</v>
      </c>
      <c r="Z17">
        <v>3600</v>
      </c>
      <c r="AA17" t="str">
        <f t="shared" ca="1" si="6"/>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v>
      </c>
      <c r="AN17" t="str">
        <f t="shared" ca="1" si="10"/>
        <v>{"dy":2,"sl":5,"tp":"upn","vl":"70223","cn":12,"pt":"GO","pr":3600}</v>
      </c>
      <c r="AQ17" t="s">
        <v>270</v>
      </c>
      <c r="AS17" t="s">
        <v>269</v>
      </c>
      <c r="AT17">
        <f ca="1">(COUNTIFS(B:B,$AQ$18,N:N,"Equip????")-AT19-AT20-AT21)/6</f>
        <v>0.16666666666666666</v>
      </c>
      <c r="AU17">
        <f>(COUNTIFS(B:B,$AQ$18,AC:AC,"Equip????")-AU19-AU20-AU21)/6</f>
        <v>17.333333333333332</v>
      </c>
      <c r="BG17">
        <v>10</v>
      </c>
      <c r="BH17">
        <v>1</v>
      </c>
      <c r="BI17">
        <v>1</v>
      </c>
      <c r="BJ17">
        <f t="shared" si="24"/>
        <v>10</v>
      </c>
      <c r="BK17" t="s">
        <v>141</v>
      </c>
      <c r="BM17" t="e">
        <f ca="1">IF(VLOOKUP($BV17,[1]EquipTable!$1:$1048576,MATCH("업데이트순번",[1]EquipTable!$1:$1,0),0)&lt;=$BP$1,1,0)
*IF(MID(BV17,7,1)="4",0.1,1)</f>
        <v>#VALUE!</v>
      </c>
      <c r="BN17" t="e">
        <f ca="1">IF(VLOOKUP($BV17,[1]EquipTable!$1:$1048576,MATCH("업데이트순번",[1]EquipTable!$1:$1,0),0)&lt;=$BP$1,1,0)
*IF(MID(BV17,7,1)="4",0.1,1)
*IF(AND(MID(BV17,7,1)&lt;&gt;"4",OR(MID(BV17,6,1)="6",MID(BV17,6,1)="7")),3,1)</f>
        <v>#VALUE!</v>
      </c>
      <c r="BO17" t="e">
        <f ca="1">IF(VLOOKUP($BV17,[1]EquipTable!$1:$1048576,MATCH("업데이트순번",[1]EquipTable!$1:$1,0),0)&lt;=$BP$1,1,0)
*IF(MID(BV17,7,1)="4",0.1,1)
*IF(AND(MID(BV17,7,1)&lt;&gt;"4",MID(BV17,6,1)="8"),4,1)</f>
        <v>#VALUE!</v>
      </c>
      <c r="BP17" t="e">
        <f t="shared" ca="1" si="16"/>
        <v>#VALUE!</v>
      </c>
      <c r="BQ17" t="e">
        <f t="shared" ca="1" si="17"/>
        <v>#VALUE!</v>
      </c>
      <c r="BR17" t="e">
        <f t="shared" ca="1" si="18"/>
        <v>#VALUE!</v>
      </c>
      <c r="BS17" t="e">
        <f t="shared" ca="1" si="19"/>
        <v>#VALUE!</v>
      </c>
      <c r="BT17" t="e">
        <f t="shared" ca="1" si="22"/>
        <v>#VALUE!</v>
      </c>
      <c r="BU17" t="e">
        <f t="shared" ca="1" si="23"/>
        <v>#VALUE!</v>
      </c>
      <c r="BV17" t="e">
        <f ca="1">OFFSET([1]EquipTable!$A$1,ROW()-1,0)</f>
        <v>#VALUE!</v>
      </c>
      <c r="BX17" t="e">
        <f ca="1">IF(VLOOKUP($CA17,[2]ActorTable!$1:$1048576,MATCH("업데이트순번",[2]ActorTable!$1:$1,0),0)&lt;=$BY$1,1,0)
*IF(MID(CA17,7,1)="2",0.1,1)</f>
        <v>#VALUE!</v>
      </c>
      <c r="BY17" t="e">
        <f t="shared" ca="1" si="20"/>
        <v>#VALUE!</v>
      </c>
      <c r="BZ17" t="e">
        <f t="shared" ca="1" si="21"/>
        <v>#VALUE!</v>
      </c>
      <c r="CA17" t="e">
        <f ca="1">OFFSET([2]ActorTable!$A$1,ROW()-1,0)</f>
        <v>#VALUE!</v>
      </c>
      <c r="CB17" t="e">
        <f ca="1">VLOOKUP($CA17,[2]ActorTable!$1:$1048576,MATCH("이름참고",[2]ActorTable!$1:$1,0),0)</f>
        <v>#VALUE!</v>
      </c>
    </row>
    <row r="18" spans="1:80">
      <c r="A18">
        <v>2</v>
      </c>
      <c r="B18">
        <v>6</v>
      </c>
      <c r="C18">
        <f t="shared" si="0"/>
        <v>0</v>
      </c>
      <c r="D18">
        <f t="shared" ca="1" si="27"/>
        <v>0.46360338307834437</v>
      </c>
      <c r="E18">
        <f t="shared" ca="1" si="27"/>
        <v>0.84666622219082122</v>
      </c>
      <c r="F18">
        <f t="shared" ca="1" si="27"/>
        <v>0.22067799330910598</v>
      </c>
      <c r="G18">
        <f t="shared" ca="1" si="27"/>
        <v>0.20366525304612104</v>
      </c>
      <c r="H18">
        <f t="shared" ca="1" si="27"/>
        <v>0.13547695524883641</v>
      </c>
      <c r="I18">
        <f t="shared" ca="1" si="27"/>
        <v>0.1497245260362523</v>
      </c>
      <c r="M18" t="str">
        <f t="shared" ca="1" si="2"/>
        <v>지정 장비</v>
      </c>
      <c r="N18" t="e">
        <f t="shared" ca="1" si="3"/>
        <v>#VALUE!</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e">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#VALUE!</v>
      </c>
      <c r="R18" t="e">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#VALUE!</v>
      </c>
      <c r="S18" t="e">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#VALUE!</v>
      </c>
      <c r="T18" t="e">
        <f t="shared" ca="1" si="5"/>
        <v>#VALUE!</v>
      </c>
      <c r="U18" t="s">
        <v>82</v>
      </c>
      <c r="V18" t="s">
        <v>202</v>
      </c>
      <c r="W18">
        <v>1</v>
      </c>
      <c r="X18" t="s">
        <v>125</v>
      </c>
      <c r="Z18">
        <v>9500</v>
      </c>
      <c r="AA18" t="str">
        <f t="shared" ca="1" si="6"/>
        <v>fe</v>
      </c>
      <c r="AB18" t="s">
        <v>82</v>
      </c>
      <c r="AC18" t="s">
        <v>420</v>
      </c>
      <c r="AD18">
        <v>1</v>
      </c>
      <c r="AE18" t="s">
        <v>125</v>
      </c>
      <c r="AG18">
        <v>9900</v>
      </c>
      <c r="AH18" t="str">
        <f>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v>
      </c>
      <c r="AN18" t="str">
        <f t="shared" ca="1" si="10"/>
        <v>{"dy":2,"sl":6,"tp":"fe","vl":"Equip6201","cn":1,"pt":"GO","pr":9900}</v>
      </c>
      <c r="AQ18" t="s">
        <v>271</v>
      </c>
      <c r="AS18" t="s">
        <v>266</v>
      </c>
      <c r="AT18">
        <f ca="1">COUNTIFS(B:B,$AQ$18,N:N,"Equip????")-AT19-AT20-AT21</f>
        <v>1</v>
      </c>
      <c r="AU18">
        <f>COUNTIFS(B:B,$AQ$18,AC:AC,"Equip????")-AU19-AU20-AU21</f>
        <v>104</v>
      </c>
      <c r="BG18">
        <v>11</v>
      </c>
      <c r="BH18">
        <v>1</v>
      </c>
      <c r="BI18">
        <v>1</v>
      </c>
      <c r="BJ18">
        <f t="shared" si="24"/>
        <v>11</v>
      </c>
      <c r="BK18" t="s">
        <v>141</v>
      </c>
      <c r="BM18" t="e">
        <f ca="1">IF(VLOOKUP($BV18,[1]EquipTable!$1:$1048576,MATCH("업데이트순번",[1]EquipTable!$1:$1,0),0)&lt;=$BP$1,1,0)
*IF(MID(BV18,7,1)="4",0.1,1)</f>
        <v>#VALUE!</v>
      </c>
      <c r="BN18" t="e">
        <f ca="1">IF(VLOOKUP($BV18,[1]EquipTable!$1:$1048576,MATCH("업데이트순번",[1]EquipTable!$1:$1,0),0)&lt;=$BP$1,1,0)
*IF(MID(BV18,7,1)="4",0.1,1)
*IF(AND(MID(BV18,7,1)&lt;&gt;"4",OR(MID(BV18,6,1)="6",MID(BV18,6,1)="7")),3,1)</f>
        <v>#VALUE!</v>
      </c>
      <c r="BO18" t="e">
        <f ca="1">IF(VLOOKUP($BV18,[1]EquipTable!$1:$1048576,MATCH("업데이트순번",[1]EquipTable!$1:$1,0),0)&lt;=$BP$1,1,0)
*IF(MID(BV18,7,1)="4",0.1,1)
*IF(AND(MID(BV18,7,1)&lt;&gt;"4",MID(BV18,6,1)="8"),4,1)</f>
        <v>#VALUE!</v>
      </c>
      <c r="BP18" t="e">
        <f t="shared" ca="1" si="16"/>
        <v>#VALUE!</v>
      </c>
      <c r="BQ18" t="e">
        <f t="shared" ca="1" si="17"/>
        <v>#VALUE!</v>
      </c>
      <c r="BR18" t="e">
        <f t="shared" ca="1" si="18"/>
        <v>#VALUE!</v>
      </c>
      <c r="BS18" t="e">
        <f t="shared" ca="1" si="19"/>
        <v>#VALUE!</v>
      </c>
      <c r="BT18" t="e">
        <f t="shared" ca="1" si="22"/>
        <v>#VALUE!</v>
      </c>
      <c r="BU18" t="e">
        <f t="shared" ca="1" si="23"/>
        <v>#VALUE!</v>
      </c>
      <c r="BV18" t="e">
        <f ca="1">OFFSET([1]EquipTable!$A$1,ROW()-1,0)</f>
        <v>#VALUE!</v>
      </c>
      <c r="BX18" t="e">
        <f ca="1">IF(VLOOKUP($CA18,[2]ActorTable!$1:$1048576,MATCH("업데이트순번",[2]ActorTable!$1:$1,0),0)&lt;=$BY$1,1,0)
*IF(MID(CA18,7,1)="2",0.1,1)</f>
        <v>#VALUE!</v>
      </c>
      <c r="BY18" t="e">
        <f t="shared" ca="1" si="20"/>
        <v>#VALUE!</v>
      </c>
      <c r="BZ18" t="e">
        <f t="shared" ca="1" si="21"/>
        <v>#VALUE!</v>
      </c>
      <c r="CA18" t="e">
        <f ca="1">OFFSET([2]ActorTable!$A$1,ROW()-1,0)</f>
        <v>#VALUE!</v>
      </c>
      <c r="CB18" t="e">
        <f ca="1">VLOOKUP($CA18,[2]ActorTable!$1:$1048576,MATCH("이름참고",[2]ActorTable!$1:$1,0),0)</f>
        <v>#VALUE!</v>
      </c>
    </row>
    <row r="19" spans="1:80">
      <c r="A19">
        <v>2</v>
      </c>
      <c r="B19">
        <v>7</v>
      </c>
      <c r="C19">
        <f t="shared" si="0"/>
        <v>0</v>
      </c>
      <c r="D19">
        <f t="shared" ca="1" si="27"/>
        <v>0.37868016249191694</v>
      </c>
      <c r="E19">
        <f t="shared" ca="1" si="27"/>
        <v>0.85105864192940572</v>
      </c>
      <c r="F19">
        <f t="shared" ca="1" si="27"/>
        <v>0.10575573142037153</v>
      </c>
      <c r="G19">
        <f t="shared" ca="1" si="27"/>
        <v>0.51360847092558271</v>
      </c>
      <c r="H19">
        <f t="shared" ca="1" si="27"/>
        <v>0.82959051047015087</v>
      </c>
      <c r="I19">
        <f t="shared" ca="1" si="27"/>
        <v>0.35062760592912912</v>
      </c>
      <c r="M19" t="str">
        <f t="shared" ca="1" si="2"/>
        <v>지정 장비</v>
      </c>
      <c r="N19" t="e">
        <f t="shared" ca="1" si="3"/>
        <v>#VALUE!</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t="e">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#VALUE!</v>
      </c>
      <c r="S19" t="e">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#VALUE!</v>
      </c>
      <c r="T19" t="e">
        <f t="shared" ca="1" si="5"/>
        <v>#VALUE!</v>
      </c>
      <c r="U19" t="s">
        <v>82</v>
      </c>
      <c r="V19" t="s">
        <v>194</v>
      </c>
      <c r="W19">
        <v>1</v>
      </c>
      <c r="X19" t="s">
        <v>125</v>
      </c>
      <c r="Z19">
        <v>7600</v>
      </c>
      <c r="AA19" t="str">
        <f t="shared" ca="1" si="6"/>
        <v>fe</v>
      </c>
      <c r="AB19" t="s">
        <v>82</v>
      </c>
      <c r="AC19" t="s">
        <v>205</v>
      </c>
      <c r="AD19">
        <v>1</v>
      </c>
      <c r="AE19" t="s">
        <v>125</v>
      </c>
      <c r="AG19">
        <v>3700</v>
      </c>
      <c r="AH19" t="str">
        <f>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v>
      </c>
      <c r="AN19" t="str">
        <f t="shared" ca="1" si="10"/>
        <v>{"dy":2,"sl":7,"tp":"fe","vl":"Equip7102","cn":1,"pt":"GO","pr":3700}</v>
      </c>
      <c r="AS19" t="s">
        <v>267</v>
      </c>
      <c r="AT19">
        <f ca="1">COUNTIFS(B:B,$AQ$18,N:N,"Equip6???")</f>
        <v>0</v>
      </c>
      <c r="AU19">
        <f>COUNTIFS(B:B,$AQ$18,AC:AC,"Equip6???")</f>
        <v>16</v>
      </c>
      <c r="BM19" t="e">
        <f ca="1">IF(VLOOKUP($BV19,[1]EquipTable!$1:$1048576,MATCH("업데이트순번",[1]EquipTable!$1:$1,0),0)&lt;=$BP$1,1,0)
*IF(MID(BV19,7,1)="4",0.1,1)</f>
        <v>#VALUE!</v>
      </c>
      <c r="BN19" t="e">
        <f ca="1">IF(VLOOKUP($BV19,[1]EquipTable!$1:$1048576,MATCH("업데이트순번",[1]EquipTable!$1:$1,0),0)&lt;=$BP$1,1,0)
*IF(MID(BV19,7,1)="4",0.1,1)
*IF(AND(MID(BV19,7,1)&lt;&gt;"4",OR(MID(BV19,6,1)="6",MID(BV19,6,1)="7")),3,1)</f>
        <v>#VALUE!</v>
      </c>
      <c r="BO19" t="e">
        <f ca="1">IF(VLOOKUP($BV19,[1]EquipTable!$1:$1048576,MATCH("업데이트순번",[1]EquipTable!$1:$1,0),0)&lt;=$BP$1,1,0)
*IF(MID(BV19,7,1)="4",0.1,1)
*IF(AND(MID(BV19,7,1)&lt;&gt;"4",MID(BV19,6,1)="8"),4,1)</f>
        <v>#VALUE!</v>
      </c>
      <c r="BP19" t="e">
        <f t="shared" ca="1" si="16"/>
        <v>#VALUE!</v>
      </c>
      <c r="BQ19" t="e">
        <f t="shared" ca="1" si="17"/>
        <v>#VALUE!</v>
      </c>
      <c r="BR19" t="e">
        <f t="shared" ca="1" si="18"/>
        <v>#VALUE!</v>
      </c>
      <c r="BS19" t="e">
        <f t="shared" ca="1" si="19"/>
        <v>#VALUE!</v>
      </c>
      <c r="BT19" t="e">
        <f t="shared" ca="1" si="22"/>
        <v>#VALUE!</v>
      </c>
      <c r="BU19" t="e">
        <f t="shared" ca="1" si="23"/>
        <v>#VALUE!</v>
      </c>
      <c r="BV19" t="e">
        <f ca="1">OFFSET([1]EquipTable!$A$1,ROW()-1,0)</f>
        <v>#VALUE!</v>
      </c>
      <c r="BX19" t="e">
        <f ca="1">IF(VLOOKUP($CA19,[2]ActorTable!$1:$1048576,MATCH("업데이트순번",[2]ActorTable!$1:$1,0),0)&lt;=$BY$1,1,0)
*IF(MID(CA19,7,1)="2",0.1,1)</f>
        <v>#VALUE!</v>
      </c>
      <c r="BY19" t="e">
        <f t="shared" ca="1" si="20"/>
        <v>#VALUE!</v>
      </c>
      <c r="BZ19" t="e">
        <f t="shared" ca="1" si="21"/>
        <v>#VALUE!</v>
      </c>
      <c r="CA19" t="e">
        <f ca="1">OFFSET([2]ActorTable!$A$1,ROW()-1,0)</f>
        <v>#VALUE!</v>
      </c>
      <c r="CB19" t="e">
        <f ca="1">VLOOKUP($CA19,[2]ActorTable!$1:$1048576,MATCH("이름참고",[2]ActorTable!$1:$1,0),0)</f>
        <v>#VALUE!</v>
      </c>
    </row>
    <row r="20" spans="1:80">
      <c r="A20">
        <v>2</v>
      </c>
      <c r="B20">
        <v>8</v>
      </c>
      <c r="C20">
        <f t="shared" si="0"/>
        <v>0</v>
      </c>
      <c r="D20">
        <f t="shared" ca="1" si="27"/>
        <v>0.63609707144353245</v>
      </c>
      <c r="E20">
        <f t="shared" ca="1" si="27"/>
        <v>0.10063525852957877</v>
      </c>
      <c r="F20">
        <f t="shared" ca="1" si="27"/>
        <v>0.55912412262928113</v>
      </c>
      <c r="G20">
        <f t="shared" ca="1" si="27"/>
        <v>0.48265759531422614</v>
      </c>
      <c r="H20">
        <f t="shared" ca="1" si="27"/>
        <v>0.4536859021927685</v>
      </c>
      <c r="I20">
        <f t="shared" ca="1" si="27"/>
        <v>0.88563052855325519</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v>
      </c>
      <c r="AN20" t="str">
        <f t="shared" ca="1" si="10"/>
        <v>{"dy":2,"sl":8}</v>
      </c>
      <c r="AS20" t="s">
        <v>268</v>
      </c>
      <c r="AT20">
        <f ca="1">COUNTIFS(B:B,$AQ$18,N:N,"Equip7???")</f>
        <v>0</v>
      </c>
      <c r="AU20">
        <f>COUNTIFS(B:B,$AQ$18,AC:AC,"Equip7???")</f>
        <v>19</v>
      </c>
      <c r="BM20" t="e">
        <f ca="1">IF(VLOOKUP($BV20,[1]EquipTable!$1:$1048576,MATCH("업데이트순번",[1]EquipTable!$1:$1,0),0)&lt;=$BP$1,1,0)
*IF(MID(BV20,7,1)="4",0.1,1)</f>
        <v>#VALUE!</v>
      </c>
      <c r="BN20" t="e">
        <f ca="1">IF(VLOOKUP($BV20,[1]EquipTable!$1:$1048576,MATCH("업데이트순번",[1]EquipTable!$1:$1,0),0)&lt;=$BP$1,1,0)
*IF(MID(BV20,7,1)="4",0.1,1)
*IF(AND(MID(BV20,7,1)&lt;&gt;"4",OR(MID(BV20,6,1)="6",MID(BV20,6,1)="7")),3,1)</f>
        <v>#VALUE!</v>
      </c>
      <c r="BO20" t="e">
        <f ca="1">IF(VLOOKUP($BV20,[1]EquipTable!$1:$1048576,MATCH("업데이트순번",[1]EquipTable!$1:$1,0),0)&lt;=$BP$1,1,0)
*IF(MID(BV20,7,1)="4",0.1,1)
*IF(AND(MID(BV20,7,1)&lt;&gt;"4",MID(BV20,6,1)="8"),4,1)</f>
        <v>#VALUE!</v>
      </c>
      <c r="BP20" t="e">
        <f t="shared" ca="1" si="16"/>
        <v>#VALUE!</v>
      </c>
      <c r="BQ20" t="e">
        <f t="shared" ca="1" si="17"/>
        <v>#VALUE!</v>
      </c>
      <c r="BR20" t="e">
        <f t="shared" ca="1" si="18"/>
        <v>#VALUE!</v>
      </c>
      <c r="BS20" t="e">
        <f t="shared" ca="1" si="19"/>
        <v>#VALUE!</v>
      </c>
      <c r="BT20" t="e">
        <f t="shared" ca="1" si="22"/>
        <v>#VALUE!</v>
      </c>
      <c r="BU20" t="e">
        <f t="shared" ca="1" si="23"/>
        <v>#VALUE!</v>
      </c>
      <c r="BV20" t="e">
        <f ca="1">OFFSET([1]EquipTable!$A$1,ROW()-1,0)</f>
        <v>#VALUE!</v>
      </c>
      <c r="BX20" t="e">
        <f ca="1">IF(VLOOKUP($CA20,[2]ActorTable!$1:$1048576,MATCH("업데이트순번",[2]ActorTable!$1:$1,0),0)&lt;=$BY$1,1,0)
*IF(MID(CA20,7,1)="2",0.1,1)</f>
        <v>#VALUE!</v>
      </c>
      <c r="BY20" t="e">
        <f t="shared" ca="1" si="20"/>
        <v>#VALUE!</v>
      </c>
      <c r="BZ20" t="e">
        <f t="shared" ca="1" si="21"/>
        <v>#VALUE!</v>
      </c>
      <c r="CA20" t="e">
        <f ca="1">OFFSET([2]ActorTable!$A$1,ROW()-1,0)</f>
        <v>#VALUE!</v>
      </c>
      <c r="CB20" t="e">
        <f ca="1">VLOOKUP($CA20,[2]ActorTable!$1:$1048576,MATCH("이름참고",[2]ActorTable!$1:$1,0),0)</f>
        <v>#VALUE!</v>
      </c>
    </row>
    <row r="21" spans="1:80">
      <c r="A21">
        <v>2</v>
      </c>
      <c r="B21">
        <v>9</v>
      </c>
      <c r="C21">
        <f t="shared" si="0"/>
        <v>0</v>
      </c>
      <c r="D21">
        <f t="shared" ca="1" si="27"/>
        <v>0.72694830010300282</v>
      </c>
      <c r="E21">
        <f t="shared" ca="1" si="27"/>
        <v>0.77872135746123905</v>
      </c>
      <c r="F21">
        <f t="shared" ca="1" si="27"/>
        <v>0.2569650772323413</v>
      </c>
      <c r="G21">
        <f t="shared" ca="1" si="27"/>
        <v>0.9002135131611636</v>
      </c>
      <c r="H21">
        <f t="shared" ca="1" si="27"/>
        <v>0.67929827904106721</v>
      </c>
      <c r="I21">
        <f t="shared" ca="1" si="27"/>
        <v>1.3586934776316228E-3</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v>
      </c>
      <c r="AN21" t="str">
        <f t="shared" ca="1" si="10"/>
        <v>{"dy":2,"sl":9}</v>
      </c>
      <c r="AS21" t="s">
        <v>265</v>
      </c>
      <c r="AT21">
        <f ca="1">COUNTIFS(B:B,$AQ$18,N:N,"Equip8???")</f>
        <v>0</v>
      </c>
      <c r="AU21">
        <f>COUNTIFS(B:B,$AQ$18,AC:AC,"Equip8???")</f>
        <v>15</v>
      </c>
      <c r="BM21" t="e">
        <f ca="1">IF(VLOOKUP($BV21,[1]EquipTable!$1:$1048576,MATCH("업데이트순번",[1]EquipTable!$1:$1,0),0)&lt;=$BP$1,1,0)
*IF(MID(BV21,7,1)="4",0.1,1)</f>
        <v>#VALUE!</v>
      </c>
      <c r="BN21" t="e">
        <f ca="1">IF(VLOOKUP($BV21,[1]EquipTable!$1:$1048576,MATCH("업데이트순번",[1]EquipTable!$1:$1,0),0)&lt;=$BP$1,1,0)
*IF(MID(BV21,7,1)="4",0.1,1)
*IF(AND(MID(BV21,7,1)&lt;&gt;"4",OR(MID(BV21,6,1)="6",MID(BV21,6,1)="7")),3,1)</f>
        <v>#VALUE!</v>
      </c>
      <c r="BO21" t="e">
        <f ca="1">IF(VLOOKUP($BV21,[1]EquipTable!$1:$1048576,MATCH("업데이트순번",[1]EquipTable!$1:$1,0),0)&lt;=$BP$1,1,0)
*IF(MID(BV21,7,1)="4",0.1,1)
*IF(AND(MID(BV21,7,1)&lt;&gt;"4",MID(BV21,6,1)="8"),4,1)</f>
        <v>#VALUE!</v>
      </c>
      <c r="BP21" t="e">
        <f t="shared" ca="1" si="16"/>
        <v>#VALUE!</v>
      </c>
      <c r="BQ21" t="e">
        <f t="shared" ca="1" si="17"/>
        <v>#VALUE!</v>
      </c>
      <c r="BR21" t="e">
        <f t="shared" ca="1" si="18"/>
        <v>#VALUE!</v>
      </c>
      <c r="BS21" t="e">
        <f t="shared" ca="1" si="19"/>
        <v>#VALUE!</v>
      </c>
      <c r="BT21" t="e">
        <f t="shared" ca="1" si="22"/>
        <v>#VALUE!</v>
      </c>
      <c r="BU21" t="e">
        <f t="shared" ca="1" si="23"/>
        <v>#VALUE!</v>
      </c>
      <c r="BV21" t="e">
        <f ca="1">OFFSET([1]EquipTable!$A$1,ROW()-1,0)</f>
        <v>#VALUE!</v>
      </c>
      <c r="BX21" t="e">
        <f ca="1">IF(VLOOKUP($CA21,[2]ActorTable!$1:$1048576,MATCH("업데이트순번",[2]ActorTable!$1:$1,0),0)&lt;=$BY$1,1,0)
*IF(MID(CA21,7,1)="2",0.1,1)</f>
        <v>#VALUE!</v>
      </c>
      <c r="BY21" t="e">
        <f t="shared" ca="1" si="20"/>
        <v>#VALUE!</v>
      </c>
      <c r="BZ21" t="e">
        <f t="shared" ca="1" si="21"/>
        <v>#VALUE!</v>
      </c>
      <c r="CA21" t="e">
        <f ca="1">OFFSET([2]ActorTable!$A$1,ROW()-1,0)</f>
        <v>#VALUE!</v>
      </c>
      <c r="CB21" t="e">
        <f ca="1">VLOOKUP($CA21,[2]ActorTable!$1:$1048576,MATCH("이름참고",[2]ActorTable!$1:$1,0),0)</f>
        <v>#VALUE!</v>
      </c>
    </row>
    <row r="22" spans="1:80">
      <c r="A22">
        <v>3</v>
      </c>
      <c r="B22">
        <v>0</v>
      </c>
      <c r="C22">
        <f t="shared" si="0"/>
        <v>0</v>
      </c>
      <c r="D22">
        <f t="shared" ref="D22:I31" ca="1" si="28">RAND()</f>
        <v>0.29865304451106223</v>
      </c>
      <c r="E22">
        <f t="shared" ca="1" si="28"/>
        <v>0.41382898975921922</v>
      </c>
      <c r="F22">
        <f t="shared" ca="1" si="28"/>
        <v>0.65004770565901859</v>
      </c>
      <c r="G22">
        <f t="shared" ca="1" si="28"/>
        <v>0.9238035815293949</v>
      </c>
      <c r="H22">
        <f t="shared" ca="1" si="28"/>
        <v>5.6246016304824953E-2</v>
      </c>
      <c r="I22">
        <f t="shared" ca="1" si="28"/>
        <v>0.91716484339341331</v>
      </c>
      <c r="M22" t="str">
        <f t="shared" ca="1" si="2"/>
        <v>지정 장비</v>
      </c>
      <c r="N22" t="e">
        <f t="shared" ca="1" si="3"/>
        <v>#VALUE!</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t="e">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#VALUE!</v>
      </c>
      <c r="S22" t="e">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#VALUE!</v>
      </c>
      <c r="T22" t="e">
        <f t="shared" ca="1" si="5"/>
        <v>#VALUE!</v>
      </c>
      <c r="U22" t="s">
        <v>82</v>
      </c>
      <c r="V22" t="s">
        <v>181</v>
      </c>
      <c r="W22">
        <v>1</v>
      </c>
      <c r="X22" t="s">
        <v>125</v>
      </c>
      <c r="Z22">
        <v>9400</v>
      </c>
      <c r="AA22" t="str">
        <f t="shared" ca="1" si="6"/>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v>
      </c>
      <c r="AN22" t="str">
        <f t="shared" ca="1" si="10"/>
        <v>{"dy":3,"sl":0,"tp":"upn","vl":"63751","cn":9,"pt":"GO","pr":2700}</v>
      </c>
      <c r="BM22" t="e">
        <f ca="1">IF(VLOOKUP($BV22,[1]EquipTable!$1:$1048576,MATCH("업데이트순번",[1]EquipTable!$1:$1,0),0)&lt;=$BP$1,1,0)
*IF(MID(BV22,7,1)="4",0.1,1)</f>
        <v>#VALUE!</v>
      </c>
      <c r="BN22" t="e">
        <f ca="1">IF(VLOOKUP($BV22,[1]EquipTable!$1:$1048576,MATCH("업데이트순번",[1]EquipTable!$1:$1,0),0)&lt;=$BP$1,1,0)
*IF(MID(BV22,7,1)="4",0.1,1)
*IF(AND(MID(BV22,7,1)&lt;&gt;"4",OR(MID(BV22,6,1)="6",MID(BV22,6,1)="7")),3,1)</f>
        <v>#VALUE!</v>
      </c>
      <c r="BO22" t="e">
        <f ca="1">IF(VLOOKUP($BV22,[1]EquipTable!$1:$1048576,MATCH("업데이트순번",[1]EquipTable!$1:$1,0),0)&lt;=$BP$1,1,0)
*IF(MID(BV22,7,1)="4",0.1,1)
*IF(AND(MID(BV22,7,1)&lt;&gt;"4",MID(BV22,6,1)="8"),4,1)</f>
        <v>#VALUE!</v>
      </c>
      <c r="BP22" t="e">
        <f t="shared" ca="1" si="16"/>
        <v>#VALUE!</v>
      </c>
      <c r="BQ22" t="e">
        <f t="shared" ca="1" si="17"/>
        <v>#VALUE!</v>
      </c>
      <c r="BR22" t="e">
        <f t="shared" ca="1" si="18"/>
        <v>#VALUE!</v>
      </c>
      <c r="BS22" t="e">
        <f t="shared" ca="1" si="19"/>
        <v>#VALUE!</v>
      </c>
      <c r="BT22" t="e">
        <f t="shared" ca="1" si="22"/>
        <v>#VALUE!</v>
      </c>
      <c r="BU22" t="e">
        <f t="shared" ca="1" si="23"/>
        <v>#VALUE!</v>
      </c>
      <c r="BV22" t="e">
        <f ca="1">OFFSET([1]EquipTable!$A$1,ROW()-1,0)</f>
        <v>#VALUE!</v>
      </c>
      <c r="BX22" t="e">
        <f ca="1">IF(VLOOKUP($CA22,[2]ActorTable!$1:$1048576,MATCH("업데이트순번",[2]ActorTable!$1:$1,0),0)&lt;=$BY$1,1,0)
*IF(MID(CA22,7,1)="2",0.1,1)</f>
        <v>#VALUE!</v>
      </c>
      <c r="BY22" t="e">
        <f t="shared" ca="1" si="20"/>
        <v>#VALUE!</v>
      </c>
      <c r="BZ22" t="e">
        <f t="shared" ca="1" si="21"/>
        <v>#VALUE!</v>
      </c>
      <c r="CA22" t="e">
        <f ca="1">OFFSET([2]ActorTable!$A$1,ROW()-1,0)</f>
        <v>#VALUE!</v>
      </c>
      <c r="CB22" t="e">
        <f ca="1">VLOOKUP($CA22,[2]ActorTable!$1:$1048576,MATCH("이름참고",[2]ActorTable!$1:$1,0),0)</f>
        <v>#VALUE!</v>
      </c>
    </row>
    <row r="23" spans="1:80">
      <c r="A23">
        <v>3</v>
      </c>
      <c r="B23">
        <v>1</v>
      </c>
      <c r="C23">
        <f t="shared" si="0"/>
        <v>0</v>
      </c>
      <c r="D23">
        <f t="shared" ca="1" si="28"/>
        <v>0.86102386679500953</v>
      </c>
      <c r="E23">
        <f t="shared" ca="1" si="28"/>
        <v>0.32176462748072487</v>
      </c>
      <c r="F23">
        <f t="shared" ca="1" si="28"/>
        <v>0.97909843947858</v>
      </c>
      <c r="G23">
        <f t="shared" ca="1" si="28"/>
        <v>0.8650733681214523</v>
      </c>
      <c r="H23">
        <f t="shared" ca="1" si="28"/>
        <v>0.45940118331300306</v>
      </c>
      <c r="I23">
        <f t="shared" ca="1" si="28"/>
        <v>0.66024178516747045</v>
      </c>
      <c r="M23" t="str">
        <f t="shared" ca="1" si="2"/>
        <v>지정 장비</v>
      </c>
      <c r="N23" t="e">
        <f t="shared" ca="1" si="3"/>
        <v>#VALUE!</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t="e">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#VALUE!</v>
      </c>
      <c r="S23" t="e">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#VALUE!</v>
      </c>
      <c r="T23" t="e">
        <f t="shared" ca="1" si="5"/>
        <v>#VALUE!</v>
      </c>
      <c r="U23" t="s">
        <v>82</v>
      </c>
      <c r="V23" t="s">
        <v>258</v>
      </c>
      <c r="W23">
        <v>1</v>
      </c>
      <c r="X23" t="s">
        <v>125</v>
      </c>
      <c r="Z23">
        <v>1100</v>
      </c>
      <c r="AA23" t="str">
        <f t="shared" ca="1" si="6"/>
        <v>fe</v>
      </c>
      <c r="AB23" t="s">
        <v>82</v>
      </c>
      <c r="AC23" t="s">
        <v>374</v>
      </c>
      <c r="AD23">
        <v>1</v>
      </c>
      <c r="AE23" t="s">
        <v>125</v>
      </c>
      <c r="AG23">
        <v>1400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이국의 무기</v>
      </c>
      <c r="AL23">
        <v>1</v>
      </c>
      <c r="AM2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v>
      </c>
      <c r="AN23" t="str">
        <f t="shared" ca="1" si="10"/>
        <v>{"dy":3,"sl":1,"tp":"fe","vl":"Equip0102","cn":1,"pt":"GO","pr":1400}</v>
      </c>
      <c r="AS23" t="s">
        <v>275</v>
      </c>
      <c r="AT23">
        <v>135.85294117647058</v>
      </c>
      <c r="BM23" t="e">
        <f ca="1">IF(VLOOKUP($BV23,[1]EquipTable!$1:$1048576,MATCH("업데이트순번",[1]EquipTable!$1:$1,0),0)&lt;=$BP$1,1,0)
*IF(MID(BV23,7,1)="4",0.1,1)</f>
        <v>#VALUE!</v>
      </c>
      <c r="BN23" t="e">
        <f ca="1">IF(VLOOKUP($BV23,[1]EquipTable!$1:$1048576,MATCH("업데이트순번",[1]EquipTable!$1:$1,0),0)&lt;=$BP$1,1,0)
*IF(MID(BV23,7,1)="4",0.1,1)
*IF(AND(MID(BV23,7,1)&lt;&gt;"4",OR(MID(BV23,6,1)="6",MID(BV23,6,1)="7")),3,1)</f>
        <v>#VALUE!</v>
      </c>
      <c r="BO23" t="e">
        <f ca="1">IF(VLOOKUP($BV23,[1]EquipTable!$1:$1048576,MATCH("업데이트순번",[1]EquipTable!$1:$1,0),0)&lt;=$BP$1,1,0)
*IF(MID(BV23,7,1)="4",0.1,1)
*IF(AND(MID(BV23,7,1)&lt;&gt;"4",MID(BV23,6,1)="8"),4,1)</f>
        <v>#VALUE!</v>
      </c>
      <c r="BP23" t="e">
        <f t="shared" ca="1" si="16"/>
        <v>#VALUE!</v>
      </c>
      <c r="BQ23" t="e">
        <f t="shared" ca="1" si="17"/>
        <v>#VALUE!</v>
      </c>
      <c r="BR23" t="e">
        <f t="shared" ca="1" si="18"/>
        <v>#VALUE!</v>
      </c>
      <c r="BS23" t="e">
        <f t="shared" ca="1" si="19"/>
        <v>#VALUE!</v>
      </c>
      <c r="BT23" t="e">
        <f t="shared" ca="1" si="22"/>
        <v>#VALUE!</v>
      </c>
      <c r="BU23" t="e">
        <f t="shared" ca="1" si="23"/>
        <v>#VALUE!</v>
      </c>
      <c r="BV23" t="e">
        <f ca="1">OFFSET([1]EquipTable!$A$1,ROW()-1,0)</f>
        <v>#VALUE!</v>
      </c>
      <c r="BX23" t="e">
        <f ca="1">IF(VLOOKUP($CA23,[2]ActorTable!$1:$1048576,MATCH("업데이트순번",[2]ActorTable!$1:$1,0),0)&lt;=$BY$1,1,0)
*IF(MID(CA23,7,1)="2",0.1,1)</f>
        <v>#VALUE!</v>
      </c>
      <c r="BY23" t="e">
        <f t="shared" ca="1" si="20"/>
        <v>#VALUE!</v>
      </c>
      <c r="BZ23" t="e">
        <f t="shared" ca="1" si="21"/>
        <v>#VALUE!</v>
      </c>
      <c r="CA23" t="e">
        <f ca="1">OFFSET([2]ActorTable!$A$1,ROW()-1,0)</f>
        <v>#VALUE!</v>
      </c>
      <c r="CB23" t="e">
        <f ca="1">VLOOKUP($CA23,[2]ActorTable!$1:$1048576,MATCH("이름참고",[2]ActorTable!$1:$1,0),0)</f>
        <v>#VALUE!</v>
      </c>
    </row>
    <row r="24" spans="1:80">
      <c r="A24">
        <v>3</v>
      </c>
      <c r="B24">
        <v>2</v>
      </c>
      <c r="C24">
        <f t="shared" si="0"/>
        <v>0</v>
      </c>
      <c r="D24">
        <f t="shared" ca="1" si="28"/>
        <v>0.3740513422325189</v>
      </c>
      <c r="E24">
        <f t="shared" ca="1" si="28"/>
        <v>0.79924454359362695</v>
      </c>
      <c r="F24">
        <f t="shared" ca="1" si="28"/>
        <v>0.99352884266692354</v>
      </c>
      <c r="G24">
        <f t="shared" ca="1" si="28"/>
        <v>0.75661882297533167</v>
      </c>
      <c r="H24">
        <f t="shared" ca="1" si="28"/>
        <v>0.68003682223300932</v>
      </c>
      <c r="I24">
        <f t="shared" ca="1" si="28"/>
        <v>8.273171654211231E-2</v>
      </c>
      <c r="M24" t="str">
        <f t="shared" ca="1" si="2"/>
        <v>안 지정 캐릭터 PP 영웅등급</v>
      </c>
      <c r="N24">
        <f t="shared" ca="1" si="3"/>
        <v>79924</v>
      </c>
      <c r="O24">
        <f t="shared" ca="1" si="4"/>
        <v>12</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3600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413</v>
      </c>
      <c r="AD24">
        <v>1</v>
      </c>
      <c r="AE24" t="s">
        <v>129</v>
      </c>
      <c r="AG24">
        <v>10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v>
      </c>
      <c r="AN24" t="str">
        <f t="shared" ca="1" si="10"/>
        <v>{"dy":3,"sl":2,"tp":"fe","vl":"Equip5302","cn":1,"pt":"DI","pr":10}</v>
      </c>
      <c r="AS24" t="s">
        <v>272</v>
      </c>
      <c r="AT24">
        <v>13.173831070889893</v>
      </c>
      <c r="BM24" t="e">
        <f ca="1">IF(VLOOKUP($BV24,[1]EquipTable!$1:$1048576,MATCH("업데이트순번",[1]EquipTable!$1:$1,0),0)&lt;=$BP$1,1,0)
*IF(MID(BV24,7,1)="4",0.1,1)</f>
        <v>#VALUE!</v>
      </c>
      <c r="BN24" t="e">
        <f ca="1">IF(VLOOKUP($BV24,[1]EquipTable!$1:$1048576,MATCH("업데이트순번",[1]EquipTable!$1:$1,0),0)&lt;=$BP$1,1,0)
*IF(MID(BV24,7,1)="4",0.1,1)
*IF(AND(MID(BV24,7,1)&lt;&gt;"4",OR(MID(BV24,6,1)="6",MID(BV24,6,1)="7")),3,1)</f>
        <v>#VALUE!</v>
      </c>
      <c r="BO24" t="e">
        <f ca="1">IF(VLOOKUP($BV24,[1]EquipTable!$1:$1048576,MATCH("업데이트순번",[1]EquipTable!$1:$1,0),0)&lt;=$BP$1,1,0)
*IF(MID(BV24,7,1)="4",0.1,1)
*IF(AND(MID(BV24,7,1)&lt;&gt;"4",MID(BV24,6,1)="8"),4,1)</f>
        <v>#VALUE!</v>
      </c>
      <c r="BP24" t="e">
        <f t="shared" ca="1" si="16"/>
        <v>#VALUE!</v>
      </c>
      <c r="BQ24" t="e">
        <f t="shared" ca="1" si="17"/>
        <v>#VALUE!</v>
      </c>
      <c r="BR24" t="e">
        <f t="shared" ca="1" si="18"/>
        <v>#VALUE!</v>
      </c>
      <c r="BS24" t="e">
        <f t="shared" ca="1" si="19"/>
        <v>#VALUE!</v>
      </c>
      <c r="BT24" t="e">
        <f t="shared" ca="1" si="22"/>
        <v>#VALUE!</v>
      </c>
      <c r="BU24" t="e">
        <f t="shared" ca="1" si="23"/>
        <v>#VALUE!</v>
      </c>
      <c r="BV24" t="e">
        <f ca="1">OFFSET([1]EquipTable!$A$1,ROW()-1,0)</f>
        <v>#VALUE!</v>
      </c>
      <c r="BX24" t="e">
        <f ca="1">IF(VLOOKUP($CA24,[2]ActorTable!$1:$1048576,MATCH("업데이트순번",[2]ActorTable!$1:$1,0),0)&lt;=$BY$1,1,0)
*IF(MID(CA24,7,1)="2",0.1,1)</f>
        <v>#VALUE!</v>
      </c>
      <c r="BY24" t="e">
        <f t="shared" ca="1" si="20"/>
        <v>#VALUE!</v>
      </c>
      <c r="BZ24" t="e">
        <f t="shared" ca="1" si="21"/>
        <v>#VALUE!</v>
      </c>
      <c r="CA24" t="e">
        <f ca="1">OFFSET([2]ActorTable!$A$1,ROW()-1,0)</f>
        <v>#VALUE!</v>
      </c>
      <c r="CB24" t="e">
        <f ca="1">VLOOKUP($CA24,[2]ActorTable!$1:$1048576,MATCH("이름참고",[2]ActorTable!$1:$1,0),0)</f>
        <v>#VALUE!</v>
      </c>
    </row>
    <row r="25" spans="1:80">
      <c r="A25">
        <v>3</v>
      </c>
      <c r="B25">
        <v>3</v>
      </c>
      <c r="C25">
        <f t="shared" si="0"/>
        <v>0</v>
      </c>
      <c r="D25">
        <f t="shared" ca="1" si="28"/>
        <v>0.38793436742871112</v>
      </c>
      <c r="E25">
        <f t="shared" ca="1" si="28"/>
        <v>0.93832513427154218</v>
      </c>
      <c r="F25">
        <f t="shared" ca="1" si="28"/>
        <v>0.3190895701995643</v>
      </c>
      <c r="G25">
        <f t="shared" ca="1" si="28"/>
        <v>0.75900981575381776</v>
      </c>
      <c r="H25">
        <f t="shared" ca="1" si="28"/>
        <v>0.35829770364377955</v>
      </c>
      <c r="I25">
        <f t="shared" ca="1" si="28"/>
        <v>0.74800649517992368</v>
      </c>
      <c r="M25" t="str">
        <f t="shared" ca="1" si="2"/>
        <v>안 지정 캐릭터 PP 일반등급</v>
      </c>
      <c r="N25">
        <f t="shared" ca="1" si="3"/>
        <v>93832</v>
      </c>
      <c r="O25">
        <f t="shared" ca="1" si="4"/>
        <v>14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4200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470</v>
      </c>
      <c r="AD25">
        <v>1</v>
      </c>
      <c r="AE25" t="s">
        <v>129</v>
      </c>
      <c r="AF25">
        <v>199</v>
      </c>
      <c r="AG25">
        <v>149</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망명자의 도끼</v>
      </c>
      <c r="AL25">
        <v>1</v>
      </c>
      <c r="AM2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v>
      </c>
      <c r="AN25" t="str">
        <f t="shared" ca="1" si="10"/>
        <v>{"dy":3,"sl":3,"tp":"fe","vl":"Equip0403","cn":1,"pt":"DI","pp":199,"pr":149}</v>
      </c>
      <c r="AS25" t="s">
        <v>273</v>
      </c>
      <c r="AT25">
        <v>17.943061840120663</v>
      </c>
      <c r="BM25" t="e">
        <f ca="1">IF(VLOOKUP($BV25,[1]EquipTable!$1:$1048576,MATCH("업데이트순번",[1]EquipTable!$1:$1,0),0)&lt;=$BP$1,1,0)
*IF(MID(BV25,7,1)="4",0.1,1)</f>
        <v>#VALUE!</v>
      </c>
      <c r="BN25" t="e">
        <f ca="1">IF(VLOOKUP($BV25,[1]EquipTable!$1:$1048576,MATCH("업데이트순번",[1]EquipTable!$1:$1,0),0)&lt;=$BP$1,1,0)
*IF(MID(BV25,7,1)="4",0.1,1)
*IF(AND(MID(BV25,7,1)&lt;&gt;"4",OR(MID(BV25,6,1)="6",MID(BV25,6,1)="7")),3,1)</f>
        <v>#VALUE!</v>
      </c>
      <c r="BO25" t="e">
        <f ca="1">IF(VLOOKUP($BV25,[1]EquipTable!$1:$1048576,MATCH("업데이트순번",[1]EquipTable!$1:$1,0),0)&lt;=$BP$1,1,0)
*IF(MID(BV25,7,1)="4",0.1,1)
*IF(AND(MID(BV25,7,1)&lt;&gt;"4",MID(BV25,6,1)="8"),4,1)</f>
        <v>#VALUE!</v>
      </c>
      <c r="BP25" t="e">
        <f t="shared" ca="1" si="16"/>
        <v>#VALUE!</v>
      </c>
      <c r="BQ25" t="e">
        <f t="shared" ca="1" si="17"/>
        <v>#VALUE!</v>
      </c>
      <c r="BR25" t="e">
        <f t="shared" ca="1" si="18"/>
        <v>#VALUE!</v>
      </c>
      <c r="BS25" t="e">
        <f t="shared" ca="1" si="19"/>
        <v>#VALUE!</v>
      </c>
      <c r="BT25" t="e">
        <f t="shared" ca="1" si="22"/>
        <v>#VALUE!</v>
      </c>
      <c r="BU25" t="e">
        <f t="shared" ca="1" si="23"/>
        <v>#VALUE!</v>
      </c>
      <c r="BV25" t="e">
        <f ca="1">OFFSET([1]EquipTable!$A$1,ROW()-1,0)</f>
        <v>#VALUE!</v>
      </c>
      <c r="BX25" t="e">
        <f ca="1">IF(VLOOKUP($CA25,[2]ActorTable!$1:$1048576,MATCH("업데이트순번",[2]ActorTable!$1:$1,0),0)&lt;=$BY$1,1,0)
*IF(MID(CA25,7,1)="2",0.1,1)</f>
        <v>#VALUE!</v>
      </c>
      <c r="BY25" t="e">
        <f t="shared" ca="1" si="20"/>
        <v>#VALUE!</v>
      </c>
      <c r="BZ25" t="e">
        <f t="shared" ca="1" si="21"/>
        <v>#VALUE!</v>
      </c>
      <c r="CA25" t="e">
        <f ca="1">OFFSET([2]ActorTable!$A$1,ROW()-1,0)</f>
        <v>#VALUE!</v>
      </c>
      <c r="CB25" t="e">
        <f ca="1">VLOOKUP($CA25,[2]ActorTable!$1:$1048576,MATCH("이름참고",[2]ActorTable!$1:$1,0),0)</f>
        <v>#VALUE!</v>
      </c>
    </row>
    <row r="26" spans="1:80">
      <c r="A26">
        <v>3</v>
      </c>
      <c r="B26">
        <v>4</v>
      </c>
      <c r="C26">
        <f t="shared" si="0"/>
        <v>0</v>
      </c>
      <c r="D26">
        <f t="shared" ca="1" si="28"/>
        <v>0.20566643870376478</v>
      </c>
      <c r="E26">
        <f t="shared" ca="1" si="28"/>
        <v>0.33594847243974313</v>
      </c>
      <c r="F26">
        <f t="shared" ca="1" si="28"/>
        <v>0.53143658831875284</v>
      </c>
      <c r="G26">
        <f t="shared" ca="1" si="28"/>
        <v>0.7416066006263804</v>
      </c>
      <c r="H26">
        <f t="shared" ca="1" si="28"/>
        <v>0.99621535815994</v>
      </c>
      <c r="I26">
        <f t="shared" ca="1" si="28"/>
        <v>0.43825442076142773</v>
      </c>
      <c r="M26" t="str">
        <f t="shared" ca="1" si="2"/>
        <v>안 지정 캐릭터 PP 일반등급</v>
      </c>
      <c r="N26">
        <f t="shared" ca="1" si="3"/>
        <v>33594</v>
      </c>
      <c r="O26">
        <f t="shared" ca="1" si="4"/>
        <v>7</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v>
      </c>
      <c r="AN26" t="str">
        <f t="shared" ca="1" si="10"/>
        <v>{"dy":3,"sl":4,"tp":"upn","vl":"84568","cn":14,"pt":"DI","pr":3}</v>
      </c>
      <c r="AS26" t="s">
        <v>274</v>
      </c>
      <c r="AT26">
        <v>20.923831070889893</v>
      </c>
      <c r="BM26" t="e">
        <f ca="1">IF(VLOOKUP($BV26,[1]EquipTable!$1:$1048576,MATCH("업데이트순번",[1]EquipTable!$1:$1,0),0)&lt;=$BP$1,1,0)
*IF(MID(BV26,7,1)="4",0.1,1)</f>
        <v>#VALUE!</v>
      </c>
      <c r="BN26" t="e">
        <f ca="1">IF(VLOOKUP($BV26,[1]EquipTable!$1:$1048576,MATCH("업데이트순번",[1]EquipTable!$1:$1,0),0)&lt;=$BP$1,1,0)
*IF(MID(BV26,7,1)="4",0.1,1)
*IF(AND(MID(BV26,7,1)&lt;&gt;"4",OR(MID(BV26,6,1)="6",MID(BV26,6,1)="7")),3,1)</f>
        <v>#VALUE!</v>
      </c>
      <c r="BO26" t="e">
        <f ca="1">IF(VLOOKUP($BV26,[1]EquipTable!$1:$1048576,MATCH("업데이트순번",[1]EquipTable!$1:$1,0),0)&lt;=$BP$1,1,0)
*IF(MID(BV26,7,1)="4",0.1,1)
*IF(AND(MID(BV26,7,1)&lt;&gt;"4",MID(BV26,6,1)="8"),4,1)</f>
        <v>#VALUE!</v>
      </c>
      <c r="BP26" t="e">
        <f t="shared" ca="1" si="16"/>
        <v>#VALUE!</v>
      </c>
      <c r="BQ26" t="e">
        <f t="shared" ca="1" si="17"/>
        <v>#VALUE!</v>
      </c>
      <c r="BR26" t="e">
        <f t="shared" ca="1" si="18"/>
        <v>#VALUE!</v>
      </c>
      <c r="BS26" t="e">
        <f t="shared" ca="1" si="19"/>
        <v>#VALUE!</v>
      </c>
      <c r="BT26" t="e">
        <f t="shared" ca="1" si="22"/>
        <v>#VALUE!</v>
      </c>
      <c r="BU26" t="e">
        <f t="shared" ca="1" si="23"/>
        <v>#VALUE!</v>
      </c>
      <c r="BV26" t="e">
        <f ca="1">OFFSET([1]EquipTable!$A$1,ROW()-1,0)</f>
        <v>#VALUE!</v>
      </c>
      <c r="BX26" t="e">
        <f ca="1">IF(VLOOKUP($CA26,[2]ActorTable!$1:$1048576,MATCH("업데이트순번",[2]ActorTable!$1:$1,0),0)&lt;=$BY$1,1,0)
*IF(MID(CA26,7,1)="2",0.1,1)</f>
        <v>#VALUE!</v>
      </c>
      <c r="BY26" t="e">
        <f t="shared" ca="1" si="20"/>
        <v>#VALUE!</v>
      </c>
      <c r="BZ26" t="e">
        <f t="shared" ca="1" si="21"/>
        <v>#VALUE!</v>
      </c>
      <c r="CA26" t="e">
        <f ca="1">OFFSET([2]ActorTable!$A$1,ROW()-1,0)</f>
        <v>#VALUE!</v>
      </c>
      <c r="CB26" t="e">
        <f ca="1">VLOOKUP($CA26,[2]ActorTable!$1:$1048576,MATCH("이름참고",[2]ActorTable!$1:$1,0),0)</f>
        <v>#VALUE!</v>
      </c>
    </row>
    <row r="27" spans="1:80">
      <c r="A27">
        <v>3</v>
      </c>
      <c r="B27">
        <v>5</v>
      </c>
      <c r="C27">
        <f t="shared" si="0"/>
        <v>0</v>
      </c>
      <c r="D27">
        <f t="shared" ca="1" si="28"/>
        <v>6.2491170843051225E-2</v>
      </c>
      <c r="E27">
        <f t="shared" ca="1" si="28"/>
        <v>0.60122032312890994</v>
      </c>
      <c r="F27">
        <f t="shared" ca="1" si="28"/>
        <v>9.1204181264575968E-2</v>
      </c>
      <c r="G27">
        <f t="shared" ca="1" si="28"/>
        <v>0.54253683330054492</v>
      </c>
      <c r="H27">
        <f t="shared" ca="1" si="28"/>
        <v>8.1000706721264026E-2</v>
      </c>
      <c r="I27">
        <f t="shared" ca="1" si="28"/>
        <v>0.49809822790676717</v>
      </c>
      <c r="M27" t="str">
        <f t="shared" ca="1" si="2"/>
        <v>지정 장비</v>
      </c>
      <c r="N27" t="e">
        <f t="shared" ca="1" si="3"/>
        <v>#VALUE!</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t="e">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#VALUE!</v>
      </c>
      <c r="S27" t="e">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#VALUE!</v>
      </c>
      <c r="T27" t="e">
        <f t="shared" ca="1" si="5"/>
        <v>#VALUE!</v>
      </c>
      <c r="U27" t="s">
        <v>82</v>
      </c>
      <c r="V27" t="s">
        <v>193</v>
      </c>
      <c r="W27">
        <v>1</v>
      </c>
      <c r="X27" t="s">
        <v>125</v>
      </c>
      <c r="Z27">
        <v>800</v>
      </c>
      <c r="AA27" t="str">
        <f t="shared" ca="1" si="6"/>
        <v>fe</v>
      </c>
      <c r="AB27" t="s">
        <v>82</v>
      </c>
      <c r="AC27" t="s">
        <v>294</v>
      </c>
      <c r="AD27">
        <v>1</v>
      </c>
      <c r="AE27" t="s">
        <v>125</v>
      </c>
      <c r="AG27">
        <v>2000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템플러 쉴드</v>
      </c>
      <c r="AL27">
        <v>1</v>
      </c>
      <c r="AM2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v>
      </c>
      <c r="AN27" t="str">
        <f t="shared" ca="1" si="10"/>
        <v>{"dy":3,"sl":5,"tp":"fe","vl":"Equip7001","cn":1,"pt":"GO","pr":2000}</v>
      </c>
      <c r="BM27" t="e">
        <f ca="1">IF(VLOOKUP($BV27,[1]EquipTable!$1:$1048576,MATCH("업데이트순번",[1]EquipTable!$1:$1,0),0)&lt;=$BP$1,1,0)
*IF(MID(BV27,7,1)="4",0.1,1)</f>
        <v>#VALUE!</v>
      </c>
      <c r="BN27" t="e">
        <f ca="1">IF(VLOOKUP($BV27,[1]EquipTable!$1:$1048576,MATCH("업데이트순번",[1]EquipTable!$1:$1,0),0)&lt;=$BP$1,1,0)
*IF(MID(BV27,7,1)="4",0.1,1)
*IF(AND(MID(BV27,7,1)&lt;&gt;"4",OR(MID(BV27,6,1)="6",MID(BV27,6,1)="7")),3,1)</f>
        <v>#VALUE!</v>
      </c>
      <c r="BO27" t="e">
        <f ca="1">IF(VLOOKUP($BV27,[1]EquipTable!$1:$1048576,MATCH("업데이트순번",[1]EquipTable!$1:$1,0),0)&lt;=$BP$1,1,0)
*IF(MID(BV27,7,1)="4",0.1,1)
*IF(AND(MID(BV27,7,1)&lt;&gt;"4",MID(BV27,6,1)="8"),4,1)</f>
        <v>#VALUE!</v>
      </c>
      <c r="BP27" t="e">
        <f t="shared" ca="1" si="16"/>
        <v>#VALUE!</v>
      </c>
      <c r="BQ27" t="e">
        <f t="shared" ca="1" si="17"/>
        <v>#VALUE!</v>
      </c>
      <c r="BR27" t="e">
        <f t="shared" ca="1" si="18"/>
        <v>#VALUE!</v>
      </c>
      <c r="BS27" t="e">
        <f t="shared" ca="1" si="19"/>
        <v>#VALUE!</v>
      </c>
      <c r="BT27" t="e">
        <f t="shared" ca="1" si="22"/>
        <v>#VALUE!</v>
      </c>
      <c r="BU27" t="e">
        <f t="shared" ca="1" si="23"/>
        <v>#VALUE!</v>
      </c>
      <c r="BV27" t="e">
        <f ca="1">OFFSET([1]EquipTable!$A$1,ROW()-1,0)</f>
        <v>#VALUE!</v>
      </c>
      <c r="BX27" t="e">
        <f ca="1">IF(VLOOKUP($CA27,[2]ActorTable!$1:$1048576,MATCH("업데이트순번",[2]ActorTable!$1:$1,0),0)&lt;=$BY$1,1,0)
*IF(MID(CA27,7,1)="2",0.1,1)</f>
        <v>#VALUE!</v>
      </c>
      <c r="BY27" t="e">
        <f t="shared" ca="1" si="20"/>
        <v>#VALUE!</v>
      </c>
      <c r="BZ27" t="e">
        <f t="shared" ca="1" si="21"/>
        <v>#VALUE!</v>
      </c>
      <c r="CA27" t="e">
        <f ca="1">OFFSET([2]ActorTable!$A$1,ROW()-1,0)</f>
        <v>#VALUE!</v>
      </c>
      <c r="CB27" t="e">
        <f ca="1">VLOOKUP($CA27,[2]ActorTable!$1:$1048576,MATCH("이름참고",[2]ActorTable!$1:$1,0),0)</f>
        <v>#VALUE!</v>
      </c>
    </row>
    <row r="28" spans="1:80">
      <c r="A28">
        <v>3</v>
      </c>
      <c r="B28">
        <v>6</v>
      </c>
      <c r="C28">
        <f t="shared" si="0"/>
        <v>0</v>
      </c>
      <c r="D28">
        <f t="shared" ca="1" si="28"/>
        <v>0.93073278453934893</v>
      </c>
      <c r="E28">
        <f t="shared" ca="1" si="28"/>
        <v>0.94172587055920287</v>
      </c>
      <c r="F28">
        <f t="shared" ca="1" si="28"/>
        <v>0.68558011658333418</v>
      </c>
      <c r="G28">
        <f t="shared" ca="1" si="28"/>
        <v>0.69053603790857432</v>
      </c>
      <c r="H28">
        <f t="shared" ca="1" si="28"/>
        <v>0.42123409631091879</v>
      </c>
      <c r="I28">
        <f t="shared" ca="1" si="28"/>
        <v>0.85635676330871324</v>
      </c>
      <c r="M28" t="str">
        <f t="shared" ca="1" si="2"/>
        <v>지정 장비</v>
      </c>
      <c r="N28" t="e">
        <f t="shared" ca="1" si="3"/>
        <v>#VALUE!</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t="e">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#VALUE!</v>
      </c>
      <c r="S28" t="e">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#VALUE!</v>
      </c>
      <c r="T28" t="e">
        <f t="shared" ca="1" si="5"/>
        <v>#VALUE!</v>
      </c>
      <c r="U28" t="s">
        <v>82</v>
      </c>
      <c r="V28" t="s">
        <v>252</v>
      </c>
      <c r="W28">
        <v>1</v>
      </c>
      <c r="X28" t="s">
        <v>125</v>
      </c>
      <c r="Z28">
        <v>7800</v>
      </c>
      <c r="AA28" t="str">
        <f t="shared" ca="1" si="6"/>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v>
      </c>
      <c r="AN28" t="str">
        <f t="shared" ca="1" si="10"/>
        <v>{"dy":3,"sl":6,"tp":"uph","vl":"30136","cn":4,"pt":"GO","pr":1200}</v>
      </c>
      <c r="BM28" t="e">
        <f ca="1">IF(VLOOKUP($BV28,[1]EquipTable!$1:$1048576,MATCH("업데이트순번",[1]EquipTable!$1:$1,0),0)&lt;=$BP$1,1,0)
*IF(MID(BV28,7,1)="4",0.1,1)</f>
        <v>#VALUE!</v>
      </c>
      <c r="BN28" t="e">
        <f ca="1">IF(VLOOKUP($BV28,[1]EquipTable!$1:$1048576,MATCH("업데이트순번",[1]EquipTable!$1:$1,0),0)&lt;=$BP$1,1,0)
*IF(MID(BV28,7,1)="4",0.1,1)
*IF(AND(MID(BV28,7,1)&lt;&gt;"4",OR(MID(BV28,6,1)="6",MID(BV28,6,1)="7")),3,1)</f>
        <v>#VALUE!</v>
      </c>
      <c r="BO28" t="e">
        <f ca="1">IF(VLOOKUP($BV28,[1]EquipTable!$1:$1048576,MATCH("업데이트순번",[1]EquipTable!$1:$1,0),0)&lt;=$BP$1,1,0)
*IF(MID(BV28,7,1)="4",0.1,1)
*IF(AND(MID(BV28,7,1)&lt;&gt;"4",MID(BV28,6,1)="8"),4,1)</f>
        <v>#VALUE!</v>
      </c>
      <c r="BP28" t="e">
        <f t="shared" ca="1" si="16"/>
        <v>#VALUE!</v>
      </c>
      <c r="BQ28" t="e">
        <f t="shared" ca="1" si="17"/>
        <v>#VALUE!</v>
      </c>
      <c r="BR28" t="e">
        <f t="shared" ca="1" si="18"/>
        <v>#VALUE!</v>
      </c>
      <c r="BS28" t="e">
        <f t="shared" ca="1" si="19"/>
        <v>#VALUE!</v>
      </c>
      <c r="BT28" t="e">
        <f t="shared" ca="1" si="22"/>
        <v>#VALUE!</v>
      </c>
      <c r="BU28" t="e">
        <f t="shared" ca="1" si="23"/>
        <v>#VALUE!</v>
      </c>
      <c r="BV28" t="e">
        <f ca="1">OFFSET([1]EquipTable!$A$1,ROW()-1,0)</f>
        <v>#VALUE!</v>
      </c>
      <c r="BX28" t="e">
        <f ca="1">IF(VLOOKUP($CA28,[2]ActorTable!$1:$1048576,MATCH("업데이트순번",[2]ActorTable!$1:$1,0),0)&lt;=$BY$1,1,0)
*IF(MID(CA28,7,1)="2",0.1,1)</f>
        <v>#VALUE!</v>
      </c>
      <c r="BY28" t="e">
        <f t="shared" ca="1" si="20"/>
        <v>#VALUE!</v>
      </c>
      <c r="BZ28" t="e">
        <f t="shared" ca="1" si="21"/>
        <v>#VALUE!</v>
      </c>
      <c r="CA28" t="e">
        <f ca="1">OFFSET([2]ActorTable!$A$1,ROW()-1,0)</f>
        <v>#VALUE!</v>
      </c>
      <c r="CB28" t="e">
        <f ca="1">VLOOKUP($CA28,[2]ActorTable!$1:$1048576,MATCH("이름참고",[2]ActorTable!$1:$1,0),0)</f>
        <v>#VALUE!</v>
      </c>
    </row>
    <row r="29" spans="1:80">
      <c r="A29">
        <v>3</v>
      </c>
      <c r="B29">
        <v>7</v>
      </c>
      <c r="C29">
        <f t="shared" si="0"/>
        <v>0</v>
      </c>
      <c r="D29">
        <f t="shared" ca="1" si="28"/>
        <v>0.91870784656937721</v>
      </c>
      <c r="E29">
        <f t="shared" ca="1" si="28"/>
        <v>0.51019188019125927</v>
      </c>
      <c r="F29">
        <f t="shared" ca="1" si="28"/>
        <v>0.49477606751603065</v>
      </c>
      <c r="G29">
        <f t="shared" ca="1" si="28"/>
        <v>0.45774328734551872</v>
      </c>
      <c r="H29">
        <f t="shared" ca="1" si="28"/>
        <v>0.82733449340810294</v>
      </c>
      <c r="I29">
        <f t="shared" ca="1" si="28"/>
        <v>0.57954025970153478</v>
      </c>
      <c r="M29" t="str">
        <f t="shared" ca="1" si="2"/>
        <v>지정 장비</v>
      </c>
      <c r="N29" t="e">
        <f t="shared" ca="1" si="3"/>
        <v>#VALUE!</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t="e">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#VALUE!</v>
      </c>
      <c r="S29" t="e">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#VALUE!</v>
      </c>
      <c r="T29" t="e">
        <f t="shared" ca="1" si="5"/>
        <v>#VALUE!</v>
      </c>
      <c r="U29" t="s">
        <v>82</v>
      </c>
      <c r="V29" t="s">
        <v>253</v>
      </c>
      <c r="W29">
        <v>1</v>
      </c>
      <c r="X29" t="s">
        <v>125</v>
      </c>
      <c r="Z29">
        <v>3200</v>
      </c>
      <c r="AA29" t="str">
        <f t="shared" ca="1" si="6"/>
        <v>fe</v>
      </c>
      <c r="AB29" t="s">
        <v>82</v>
      </c>
      <c r="AC29" t="s">
        <v>372</v>
      </c>
      <c r="AD29">
        <v>1</v>
      </c>
      <c r="AE29" t="s">
        <v>125</v>
      </c>
      <c r="AG29">
        <v>3500</v>
      </c>
      <c r="AH29" t="str">
        <f>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빅 바디</v>
      </c>
      <c r="AL29">
        <v>1</v>
      </c>
      <c r="AM2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v>
      </c>
      <c r="AN29" t="str">
        <f t="shared" ca="1" si="10"/>
        <v>{"dy":3,"sl":7,"tp":"fe","vl":"Equip6101","cn":1,"pt":"GO","pr":3500}</v>
      </c>
      <c r="BM29" t="e">
        <f ca="1">IF(VLOOKUP($BV29,[1]EquipTable!$1:$1048576,MATCH("업데이트순번",[1]EquipTable!$1:$1,0),0)&lt;=$BP$1,1,0)
*IF(MID(BV29,7,1)="4",0.1,1)</f>
        <v>#VALUE!</v>
      </c>
      <c r="BN29" t="e">
        <f ca="1">IF(VLOOKUP($BV29,[1]EquipTable!$1:$1048576,MATCH("업데이트순번",[1]EquipTable!$1:$1,0),0)&lt;=$BP$1,1,0)
*IF(MID(BV29,7,1)="4",0.1,1)
*IF(AND(MID(BV29,7,1)&lt;&gt;"4",OR(MID(BV29,6,1)="6",MID(BV29,6,1)="7")),3,1)</f>
        <v>#VALUE!</v>
      </c>
      <c r="BO29" t="e">
        <f ca="1">IF(VLOOKUP($BV29,[1]EquipTable!$1:$1048576,MATCH("업데이트순번",[1]EquipTable!$1:$1,0),0)&lt;=$BP$1,1,0)
*IF(MID(BV29,7,1)="4",0.1,1)
*IF(AND(MID(BV29,7,1)&lt;&gt;"4",MID(BV29,6,1)="8"),4,1)</f>
        <v>#VALUE!</v>
      </c>
      <c r="BP29" t="e">
        <f t="shared" ca="1" si="16"/>
        <v>#VALUE!</v>
      </c>
      <c r="BQ29" t="e">
        <f t="shared" ca="1" si="17"/>
        <v>#VALUE!</v>
      </c>
      <c r="BR29" t="e">
        <f t="shared" ca="1" si="18"/>
        <v>#VALUE!</v>
      </c>
      <c r="BS29" t="e">
        <f t="shared" ca="1" si="19"/>
        <v>#VALUE!</v>
      </c>
      <c r="BT29" t="e">
        <f t="shared" ca="1" si="22"/>
        <v>#VALUE!</v>
      </c>
      <c r="BU29" t="e">
        <f t="shared" ca="1" si="23"/>
        <v>#VALUE!</v>
      </c>
      <c r="BV29" t="e">
        <f ca="1">OFFSET([1]EquipTable!$A$1,ROW()-1,0)</f>
        <v>#VALUE!</v>
      </c>
      <c r="BX29" t="e">
        <f ca="1">IF(VLOOKUP($CA29,[2]ActorTable!$1:$1048576,MATCH("업데이트순번",[2]ActorTable!$1:$1,0),0)&lt;=$BY$1,1,0)
*IF(MID(CA29,7,1)="2",0.1,1)</f>
        <v>#VALUE!</v>
      </c>
      <c r="BY29" t="e">
        <f t="shared" ca="1" si="20"/>
        <v>#VALUE!</v>
      </c>
      <c r="BZ29" t="e">
        <f t="shared" ca="1" si="21"/>
        <v>#VALUE!</v>
      </c>
      <c r="CA29" t="e">
        <f ca="1">OFFSET([2]ActorTable!$A$1,ROW()-1,0)</f>
        <v>#VALUE!</v>
      </c>
      <c r="CB29" t="e">
        <f ca="1">VLOOKUP($CA29,[2]ActorTable!$1:$1048576,MATCH("이름참고",[2]ActorTable!$1:$1,0),0)</f>
        <v>#VALUE!</v>
      </c>
    </row>
    <row r="30" spans="1:80">
      <c r="A30">
        <v>3</v>
      </c>
      <c r="B30">
        <v>8</v>
      </c>
      <c r="C30">
        <f t="shared" si="0"/>
        <v>0</v>
      </c>
      <c r="D30">
        <f t="shared" ca="1" si="28"/>
        <v>0.48208332239840657</v>
      </c>
      <c r="E30">
        <f t="shared" ca="1" si="28"/>
        <v>0.39976720756360318</v>
      </c>
      <c r="F30">
        <f t="shared" ca="1" si="28"/>
        <v>0.29632517688771209</v>
      </c>
      <c r="G30">
        <f t="shared" ca="1" si="28"/>
        <v>0.75711164115809693</v>
      </c>
      <c r="H30">
        <f t="shared" ca="1" si="28"/>
        <v>0.22262472595521676</v>
      </c>
      <c r="I30">
        <f t="shared" ca="1" si="28"/>
        <v>0.49686608528462439</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v>
      </c>
      <c r="AN30" t="str">
        <f t="shared" ca="1" si="10"/>
        <v>{"dy":3,"sl":8}</v>
      </c>
      <c r="BM30" t="e">
        <f ca="1">IF(VLOOKUP($BV30,[1]EquipTable!$1:$1048576,MATCH("업데이트순번",[1]EquipTable!$1:$1,0),0)&lt;=$BP$1,1,0)
*IF(MID(BV30,7,1)="4",0.1,1)</f>
        <v>#VALUE!</v>
      </c>
      <c r="BN30" t="e">
        <f ca="1">IF(VLOOKUP($BV30,[1]EquipTable!$1:$1048576,MATCH("업데이트순번",[1]EquipTable!$1:$1,0),0)&lt;=$BP$1,1,0)
*IF(MID(BV30,7,1)="4",0.1,1)
*IF(AND(MID(BV30,7,1)&lt;&gt;"4",OR(MID(BV30,6,1)="6",MID(BV30,6,1)="7")),3,1)</f>
        <v>#VALUE!</v>
      </c>
      <c r="BO30" t="e">
        <f ca="1">IF(VLOOKUP($BV30,[1]EquipTable!$1:$1048576,MATCH("업데이트순번",[1]EquipTable!$1:$1,0),0)&lt;=$BP$1,1,0)
*IF(MID(BV30,7,1)="4",0.1,1)
*IF(AND(MID(BV30,7,1)&lt;&gt;"4",MID(BV30,6,1)="8"),4,1)</f>
        <v>#VALUE!</v>
      </c>
      <c r="BP30" t="e">
        <f t="shared" ca="1" si="16"/>
        <v>#VALUE!</v>
      </c>
      <c r="BQ30" t="e">
        <f t="shared" ca="1" si="17"/>
        <v>#VALUE!</v>
      </c>
      <c r="BR30" t="e">
        <f t="shared" ca="1" si="18"/>
        <v>#VALUE!</v>
      </c>
      <c r="BS30" t="e">
        <f t="shared" ca="1" si="19"/>
        <v>#VALUE!</v>
      </c>
      <c r="BT30" t="e">
        <f t="shared" ca="1" si="22"/>
        <v>#VALUE!</v>
      </c>
      <c r="BU30" t="e">
        <f t="shared" ca="1" si="23"/>
        <v>#VALUE!</v>
      </c>
      <c r="BV30" t="e">
        <f ca="1">OFFSET([1]EquipTable!$A$1,ROW()-1,0)</f>
        <v>#VALUE!</v>
      </c>
      <c r="BX30" t="e">
        <f ca="1">IF(VLOOKUP($CA30,[2]ActorTable!$1:$1048576,MATCH("업데이트순번",[2]ActorTable!$1:$1,0),0)&lt;=$BY$1,1,0)
*IF(MID(CA30,7,1)="2",0.1,1)</f>
        <v>#VALUE!</v>
      </c>
      <c r="BY30" t="e">
        <f t="shared" ca="1" si="20"/>
        <v>#VALUE!</v>
      </c>
      <c r="BZ30" t="e">
        <f t="shared" ca="1" si="21"/>
        <v>#VALUE!</v>
      </c>
      <c r="CA30" t="e">
        <f ca="1">OFFSET([2]ActorTable!$A$1,ROW()-1,0)</f>
        <v>#VALUE!</v>
      </c>
      <c r="CB30" t="e">
        <f ca="1">VLOOKUP($CA30,[2]ActorTable!$1:$1048576,MATCH("이름참고",[2]ActorTable!$1:$1,0),0)</f>
        <v>#VALUE!</v>
      </c>
    </row>
    <row r="31" spans="1:80">
      <c r="A31">
        <v>3</v>
      </c>
      <c r="B31">
        <v>9</v>
      </c>
      <c r="C31">
        <f t="shared" si="0"/>
        <v>0</v>
      </c>
      <c r="D31">
        <f t="shared" ca="1" si="28"/>
        <v>0.48217786335429702</v>
      </c>
      <c r="E31">
        <f t="shared" ca="1" si="28"/>
        <v>0.86033982345602722</v>
      </c>
      <c r="F31">
        <f t="shared" ca="1" si="28"/>
        <v>0.78966223162656934</v>
      </c>
      <c r="G31">
        <f t="shared" ca="1" si="28"/>
        <v>0.43207577510750872</v>
      </c>
      <c r="H31">
        <f t="shared" ca="1" si="28"/>
        <v>0.76944382888075946</v>
      </c>
      <c r="I31">
        <f t="shared" ca="1" si="28"/>
        <v>0.99419381097457415</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v>
      </c>
      <c r="AN31" t="str">
        <f t="shared" ca="1" si="10"/>
        <v>{"dy":3,"sl":9}</v>
      </c>
      <c r="BM31" t="e">
        <f ca="1">IF(VLOOKUP($BV31,[1]EquipTable!$1:$1048576,MATCH("업데이트순번",[1]EquipTable!$1:$1,0),0)&lt;=$BP$1,1,0)
*IF(MID(BV31,7,1)="4",0.1,1)</f>
        <v>#VALUE!</v>
      </c>
      <c r="BN31" t="e">
        <f ca="1">IF(VLOOKUP($BV31,[1]EquipTable!$1:$1048576,MATCH("업데이트순번",[1]EquipTable!$1:$1,0),0)&lt;=$BP$1,1,0)
*IF(MID(BV31,7,1)="4",0.1,1)
*IF(AND(MID(BV31,7,1)&lt;&gt;"4",OR(MID(BV31,6,1)="6",MID(BV31,6,1)="7")),3,1)</f>
        <v>#VALUE!</v>
      </c>
      <c r="BO31" t="e">
        <f ca="1">IF(VLOOKUP($BV31,[1]EquipTable!$1:$1048576,MATCH("업데이트순번",[1]EquipTable!$1:$1,0),0)&lt;=$BP$1,1,0)
*IF(MID(BV31,7,1)="4",0.1,1)
*IF(AND(MID(BV31,7,1)&lt;&gt;"4",MID(BV31,6,1)="8"),4,1)</f>
        <v>#VALUE!</v>
      </c>
      <c r="BP31" t="e">
        <f t="shared" ca="1" si="16"/>
        <v>#VALUE!</v>
      </c>
      <c r="BQ31" t="e">
        <f t="shared" ca="1" si="17"/>
        <v>#VALUE!</v>
      </c>
      <c r="BR31" t="e">
        <f t="shared" ca="1" si="18"/>
        <v>#VALUE!</v>
      </c>
      <c r="BS31" t="e">
        <f t="shared" ca="1" si="19"/>
        <v>#VALUE!</v>
      </c>
      <c r="BT31" t="e">
        <f t="shared" ca="1" si="22"/>
        <v>#VALUE!</v>
      </c>
      <c r="BU31" t="e">
        <f t="shared" ca="1" si="23"/>
        <v>#VALUE!</v>
      </c>
      <c r="BV31" t="e">
        <f ca="1">OFFSET([1]EquipTable!$A$1,ROW()-1,0)</f>
        <v>#VALUE!</v>
      </c>
      <c r="BX31" t="e">
        <f ca="1">IF(VLOOKUP($CA31,[2]ActorTable!$1:$1048576,MATCH("업데이트순번",[2]ActorTable!$1:$1,0),0)&lt;=$BY$1,1,0)
*IF(MID(CA31,7,1)="2",0.1,1)</f>
        <v>#VALUE!</v>
      </c>
      <c r="BY31" t="e">
        <f t="shared" ca="1" si="20"/>
        <v>#VALUE!</v>
      </c>
      <c r="BZ31" t="e">
        <f t="shared" ca="1" si="21"/>
        <v>#VALUE!</v>
      </c>
      <c r="CA31" t="e">
        <f ca="1">OFFSET([2]ActorTable!$A$1,ROW()-1,0)</f>
        <v>#VALUE!</v>
      </c>
      <c r="CB31" t="e">
        <f ca="1">VLOOKUP($CA31,[2]ActorTable!$1:$1048576,MATCH("이름참고",[2]ActorTable!$1:$1,0),0)</f>
        <v>#VALUE!</v>
      </c>
    </row>
    <row r="32" spans="1:80">
      <c r="A32">
        <v>4</v>
      </c>
      <c r="B32">
        <v>0</v>
      </c>
      <c r="C32">
        <f t="shared" si="0"/>
        <v>0</v>
      </c>
      <c r="D32">
        <f t="shared" ref="D32:I41" ca="1" si="29">RAND()</f>
        <v>0.66616954868487843</v>
      </c>
      <c r="E32">
        <f t="shared" ca="1" si="29"/>
        <v>0.98288872219366896</v>
      </c>
      <c r="F32">
        <f t="shared" ca="1" si="29"/>
        <v>3.5560355890339679E-2</v>
      </c>
      <c r="G32">
        <f t="shared" ca="1" si="29"/>
        <v>0.30313484473567465</v>
      </c>
      <c r="H32">
        <f t="shared" ca="1" si="29"/>
        <v>0.75514082290541651</v>
      </c>
      <c r="I32">
        <f t="shared" ca="1" si="29"/>
        <v>0.6154205939616102</v>
      </c>
      <c r="M32" t="str">
        <f t="shared" ca="1" si="2"/>
        <v>지정 장비</v>
      </c>
      <c r="N32" t="e">
        <f t="shared" ca="1" si="3"/>
        <v>#VALUE!</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e">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#VALUE!</v>
      </c>
      <c r="R32" t="e">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#VALUE!</v>
      </c>
      <c r="S32" t="e">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#VALUE!</v>
      </c>
      <c r="T32" t="e">
        <f t="shared" ca="1" si="5"/>
        <v>#VALUE!</v>
      </c>
      <c r="U32" t="s">
        <v>82</v>
      </c>
      <c r="V32" t="s">
        <v>190</v>
      </c>
      <c r="W32">
        <v>1</v>
      </c>
      <c r="X32" t="s">
        <v>125</v>
      </c>
      <c r="Z32">
        <v>1100</v>
      </c>
      <c r="AA32" t="str">
        <f t="shared" ca="1" si="6"/>
        <v>fe</v>
      </c>
      <c r="AB32" t="s">
        <v>82</v>
      </c>
      <c r="AC32" t="s">
        <v>392</v>
      </c>
      <c r="AD32">
        <v>1</v>
      </c>
      <c r="AE32" t="s">
        <v>125</v>
      </c>
      <c r="AG32">
        <v>700</v>
      </c>
      <c r="AH32" t="str">
        <f>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유목민의 가보</v>
      </c>
      <c r="AL32">
        <v>1</v>
      </c>
      <c r="AM3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v>
      </c>
      <c r="AN32" t="str">
        <f t="shared" ca="1" si="10"/>
        <v>{"dy":4,"sl":0,"tp":"fe","vl":"Equip2001","cn":1,"pt":"GO","pr":700}</v>
      </c>
      <c r="BM32" t="e">
        <f ca="1">IF(VLOOKUP($BV32,[1]EquipTable!$1:$1048576,MATCH("업데이트순번",[1]EquipTable!$1:$1,0),0)&lt;=$BP$1,1,0)
*IF(MID(BV32,7,1)="4",0.1,1)</f>
        <v>#VALUE!</v>
      </c>
      <c r="BN32" t="e">
        <f ca="1">IF(VLOOKUP($BV32,[1]EquipTable!$1:$1048576,MATCH("업데이트순번",[1]EquipTable!$1:$1,0),0)&lt;=$BP$1,1,0)
*IF(MID(BV32,7,1)="4",0.1,1)
*IF(AND(MID(BV32,7,1)&lt;&gt;"4",OR(MID(BV32,6,1)="6",MID(BV32,6,1)="7")),3,1)</f>
        <v>#VALUE!</v>
      </c>
      <c r="BO32" t="e">
        <f ca="1">IF(VLOOKUP($BV32,[1]EquipTable!$1:$1048576,MATCH("업데이트순번",[1]EquipTable!$1:$1,0),0)&lt;=$BP$1,1,0)
*IF(MID(BV32,7,1)="4",0.1,1)
*IF(AND(MID(BV32,7,1)&lt;&gt;"4",MID(BV32,6,1)="8"),4,1)</f>
        <v>#VALUE!</v>
      </c>
      <c r="BP32" t="e">
        <f t="shared" ca="1" si="16"/>
        <v>#VALUE!</v>
      </c>
      <c r="BQ32" t="e">
        <f t="shared" ca="1" si="17"/>
        <v>#VALUE!</v>
      </c>
      <c r="BR32" t="e">
        <f t="shared" ca="1" si="18"/>
        <v>#VALUE!</v>
      </c>
      <c r="BS32" t="e">
        <f t="shared" ca="1" si="19"/>
        <v>#VALUE!</v>
      </c>
      <c r="BT32" t="e">
        <f t="shared" ca="1" si="22"/>
        <v>#VALUE!</v>
      </c>
      <c r="BU32" t="e">
        <f t="shared" ca="1" si="23"/>
        <v>#VALUE!</v>
      </c>
      <c r="BV32" t="e">
        <f ca="1">OFFSET([1]EquipTable!$A$1,ROW()-1,0)</f>
        <v>#VALUE!</v>
      </c>
      <c r="BX32" t="e">
        <f ca="1">IF(VLOOKUP($CA32,[2]ActorTable!$1:$1048576,MATCH("업데이트순번",[2]ActorTable!$1:$1,0),0)&lt;=$BY$1,1,0)
*IF(MID(CA32,7,1)="2",0.1,1)</f>
        <v>#VALUE!</v>
      </c>
      <c r="BY32" t="e">
        <f t="shared" ca="1" si="20"/>
        <v>#VALUE!</v>
      </c>
      <c r="BZ32" t="e">
        <f t="shared" ca="1" si="21"/>
        <v>#VALUE!</v>
      </c>
      <c r="CA32" t="e">
        <f ca="1">OFFSET([2]ActorTable!$A$1,ROW()-1,0)</f>
        <v>#VALUE!</v>
      </c>
      <c r="CB32" t="e">
        <f ca="1">VLOOKUP($CA32,[2]ActorTable!$1:$1048576,MATCH("이름참고",[2]ActorTable!$1:$1,0),0)</f>
        <v>#VALUE!</v>
      </c>
    </row>
    <row r="33" spans="1:80">
      <c r="A33">
        <v>4</v>
      </c>
      <c r="B33">
        <v>1</v>
      </c>
      <c r="C33">
        <f t="shared" si="0"/>
        <v>0</v>
      </c>
      <c r="D33">
        <f t="shared" ca="1" si="29"/>
        <v>0.25414630276299555</v>
      </c>
      <c r="E33">
        <f t="shared" ca="1" si="29"/>
        <v>0.83894854353679438</v>
      </c>
      <c r="F33">
        <f t="shared" ca="1" si="29"/>
        <v>0.80891309175724668</v>
      </c>
      <c r="G33">
        <f t="shared" ca="1" si="29"/>
        <v>0.63597036764153314</v>
      </c>
      <c r="H33">
        <f t="shared" ca="1" si="29"/>
        <v>0.82800426161251373</v>
      </c>
      <c r="I33">
        <f t="shared" ca="1" si="29"/>
        <v>0.15623848502866078</v>
      </c>
      <c r="M33" t="str">
        <f t="shared" ca="1" si="2"/>
        <v>지정 장비</v>
      </c>
      <c r="N33" t="e">
        <f t="shared" ca="1" si="3"/>
        <v>#VALUE!</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t="e">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#VALUE!</v>
      </c>
      <c r="S33" t="e">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#VALUE!</v>
      </c>
      <c r="T33" t="e">
        <f t="shared" ca="1" si="5"/>
        <v>#VALUE!</v>
      </c>
      <c r="U33" t="s">
        <v>82</v>
      </c>
      <c r="V33" t="s">
        <v>259</v>
      </c>
      <c r="W33">
        <v>1</v>
      </c>
      <c r="X33" t="s">
        <v>125</v>
      </c>
      <c r="Z33">
        <v>7600</v>
      </c>
      <c r="AA33" t="str">
        <f t="shared" ca="1" si="6"/>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v>
      </c>
      <c r="AN33" t="str">
        <f t="shared" ca="1" si="10"/>
        <v>{"dy":4,"sl":1,"tp":"upn","vl":"17107","cn":7,"pt":"GO","pr":2100}</v>
      </c>
      <c r="BM33" t="e">
        <f ca="1">IF(VLOOKUP($BV33,[1]EquipTable!$1:$1048576,MATCH("업데이트순번",[1]EquipTable!$1:$1,0),0)&lt;=$BP$1,1,0)
*IF(MID(BV33,7,1)="4",0.1,1)</f>
        <v>#VALUE!</v>
      </c>
      <c r="BN33" t="e">
        <f ca="1">IF(VLOOKUP($BV33,[1]EquipTable!$1:$1048576,MATCH("업데이트순번",[1]EquipTable!$1:$1,0),0)&lt;=$BP$1,1,0)
*IF(MID(BV33,7,1)="4",0.1,1)
*IF(AND(MID(BV33,7,1)&lt;&gt;"4",OR(MID(BV33,6,1)="6",MID(BV33,6,1)="7")),3,1)</f>
        <v>#VALUE!</v>
      </c>
      <c r="BO33" t="e">
        <f ca="1">IF(VLOOKUP($BV33,[1]EquipTable!$1:$1048576,MATCH("업데이트순번",[1]EquipTable!$1:$1,0),0)&lt;=$BP$1,1,0)
*IF(MID(BV33,7,1)="4",0.1,1)
*IF(AND(MID(BV33,7,1)&lt;&gt;"4",MID(BV33,6,1)="8"),4,1)</f>
        <v>#VALUE!</v>
      </c>
      <c r="BP33" t="e">
        <f t="shared" ca="1" si="16"/>
        <v>#VALUE!</v>
      </c>
      <c r="BQ33" t="e">
        <f t="shared" ca="1" si="17"/>
        <v>#VALUE!</v>
      </c>
      <c r="BR33" t="e">
        <f t="shared" ca="1" si="18"/>
        <v>#VALUE!</v>
      </c>
      <c r="BS33" t="e">
        <f t="shared" ca="1" si="19"/>
        <v>#VALUE!</v>
      </c>
      <c r="BT33" t="e">
        <f t="shared" ca="1" si="22"/>
        <v>#VALUE!</v>
      </c>
      <c r="BU33" t="e">
        <f t="shared" ca="1" si="23"/>
        <v>#VALUE!</v>
      </c>
      <c r="BV33" t="e">
        <f ca="1">OFFSET([1]EquipTable!$A$1,ROW()-1,0)</f>
        <v>#VALUE!</v>
      </c>
      <c r="BX33" t="e">
        <f ca="1">IF(VLOOKUP($CA33,[2]ActorTable!$1:$1048576,MATCH("업데이트순번",[2]ActorTable!$1:$1,0),0)&lt;=$BY$1,1,0)
*IF(MID(CA33,7,1)="2",0.1,1)</f>
        <v>#VALUE!</v>
      </c>
      <c r="BY33" t="e">
        <f t="shared" ca="1" si="20"/>
        <v>#VALUE!</v>
      </c>
      <c r="BZ33" t="e">
        <f t="shared" ca="1" si="21"/>
        <v>#VALUE!</v>
      </c>
      <c r="CA33" t="e">
        <f ca="1">OFFSET([2]ActorTable!$A$1,ROW()-1,0)</f>
        <v>#VALUE!</v>
      </c>
      <c r="CB33" t="e">
        <f ca="1">VLOOKUP($CA33,[2]ActorTable!$1:$1048576,MATCH("이름참고",[2]ActorTable!$1:$1,0),0)</f>
        <v>#VALUE!</v>
      </c>
    </row>
    <row r="34" spans="1:80">
      <c r="A34">
        <v>4</v>
      </c>
      <c r="B34">
        <v>2</v>
      </c>
      <c r="C34">
        <f t="shared" si="0"/>
        <v>0</v>
      </c>
      <c r="D34">
        <f t="shared" ca="1" si="29"/>
        <v>0.28003368037595289</v>
      </c>
      <c r="E34">
        <f t="shared" ca="1" si="29"/>
        <v>0.4147999200616318</v>
      </c>
      <c r="F34">
        <f t="shared" ca="1" si="29"/>
        <v>0.71132796213095084</v>
      </c>
      <c r="G34">
        <f t="shared" ca="1" si="29"/>
        <v>0.98089654234643142</v>
      </c>
      <c r="H34">
        <f t="shared" ca="1" si="29"/>
        <v>0.94341248048135073</v>
      </c>
      <c r="I34">
        <f t="shared" ca="1" si="29"/>
        <v>9.0177002133825734E-2</v>
      </c>
      <c r="M34" t="str">
        <f t="shared" ca="1" si="2"/>
        <v>안 지정 캐릭터 PP 영웅등급</v>
      </c>
      <c r="N34">
        <f t="shared" ca="1" si="3"/>
        <v>41479</v>
      </c>
      <c r="O34">
        <f t="shared" ca="1" si="4"/>
        <v>7</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2100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436</v>
      </c>
      <c r="AD34">
        <v>1</v>
      </c>
      <c r="AE34" t="s">
        <v>125</v>
      </c>
      <c r="AG34">
        <v>7600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전투마법사의 지팡이</v>
      </c>
      <c r="AL34">
        <v>1</v>
      </c>
      <c r="AM3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v>
      </c>
      <c r="AN34" t="str">
        <f t="shared" ca="1" si="10"/>
        <v>{"dy":4,"sl":2,"tp":"fe","vl":"Equip3301","cn":1,"pt":"GO","pr":7600}</v>
      </c>
      <c r="BM34" t="e">
        <f ca="1">IF(VLOOKUP($BV34,[1]EquipTable!$1:$1048576,MATCH("업데이트순번",[1]EquipTable!$1:$1,0),0)&lt;=$BP$1,1,0)
*IF(MID(BV34,7,1)="4",0.1,1)</f>
        <v>#VALUE!</v>
      </c>
      <c r="BN34" t="e">
        <f ca="1">IF(VLOOKUP($BV34,[1]EquipTable!$1:$1048576,MATCH("업데이트순번",[1]EquipTable!$1:$1,0),0)&lt;=$BP$1,1,0)
*IF(MID(BV34,7,1)="4",0.1,1)
*IF(AND(MID(BV34,7,1)&lt;&gt;"4",OR(MID(BV34,6,1)="6",MID(BV34,6,1)="7")),3,1)</f>
        <v>#VALUE!</v>
      </c>
      <c r="BO34" t="e">
        <f ca="1">IF(VLOOKUP($BV34,[1]EquipTable!$1:$1048576,MATCH("업데이트순번",[1]EquipTable!$1:$1,0),0)&lt;=$BP$1,1,0)
*IF(MID(BV34,7,1)="4",0.1,1)
*IF(AND(MID(BV34,7,1)&lt;&gt;"4",MID(BV34,6,1)="8"),4,1)</f>
        <v>#VALUE!</v>
      </c>
      <c r="BP34" t="e">
        <f t="shared" ca="1" si="16"/>
        <v>#VALUE!</v>
      </c>
      <c r="BQ34" t="e">
        <f t="shared" ca="1" si="17"/>
        <v>#VALUE!</v>
      </c>
      <c r="BR34" t="e">
        <f t="shared" ca="1" si="18"/>
        <v>#VALUE!</v>
      </c>
      <c r="BS34" t="e">
        <f t="shared" ca="1" si="19"/>
        <v>#VALUE!</v>
      </c>
      <c r="BT34" t="e">
        <f t="shared" ca="1" si="22"/>
        <v>#VALUE!</v>
      </c>
      <c r="BU34" t="e">
        <f t="shared" ca="1" si="23"/>
        <v>#VALUE!</v>
      </c>
      <c r="BV34" t="e">
        <f ca="1">OFFSET([1]EquipTable!$A$1,ROW()-1,0)</f>
        <v>#VALUE!</v>
      </c>
      <c r="BX34" t="e">
        <f ca="1">IF(VLOOKUP($CA34,[2]ActorTable!$1:$1048576,MATCH("업데이트순번",[2]ActorTable!$1:$1,0),0)&lt;=$BY$1,1,0)
*IF(MID(CA34,7,1)="2",0.1,1)</f>
        <v>#VALUE!</v>
      </c>
      <c r="BY34" t="e">
        <f t="shared" ca="1" si="20"/>
        <v>#VALUE!</v>
      </c>
      <c r="BZ34" t="e">
        <f t="shared" ca="1" si="21"/>
        <v>#VALUE!</v>
      </c>
      <c r="CA34" t="e">
        <f ca="1">OFFSET([2]ActorTable!$A$1,ROW()-1,0)</f>
        <v>#VALUE!</v>
      </c>
      <c r="CB34" t="e">
        <f ca="1">VLOOKUP($CA34,[2]ActorTable!$1:$1048576,MATCH("이름참고",[2]ActorTable!$1:$1,0),0)</f>
        <v>#VALUE!</v>
      </c>
    </row>
    <row r="35" spans="1:80">
      <c r="A35">
        <v>4</v>
      </c>
      <c r="B35">
        <v>3</v>
      </c>
      <c r="C35">
        <f t="shared" si="0"/>
        <v>0</v>
      </c>
      <c r="D35">
        <f t="shared" ca="1" si="29"/>
        <v>0.53508687224540386</v>
      </c>
      <c r="E35">
        <f t="shared" ca="1" si="29"/>
        <v>0.83985803637635414</v>
      </c>
      <c r="F35">
        <f t="shared" ca="1" si="29"/>
        <v>0.58414915536067158</v>
      </c>
      <c r="G35">
        <f t="shared" ca="1" si="29"/>
        <v>0.18621125804785343</v>
      </c>
      <c r="H35">
        <f t="shared" ca="1" si="29"/>
        <v>0.67292568772348471</v>
      </c>
      <c r="I35">
        <f t="shared" ca="1" si="29"/>
        <v>0.88555685035726295</v>
      </c>
      <c r="M35" t="str">
        <f t="shared" ca="1" si="2"/>
        <v>안 지정 캐릭터 PP 일반등급</v>
      </c>
      <c r="N35">
        <f t="shared" ca="1" si="3"/>
        <v>83985</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fe</v>
      </c>
      <c r="AB35" t="s">
        <v>82</v>
      </c>
      <c r="AC35" t="s">
        <v>252</v>
      </c>
      <c r="AD35">
        <v>1</v>
      </c>
      <c r="AE35" t="s">
        <v>125</v>
      </c>
      <c r="AG35">
        <v>7800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울려퍼지는 여명</v>
      </c>
      <c r="AL35">
        <v>1</v>
      </c>
      <c r="AM3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v>
      </c>
      <c r="AN35" t="str">
        <f t="shared" ca="1" si="10"/>
        <v>{"dy":4,"sl":3,"tp":"fe","vl":"Equip2302","cn":1,"pt":"GO","pr":7800}</v>
      </c>
      <c r="BM35" t="e">
        <f ca="1">IF(VLOOKUP($BV35,[1]EquipTable!$1:$1048576,MATCH("업데이트순번",[1]EquipTable!$1:$1,0),0)&lt;=$BP$1,1,0)
*IF(MID(BV35,7,1)="4",0.1,1)</f>
        <v>#VALUE!</v>
      </c>
      <c r="BN35" t="e">
        <f ca="1">IF(VLOOKUP($BV35,[1]EquipTable!$1:$1048576,MATCH("업데이트순번",[1]EquipTable!$1:$1,0),0)&lt;=$BP$1,1,0)
*IF(MID(BV35,7,1)="4",0.1,1)
*IF(AND(MID(BV35,7,1)&lt;&gt;"4",OR(MID(BV35,6,1)="6",MID(BV35,6,1)="7")),3,1)</f>
        <v>#VALUE!</v>
      </c>
      <c r="BO35" t="e">
        <f ca="1">IF(VLOOKUP($BV35,[1]EquipTable!$1:$1048576,MATCH("업데이트순번",[1]EquipTable!$1:$1,0),0)&lt;=$BP$1,1,0)
*IF(MID(BV35,7,1)="4",0.1,1)
*IF(AND(MID(BV35,7,1)&lt;&gt;"4",MID(BV35,6,1)="8"),4,1)</f>
        <v>#VALUE!</v>
      </c>
      <c r="BP35" t="e">
        <f t="shared" ca="1" si="16"/>
        <v>#VALUE!</v>
      </c>
      <c r="BQ35" t="e">
        <f t="shared" ca="1" si="17"/>
        <v>#VALUE!</v>
      </c>
      <c r="BR35" t="e">
        <f t="shared" ca="1" si="18"/>
        <v>#VALUE!</v>
      </c>
      <c r="BS35" t="e">
        <f t="shared" ca="1" si="19"/>
        <v>#VALUE!</v>
      </c>
      <c r="BT35" t="e">
        <f t="shared" ca="1" si="22"/>
        <v>#VALUE!</v>
      </c>
      <c r="BU35" t="e">
        <f t="shared" ca="1" si="23"/>
        <v>#VALUE!</v>
      </c>
      <c r="BV35" t="e">
        <f ca="1">OFFSET([1]EquipTable!$A$1,ROW()-1,0)</f>
        <v>#VALUE!</v>
      </c>
      <c r="BX35" t="e">
        <f ca="1">IF(VLOOKUP($CA35,[2]ActorTable!$1:$1048576,MATCH("업데이트순번",[2]ActorTable!$1:$1,0),0)&lt;=$BY$1,1,0)
*IF(MID(CA35,7,1)="2",0.1,1)</f>
        <v>#VALUE!</v>
      </c>
      <c r="BY35" t="e">
        <f t="shared" ca="1" si="20"/>
        <v>#VALUE!</v>
      </c>
      <c r="BZ35" t="e">
        <f t="shared" ca="1" si="21"/>
        <v>#VALUE!</v>
      </c>
      <c r="CA35" t="e">
        <f ca="1">OFFSET([2]ActorTable!$A$1,ROW()-1,0)</f>
        <v>#VALUE!</v>
      </c>
      <c r="CB35" t="e">
        <f ca="1">VLOOKUP($CA35,[2]ActorTable!$1:$1048576,MATCH("이름참고",[2]ActorTable!$1:$1,0),0)</f>
        <v>#VALUE!</v>
      </c>
    </row>
    <row r="36" spans="1:80">
      <c r="A36">
        <v>4</v>
      </c>
      <c r="B36">
        <v>4</v>
      </c>
      <c r="C36">
        <f t="shared" si="0"/>
        <v>0</v>
      </c>
      <c r="D36">
        <f t="shared" ca="1" si="29"/>
        <v>0.48076620035337936</v>
      </c>
      <c r="E36">
        <f t="shared" ca="1" si="29"/>
        <v>0.21342681945109709</v>
      </c>
      <c r="F36">
        <f t="shared" ca="1" si="29"/>
        <v>0.44868159770756666</v>
      </c>
      <c r="G36">
        <f t="shared" ca="1" si="29"/>
        <v>0.44379556569922829</v>
      </c>
      <c r="H36">
        <f t="shared" ca="1" si="29"/>
        <v>0.81090688086006124</v>
      </c>
      <c r="I36">
        <f t="shared" ca="1" si="29"/>
        <v>0.146167390596461</v>
      </c>
      <c r="M36" t="str">
        <f t="shared" ca="1" si="2"/>
        <v>안 지정 캐릭터 PP 일반등급</v>
      </c>
      <c r="N36">
        <f t="shared" ca="1" si="3"/>
        <v>21342</v>
      </c>
      <c r="O36">
        <f t="shared" ca="1" si="4"/>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427</v>
      </c>
      <c r="AD36">
        <v>1</v>
      </c>
      <c r="AE36" t="s">
        <v>125</v>
      </c>
      <c r="AG36">
        <v>2900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v>
      </c>
      <c r="AN36" t="str">
        <f t="shared" ca="1" si="10"/>
        <v>{"dy":4,"sl":4,"tp":"fe","vl":"Equip5201","cn":1,"pt":"GO","pr":2900}</v>
      </c>
      <c r="BM36" t="e">
        <f ca="1">IF(VLOOKUP($BV36,[1]EquipTable!$1:$1048576,MATCH("업데이트순번",[1]EquipTable!$1:$1,0),0)&lt;=$BP$1,1,0)
*IF(MID(BV36,7,1)="4",0.1,1)</f>
        <v>#VALUE!</v>
      </c>
      <c r="BN36" t="e">
        <f ca="1">IF(VLOOKUP($BV36,[1]EquipTable!$1:$1048576,MATCH("업데이트순번",[1]EquipTable!$1:$1,0),0)&lt;=$BP$1,1,0)
*IF(MID(BV36,7,1)="4",0.1,1)
*IF(AND(MID(BV36,7,1)&lt;&gt;"4",OR(MID(BV36,6,1)="6",MID(BV36,6,1)="7")),3,1)</f>
        <v>#VALUE!</v>
      </c>
      <c r="BO36" t="e">
        <f ca="1">IF(VLOOKUP($BV36,[1]EquipTable!$1:$1048576,MATCH("업데이트순번",[1]EquipTable!$1:$1,0),0)&lt;=$BP$1,1,0)
*IF(MID(BV36,7,1)="4",0.1,1)
*IF(AND(MID(BV36,7,1)&lt;&gt;"4",MID(BV36,6,1)="8"),4,1)</f>
        <v>#VALUE!</v>
      </c>
      <c r="BP36" t="e">
        <f t="shared" ca="1" si="16"/>
        <v>#VALUE!</v>
      </c>
      <c r="BQ36" t="e">
        <f t="shared" ca="1" si="17"/>
        <v>#VALUE!</v>
      </c>
      <c r="BR36" t="e">
        <f t="shared" ca="1" si="18"/>
        <v>#VALUE!</v>
      </c>
      <c r="BS36" t="e">
        <f t="shared" ca="1" si="19"/>
        <v>#VALUE!</v>
      </c>
      <c r="BT36" t="e">
        <f t="shared" ca="1" si="22"/>
        <v>#VALUE!</v>
      </c>
      <c r="BU36" t="e">
        <f t="shared" ca="1" si="23"/>
        <v>#VALUE!</v>
      </c>
      <c r="BV36" t="e">
        <f ca="1">OFFSET([1]EquipTable!$A$1,ROW()-1,0)</f>
        <v>#VALUE!</v>
      </c>
      <c r="BX36" t="e">
        <f ca="1">IF(VLOOKUP($CA36,[2]ActorTable!$1:$1048576,MATCH("업데이트순번",[2]ActorTable!$1:$1,0),0)&lt;=$BY$1,1,0)
*IF(MID(CA36,7,1)="2",0.1,1)</f>
        <v>#VALUE!</v>
      </c>
      <c r="BY36" t="e">
        <f t="shared" ca="1" si="20"/>
        <v>#VALUE!</v>
      </c>
      <c r="BZ36" t="e">
        <f t="shared" ca="1" si="21"/>
        <v>#VALUE!</v>
      </c>
      <c r="CA36" t="e">
        <f ca="1">OFFSET([2]ActorTable!$A$1,ROW()-1,0)</f>
        <v>#VALUE!</v>
      </c>
      <c r="CB36" t="e">
        <f ca="1">VLOOKUP($CA36,[2]ActorTable!$1:$1048576,MATCH("이름참고",[2]ActorTable!$1:$1,0),0)</f>
        <v>#VALUE!</v>
      </c>
    </row>
    <row r="37" spans="1:80">
      <c r="A37">
        <v>4</v>
      </c>
      <c r="B37">
        <v>5</v>
      </c>
      <c r="C37">
        <f t="shared" si="0"/>
        <v>0</v>
      </c>
      <c r="D37">
        <f t="shared" ca="1" si="29"/>
        <v>0.68672103552914465</v>
      </c>
      <c r="E37">
        <f t="shared" ca="1" si="29"/>
        <v>0.6401218774641253</v>
      </c>
      <c r="F37">
        <f t="shared" ca="1" si="29"/>
        <v>0.34536949710989917</v>
      </c>
      <c r="G37">
        <f t="shared" ca="1" si="29"/>
        <v>0.67622380725619735</v>
      </c>
      <c r="H37">
        <f t="shared" ca="1" si="29"/>
        <v>7.2068140260783342E-2</v>
      </c>
      <c r="I37">
        <f t="shared" ca="1" si="29"/>
        <v>0.74317215544930482</v>
      </c>
      <c r="M37" t="str">
        <f t="shared" ca="1" si="2"/>
        <v>안 지정 캐릭터 PP 영웅등급</v>
      </c>
      <c r="N37">
        <f t="shared" ca="1" si="3"/>
        <v>64012</v>
      </c>
      <c r="O37">
        <f t="shared" ca="1" si="4"/>
        <v>10</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3000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203</v>
      </c>
      <c r="W37">
        <v>1</v>
      </c>
      <c r="X37" t="s">
        <v>125</v>
      </c>
      <c r="Z37">
        <v>2900</v>
      </c>
      <c r="AA37" t="str">
        <f t="shared" ca="1" si="6"/>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v>
      </c>
      <c r="AN37" t="str">
        <f t="shared" ca="1" si="10"/>
        <v>{"dy":4,"sl":5,"tp":"uph","vl":"26542","cn":10,"pt":"GO","pr":3000}</v>
      </c>
      <c r="BM37" t="e">
        <f ca="1">IF(VLOOKUP($BV37,[1]EquipTable!$1:$1048576,MATCH("업데이트순번",[1]EquipTable!$1:$1,0),0)&lt;=$BP$1,1,0)
*IF(MID(BV37,7,1)="4",0.1,1)</f>
        <v>#VALUE!</v>
      </c>
      <c r="BN37" t="e">
        <f ca="1">IF(VLOOKUP($BV37,[1]EquipTable!$1:$1048576,MATCH("업데이트순번",[1]EquipTable!$1:$1,0),0)&lt;=$BP$1,1,0)
*IF(MID(BV37,7,1)="4",0.1,1)
*IF(AND(MID(BV37,7,1)&lt;&gt;"4",OR(MID(BV37,6,1)="6",MID(BV37,6,1)="7")),3,1)</f>
        <v>#VALUE!</v>
      </c>
      <c r="BO37" t="e">
        <f ca="1">IF(VLOOKUP($BV37,[1]EquipTable!$1:$1048576,MATCH("업데이트순번",[1]EquipTable!$1:$1,0),0)&lt;=$BP$1,1,0)
*IF(MID(BV37,7,1)="4",0.1,1)
*IF(AND(MID(BV37,7,1)&lt;&gt;"4",MID(BV37,6,1)="8"),4,1)</f>
        <v>#VALUE!</v>
      </c>
      <c r="BP37" t="e">
        <f t="shared" ca="1" si="16"/>
        <v>#VALUE!</v>
      </c>
      <c r="BQ37" t="e">
        <f t="shared" ca="1" si="17"/>
        <v>#VALUE!</v>
      </c>
      <c r="BR37" t="e">
        <f t="shared" ca="1" si="18"/>
        <v>#VALUE!</v>
      </c>
      <c r="BS37" t="e">
        <f t="shared" ca="1" si="19"/>
        <v>#VALUE!</v>
      </c>
      <c r="BT37" t="e">
        <f t="shared" ca="1" si="22"/>
        <v>#VALUE!</v>
      </c>
      <c r="BU37" t="e">
        <f t="shared" ca="1" si="23"/>
        <v>#VALUE!</v>
      </c>
      <c r="BV37" t="e">
        <f ca="1">OFFSET([1]EquipTable!$A$1,ROW()-1,0)</f>
        <v>#VALUE!</v>
      </c>
      <c r="BX37" t="e">
        <f ca="1">IF(VLOOKUP($CA37,[2]ActorTable!$1:$1048576,MATCH("업데이트순번",[2]ActorTable!$1:$1,0),0)&lt;=$BY$1,1,0)
*IF(MID(CA37,7,1)="2",0.1,1)</f>
        <v>#VALUE!</v>
      </c>
      <c r="BY37" t="e">
        <f t="shared" ca="1" si="20"/>
        <v>#VALUE!</v>
      </c>
      <c r="BZ37" t="e">
        <f t="shared" ca="1" si="21"/>
        <v>#VALUE!</v>
      </c>
      <c r="CA37" t="e">
        <f ca="1">OFFSET([2]ActorTable!$A$1,ROW()-1,0)</f>
        <v>#VALUE!</v>
      </c>
      <c r="CB37" t="e">
        <f ca="1">VLOOKUP($CA37,[2]ActorTable!$1:$1048576,MATCH("이름참고",[2]ActorTable!$1:$1,0),0)</f>
        <v>#VALUE!</v>
      </c>
    </row>
    <row r="38" spans="1:80">
      <c r="A38">
        <v>4</v>
      </c>
      <c r="B38">
        <v>6</v>
      </c>
      <c r="C38">
        <f t="shared" si="0"/>
        <v>0</v>
      </c>
      <c r="D38">
        <f t="shared" ca="1" si="29"/>
        <v>0.92345994939139098</v>
      </c>
      <c r="E38">
        <f t="shared" ca="1" si="29"/>
        <v>3.304316278705921E-2</v>
      </c>
      <c r="F38">
        <f t="shared" ca="1" si="29"/>
        <v>0.50124508255042322</v>
      </c>
      <c r="G38">
        <f t="shared" ca="1" si="29"/>
        <v>0.50611031871285495</v>
      </c>
      <c r="H38">
        <f t="shared" ca="1" si="29"/>
        <v>4.0594688987295457E-2</v>
      </c>
      <c r="I38">
        <f t="shared" ca="1" si="29"/>
        <v>0.36017147919296588</v>
      </c>
      <c r="M38" t="str">
        <f t="shared" ca="1" si="2"/>
        <v>지정 장비</v>
      </c>
      <c r="N38" t="e">
        <f t="shared" ca="1" si="3"/>
        <v>#VALUE!</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t="e">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#VALUE!</v>
      </c>
      <c r="S38" t="e">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#VALUE!</v>
      </c>
      <c r="T38" t="e">
        <f t="shared" ca="1" si="5"/>
        <v>#VALUE!</v>
      </c>
      <c r="U38" t="s">
        <v>82</v>
      </c>
      <c r="V38" t="s">
        <v>244</v>
      </c>
      <c r="W38">
        <v>1</v>
      </c>
      <c r="X38" t="s">
        <v>129</v>
      </c>
      <c r="Z38">
        <v>15</v>
      </c>
      <c r="AA38" t="str">
        <f t="shared" ca="1" si="6"/>
        <v>fe</v>
      </c>
      <c r="AB38" t="s">
        <v>82</v>
      </c>
      <c r="AC38" t="s">
        <v>454</v>
      </c>
      <c r="AD38">
        <v>1</v>
      </c>
      <c r="AE38" t="s">
        <v>125</v>
      </c>
      <c r="AG38">
        <v>3200</v>
      </c>
      <c r="AH38" t="str">
        <f>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v>
      </c>
      <c r="AN38" t="str">
        <f t="shared" ca="1" si="10"/>
        <v>{"dy":4,"sl":6,"tp":"fe","vl":"Equip7101","cn":1,"pt":"GO","pr":3200}</v>
      </c>
      <c r="BM38" t="e">
        <f ca="1">IF(VLOOKUP($BV38,[1]EquipTable!$1:$1048576,MATCH("업데이트순번",[1]EquipTable!$1:$1,0),0)&lt;=$BP$1,1,0)
*IF(MID(BV38,7,1)="4",0.1,1)</f>
        <v>#VALUE!</v>
      </c>
      <c r="BN38" t="e">
        <f ca="1">IF(VLOOKUP($BV38,[1]EquipTable!$1:$1048576,MATCH("업데이트순번",[1]EquipTable!$1:$1,0),0)&lt;=$BP$1,1,0)
*IF(MID(BV38,7,1)="4",0.1,1)
*IF(AND(MID(BV38,7,1)&lt;&gt;"4",OR(MID(BV38,6,1)="6",MID(BV38,6,1)="7")),3,1)</f>
        <v>#VALUE!</v>
      </c>
      <c r="BO38" t="e">
        <f ca="1">IF(VLOOKUP($BV38,[1]EquipTable!$1:$1048576,MATCH("업데이트순번",[1]EquipTable!$1:$1,0),0)&lt;=$BP$1,1,0)
*IF(MID(BV38,7,1)="4",0.1,1)
*IF(AND(MID(BV38,7,1)&lt;&gt;"4",MID(BV38,6,1)="8"),4,1)</f>
        <v>#VALUE!</v>
      </c>
      <c r="BP38" t="e">
        <f t="shared" ca="1" si="16"/>
        <v>#VALUE!</v>
      </c>
      <c r="BQ38" t="e">
        <f t="shared" ca="1" si="17"/>
        <v>#VALUE!</v>
      </c>
      <c r="BR38" t="e">
        <f t="shared" ca="1" si="18"/>
        <v>#VALUE!</v>
      </c>
      <c r="BS38" t="e">
        <f t="shared" ca="1" si="19"/>
        <v>#VALUE!</v>
      </c>
      <c r="BT38" t="e">
        <f t="shared" ca="1" si="22"/>
        <v>#VALUE!</v>
      </c>
      <c r="BU38" t="e">
        <f t="shared" ca="1" si="23"/>
        <v>#VALUE!</v>
      </c>
      <c r="BV38" t="e">
        <f ca="1">OFFSET([1]EquipTable!$A$1,ROW()-1,0)</f>
        <v>#VALUE!</v>
      </c>
      <c r="BX38" t="e">
        <f ca="1">IF(VLOOKUP($CA38,[2]ActorTable!$1:$1048576,MATCH("업데이트순번",[2]ActorTable!$1:$1,0),0)&lt;=$BY$1,1,0)
*IF(MID(CA38,7,1)="2",0.1,1)</f>
        <v>#VALUE!</v>
      </c>
      <c r="BY38" t="e">
        <f t="shared" ca="1" si="20"/>
        <v>#VALUE!</v>
      </c>
      <c r="BZ38" t="e">
        <f t="shared" ca="1" si="21"/>
        <v>#VALUE!</v>
      </c>
      <c r="CA38" t="e">
        <f ca="1">OFFSET([2]ActorTable!$A$1,ROW()-1,0)</f>
        <v>#VALUE!</v>
      </c>
      <c r="CB38" t="e">
        <f ca="1">VLOOKUP($CA38,[2]ActorTable!$1:$1048576,MATCH("이름참고",[2]ActorTable!$1:$1,0),0)</f>
        <v>#VALUE!</v>
      </c>
    </row>
    <row r="39" spans="1:80">
      <c r="A39">
        <v>4</v>
      </c>
      <c r="B39">
        <v>7</v>
      </c>
      <c r="C39">
        <f t="shared" si="0"/>
        <v>0</v>
      </c>
      <c r="D39">
        <f t="shared" ca="1" si="29"/>
        <v>0.3482112159760713</v>
      </c>
      <c r="E39">
        <f t="shared" ca="1" si="29"/>
        <v>1.6799920165992299E-2</v>
      </c>
      <c r="F39">
        <f t="shared" ca="1" si="29"/>
        <v>0.73859901683559548</v>
      </c>
      <c r="G39">
        <f t="shared" ca="1" si="29"/>
        <v>0.36609950815768721</v>
      </c>
      <c r="H39">
        <f t="shared" ca="1" si="29"/>
        <v>0.44999705097188736</v>
      </c>
      <c r="I39">
        <f t="shared" ca="1" si="29"/>
        <v>0.24053901102383668</v>
      </c>
      <c r="M39" t="str">
        <f t="shared" ca="1" si="2"/>
        <v>지정 장비</v>
      </c>
      <c r="N39" t="e">
        <f t="shared" ca="1" si="3"/>
        <v>#VALUE!</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t="e">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#VALUE!</v>
      </c>
      <c r="S39" t="e">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#VALUE!</v>
      </c>
      <c r="T39" t="e">
        <f t="shared" ca="1" si="5"/>
        <v>#VALUE!</v>
      </c>
      <c r="U39" t="s">
        <v>82</v>
      </c>
      <c r="V39" t="s">
        <v>237</v>
      </c>
      <c r="W39">
        <v>1</v>
      </c>
      <c r="X39" t="s">
        <v>125</v>
      </c>
      <c r="Z39">
        <v>7800</v>
      </c>
      <c r="AA39" t="str">
        <f t="shared" ca="1" si="6"/>
        <v>fe</v>
      </c>
      <c r="AB39" t="s">
        <v>82</v>
      </c>
      <c r="AC39" t="s">
        <v>487</v>
      </c>
      <c r="AD39">
        <v>1</v>
      </c>
      <c r="AE39" t="s">
        <v>125</v>
      </c>
      <c r="AG39">
        <v>1900</v>
      </c>
      <c r="AH39" t="str">
        <f>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까마귀 리볼버</v>
      </c>
      <c r="AL39">
        <v>1</v>
      </c>
      <c r="AM3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v>
      </c>
      <c r="AN39" t="str">
        <f t="shared" ca="1" si="10"/>
        <v>{"dy":4,"sl":7,"tp":"fe","vl":"Equip6001","cn":1,"pt":"GO","pr":1900}</v>
      </c>
      <c r="BM39" t="e">
        <f ca="1">IF(VLOOKUP($BV39,[1]EquipTable!$1:$1048576,MATCH("업데이트순번",[1]EquipTable!$1:$1,0),0)&lt;=$BP$1,1,0)
*IF(MID(BV39,7,1)="4",0.1,1)</f>
        <v>#VALUE!</v>
      </c>
      <c r="BN39" t="e">
        <f ca="1">IF(VLOOKUP($BV39,[1]EquipTable!$1:$1048576,MATCH("업데이트순번",[1]EquipTable!$1:$1,0),0)&lt;=$BP$1,1,0)
*IF(MID(BV39,7,1)="4",0.1,1)
*IF(AND(MID(BV39,7,1)&lt;&gt;"4",OR(MID(BV39,6,1)="6",MID(BV39,6,1)="7")),3,1)</f>
        <v>#VALUE!</v>
      </c>
      <c r="BO39" t="e">
        <f ca="1">IF(VLOOKUP($BV39,[1]EquipTable!$1:$1048576,MATCH("업데이트순번",[1]EquipTable!$1:$1,0),0)&lt;=$BP$1,1,0)
*IF(MID(BV39,7,1)="4",0.1,1)
*IF(AND(MID(BV39,7,1)&lt;&gt;"4",MID(BV39,6,1)="8"),4,1)</f>
        <v>#VALUE!</v>
      </c>
      <c r="BP39" t="e">
        <f t="shared" ca="1" si="16"/>
        <v>#VALUE!</v>
      </c>
      <c r="BQ39" t="e">
        <f t="shared" ca="1" si="17"/>
        <v>#VALUE!</v>
      </c>
      <c r="BR39" t="e">
        <f t="shared" ca="1" si="18"/>
        <v>#VALUE!</v>
      </c>
      <c r="BS39" t="e">
        <f t="shared" ca="1" si="19"/>
        <v>#VALUE!</v>
      </c>
      <c r="BT39" t="e">
        <f t="shared" ca="1" si="22"/>
        <v>#VALUE!</v>
      </c>
      <c r="BU39" t="e">
        <f t="shared" ca="1" si="23"/>
        <v>#VALUE!</v>
      </c>
      <c r="BV39" t="e">
        <f ca="1">OFFSET([1]EquipTable!$A$1,ROW()-1,0)</f>
        <v>#VALUE!</v>
      </c>
      <c r="BX39" t="e">
        <f ca="1">IF(VLOOKUP($CA39,[2]ActorTable!$1:$1048576,MATCH("업데이트순번",[2]ActorTable!$1:$1,0),0)&lt;=$BY$1,1,0)
*IF(MID(CA39,7,1)="2",0.1,1)</f>
        <v>#VALUE!</v>
      </c>
      <c r="BY39" t="e">
        <f t="shared" ca="1" si="20"/>
        <v>#VALUE!</v>
      </c>
      <c r="BZ39" t="e">
        <f t="shared" ca="1" si="21"/>
        <v>#VALUE!</v>
      </c>
      <c r="CA39" t="e">
        <f ca="1">OFFSET([2]ActorTable!$A$1,ROW()-1,0)</f>
        <v>#VALUE!</v>
      </c>
      <c r="CB39" t="e">
        <f ca="1">VLOOKUP($CA39,[2]ActorTable!$1:$1048576,MATCH("이름참고",[2]ActorTable!$1:$1,0),0)</f>
        <v>#VALUE!</v>
      </c>
    </row>
    <row r="40" spans="1:80">
      <c r="A40">
        <v>4</v>
      </c>
      <c r="B40">
        <v>8</v>
      </c>
      <c r="C40">
        <f t="shared" si="0"/>
        <v>0</v>
      </c>
      <c r="D40">
        <f t="shared" ca="1" si="29"/>
        <v>0.16383350753648973</v>
      </c>
      <c r="E40">
        <f t="shared" ca="1" si="29"/>
        <v>0.29978455975502816</v>
      </c>
      <c r="F40">
        <f t="shared" ca="1" si="29"/>
        <v>0.9353673488776213</v>
      </c>
      <c r="G40">
        <f t="shared" ca="1" si="29"/>
        <v>0.3778586424374214</v>
      </c>
      <c r="H40">
        <f t="shared" ca="1" si="29"/>
        <v>0.79520058420118933</v>
      </c>
      <c r="I40">
        <f t="shared" ca="1" si="29"/>
        <v>0.42264189605884273</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fc</v>
      </c>
      <c r="AB40" t="s">
        <v>85</v>
      </c>
      <c r="AC40" t="s">
        <v>457</v>
      </c>
      <c r="AD40">
        <v>1</v>
      </c>
      <c r="AE40" t="s">
        <v>129</v>
      </c>
      <c r="AF40">
        <v>219</v>
      </c>
      <c r="AG40">
        <v>149</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케이저</v>
      </c>
      <c r="AL40">
        <v>1</v>
      </c>
      <c r="AM4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v>
      </c>
      <c r="AN40" t="str">
        <f t="shared" ca="1" si="10"/>
        <v>{"dy":4,"sl":8,"tp":"fc","vl":"Actor0113","cn":1,"pt":"DI","pp":219,"pr":149}</v>
      </c>
      <c r="BM40" t="e">
        <f ca="1">IF(VLOOKUP($BV40,[1]EquipTable!$1:$1048576,MATCH("업데이트순번",[1]EquipTable!$1:$1,0),0)&lt;=$BP$1,1,0)
*IF(MID(BV40,7,1)="4",0.1,1)</f>
        <v>#VALUE!</v>
      </c>
      <c r="BN40" t="e">
        <f ca="1">IF(VLOOKUP($BV40,[1]EquipTable!$1:$1048576,MATCH("업데이트순번",[1]EquipTable!$1:$1,0),0)&lt;=$BP$1,1,0)
*IF(MID(BV40,7,1)="4",0.1,1)
*IF(AND(MID(BV40,7,1)&lt;&gt;"4",OR(MID(BV40,6,1)="6",MID(BV40,6,1)="7")),3,1)</f>
        <v>#VALUE!</v>
      </c>
      <c r="BO40" t="e">
        <f ca="1">IF(VLOOKUP($BV40,[1]EquipTable!$1:$1048576,MATCH("업데이트순번",[1]EquipTable!$1:$1,0),0)&lt;=$BP$1,1,0)
*IF(MID(BV40,7,1)="4",0.1,1)
*IF(AND(MID(BV40,7,1)&lt;&gt;"4",MID(BV40,6,1)="8"),4,1)</f>
        <v>#VALUE!</v>
      </c>
      <c r="BP40" t="e">
        <f t="shared" ca="1" si="16"/>
        <v>#VALUE!</v>
      </c>
      <c r="BQ40" t="e">
        <f t="shared" ca="1" si="17"/>
        <v>#VALUE!</v>
      </c>
      <c r="BR40" t="e">
        <f t="shared" ca="1" si="18"/>
        <v>#VALUE!</v>
      </c>
      <c r="BS40" t="e">
        <f t="shared" ca="1" si="19"/>
        <v>#VALUE!</v>
      </c>
      <c r="BT40" t="e">
        <f t="shared" ca="1" si="22"/>
        <v>#VALUE!</v>
      </c>
      <c r="BU40" t="e">
        <f t="shared" ca="1" si="23"/>
        <v>#VALUE!</v>
      </c>
      <c r="BV40" t="e">
        <f ca="1">OFFSET([1]EquipTable!$A$1,ROW()-1,0)</f>
        <v>#VALUE!</v>
      </c>
      <c r="BX40" t="e">
        <f ca="1">IF(VLOOKUP($CA40,[2]ActorTable!$1:$1048576,MATCH("업데이트순번",[2]ActorTable!$1:$1,0),0)&lt;=$BY$1,1,0)
*IF(MID(CA40,7,1)="2",0.1,1)</f>
        <v>#VALUE!</v>
      </c>
      <c r="BY40" t="e">
        <f t="shared" ca="1" si="20"/>
        <v>#VALUE!</v>
      </c>
      <c r="BZ40" t="e">
        <f t="shared" ca="1" si="21"/>
        <v>#VALUE!</v>
      </c>
      <c r="CA40" t="e">
        <f ca="1">OFFSET([2]ActorTable!$A$1,ROW()-1,0)</f>
        <v>#VALUE!</v>
      </c>
      <c r="CB40" t="e">
        <f ca="1">VLOOKUP($CA40,[2]ActorTable!$1:$1048576,MATCH("이름참고",[2]ActorTable!$1:$1,0),0)</f>
        <v>#VALUE!</v>
      </c>
    </row>
    <row r="41" spans="1:80">
      <c r="A41">
        <v>4</v>
      </c>
      <c r="B41">
        <v>9</v>
      </c>
      <c r="C41">
        <f t="shared" si="0"/>
        <v>0</v>
      </c>
      <c r="D41">
        <f t="shared" ca="1" si="29"/>
        <v>0.78544502630362667</v>
      </c>
      <c r="E41">
        <f t="shared" ca="1" si="29"/>
        <v>5.5120345400953341E-2</v>
      </c>
      <c r="F41">
        <f t="shared" ca="1" si="29"/>
        <v>0.89898539556810442</v>
      </c>
      <c r="G41">
        <f t="shared" ca="1" si="29"/>
        <v>0.89871640238361483</v>
      </c>
      <c r="H41">
        <f t="shared" ca="1" si="29"/>
        <v>0.45353973791045599</v>
      </c>
      <c r="I41">
        <f t="shared" ca="1" si="29"/>
        <v>5.2042513236622567E-2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fp</v>
      </c>
      <c r="AB41" t="s">
        <v>86</v>
      </c>
      <c r="AC41" t="s">
        <v>457</v>
      </c>
      <c r="AD41">
        <v>75</v>
      </c>
      <c r="AE41" t="s">
        <v>129</v>
      </c>
      <c r="AF41">
        <v>172</v>
      </c>
      <c r="AG41">
        <v>69</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케이저</v>
      </c>
      <c r="AL41">
        <v>1</v>
      </c>
      <c r="AM4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v>
      </c>
      <c r="AN41" t="str">
        <f t="shared" ca="1" si="10"/>
        <v>{"dy":4,"sl":9,"tp":"fp","vl":"Actor0113","cn":75,"pt":"DI","pp":172,"pr":69}</v>
      </c>
      <c r="BM41" t="e">
        <f ca="1">IF(VLOOKUP($BV41,[1]EquipTable!$1:$1048576,MATCH("업데이트순번",[1]EquipTable!$1:$1,0),0)&lt;=$BP$1,1,0)
*IF(MID(BV41,7,1)="4",0.1,1)</f>
        <v>#VALUE!</v>
      </c>
      <c r="BN41" t="e">
        <f ca="1">IF(VLOOKUP($BV41,[1]EquipTable!$1:$1048576,MATCH("업데이트순번",[1]EquipTable!$1:$1,0),0)&lt;=$BP$1,1,0)
*IF(MID(BV41,7,1)="4",0.1,1)
*IF(AND(MID(BV41,7,1)&lt;&gt;"4",OR(MID(BV41,6,1)="6",MID(BV41,6,1)="7")),3,1)</f>
        <v>#VALUE!</v>
      </c>
      <c r="BO41" t="e">
        <f ca="1">IF(VLOOKUP($BV41,[1]EquipTable!$1:$1048576,MATCH("업데이트순번",[1]EquipTable!$1:$1,0),0)&lt;=$BP$1,1,0)
*IF(MID(BV41,7,1)="4",0.1,1)
*IF(AND(MID(BV41,7,1)&lt;&gt;"4",MID(BV41,6,1)="8"),4,1)</f>
        <v>#VALUE!</v>
      </c>
      <c r="BP41" t="e">
        <f t="shared" ca="1" si="16"/>
        <v>#VALUE!</v>
      </c>
      <c r="BQ41" t="e">
        <f t="shared" ca="1" si="17"/>
        <v>#VALUE!</v>
      </c>
      <c r="BR41" t="e">
        <f t="shared" ca="1" si="18"/>
        <v>#VALUE!</v>
      </c>
      <c r="BS41" t="e">
        <f t="shared" ca="1" si="19"/>
        <v>#VALUE!</v>
      </c>
      <c r="BT41" t="e">
        <f t="shared" ca="1" si="22"/>
        <v>#VALUE!</v>
      </c>
      <c r="BU41" t="e">
        <f t="shared" ca="1" si="23"/>
        <v>#VALUE!</v>
      </c>
      <c r="BV41" t="e">
        <f ca="1">OFFSET([1]EquipTable!$A$1,ROW()-1,0)</f>
        <v>#VALUE!</v>
      </c>
      <c r="BX41" t="e">
        <f ca="1">IF(VLOOKUP($CA41,[2]ActorTable!$1:$1048576,MATCH("업데이트순번",[2]ActorTable!$1:$1,0),0)&lt;=$BY$1,1,0)
*IF(MID(CA41,7,1)="2",0.1,1)</f>
        <v>#VALUE!</v>
      </c>
      <c r="BY41" t="e">
        <f t="shared" ca="1" si="20"/>
        <v>#VALUE!</v>
      </c>
      <c r="BZ41" t="e">
        <f t="shared" ca="1" si="21"/>
        <v>#VALUE!</v>
      </c>
      <c r="CA41" t="e">
        <f ca="1">OFFSET([2]ActorTable!$A$1,ROW()-1,0)</f>
        <v>#VALUE!</v>
      </c>
      <c r="CB41" t="e">
        <f ca="1">VLOOKUP($CA41,[2]ActorTable!$1:$1048576,MATCH("이름참고",[2]ActorTable!$1:$1,0),0)</f>
        <v>#VALUE!</v>
      </c>
    </row>
    <row r="42" spans="1:80">
      <c r="A42">
        <v>5</v>
      </c>
      <c r="B42">
        <v>0</v>
      </c>
      <c r="C42">
        <f t="shared" si="0"/>
        <v>0</v>
      </c>
      <c r="D42">
        <f t="shared" ref="D42:I51" ca="1" si="30">RAND()</f>
        <v>0.30837636903071075</v>
      </c>
      <c r="E42">
        <f t="shared" ca="1" si="30"/>
        <v>0.71821012283504293</v>
      </c>
      <c r="F42">
        <f t="shared" ca="1" si="30"/>
        <v>0.24654965163390152</v>
      </c>
      <c r="G42">
        <f t="shared" ca="1" si="30"/>
        <v>0.15022318878092367</v>
      </c>
      <c r="H42">
        <f t="shared" ca="1" si="30"/>
        <v>0.58725849738209279</v>
      </c>
      <c r="I42">
        <f t="shared" ca="1" si="30"/>
        <v>0.193185475659024</v>
      </c>
      <c r="M42" t="str">
        <f t="shared" ca="1" si="2"/>
        <v>지정 장비</v>
      </c>
      <c r="N42" t="e">
        <f t="shared" ca="1" si="3"/>
        <v>#VALUE!</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e">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#VALUE!</v>
      </c>
      <c r="R42" t="e">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#VALUE!</v>
      </c>
      <c r="S42" t="e">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#VALUE!</v>
      </c>
      <c r="T42" t="e">
        <f t="shared" ca="1" si="5"/>
        <v>#VALUE!</v>
      </c>
      <c r="U42" t="s">
        <v>82</v>
      </c>
      <c r="V42" t="s">
        <v>205</v>
      </c>
      <c r="W42">
        <v>1</v>
      </c>
      <c r="X42" t="s">
        <v>125</v>
      </c>
      <c r="Z42">
        <v>3800</v>
      </c>
      <c r="AA42" t="str">
        <f t="shared" ca="1" si="6"/>
        <v>fe</v>
      </c>
      <c r="AB42" t="s">
        <v>82</v>
      </c>
      <c r="AC42" t="s">
        <v>397</v>
      </c>
      <c r="AD42">
        <v>1</v>
      </c>
      <c r="AE42" t="s">
        <v>125</v>
      </c>
      <c r="AG42">
        <v>700</v>
      </c>
      <c r="AH42" t="str">
        <f>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v>
      </c>
      <c r="AN42" t="str">
        <f t="shared" ca="1" si="10"/>
        <v>{"dy":5,"sl":0,"tp":"fe","vl":"Equip3001","cn":1,"pt":"GO","pr":700}</v>
      </c>
      <c r="BM42" t="e">
        <f ca="1">IF(VLOOKUP($BV42,[1]EquipTable!$1:$1048576,MATCH("업데이트순번",[1]EquipTable!$1:$1,0),0)&lt;=$BP$1,1,0)
*IF(MID(BV42,7,1)="4",0.1,1)</f>
        <v>#VALUE!</v>
      </c>
      <c r="BN42" t="e">
        <f ca="1">IF(VLOOKUP($BV42,[1]EquipTable!$1:$1048576,MATCH("업데이트순번",[1]EquipTable!$1:$1,0),0)&lt;=$BP$1,1,0)
*IF(MID(BV42,7,1)="4",0.1,1)
*IF(AND(MID(BV42,7,1)&lt;&gt;"4",OR(MID(BV42,6,1)="6",MID(BV42,6,1)="7")),3,1)</f>
        <v>#VALUE!</v>
      </c>
      <c r="BO42" t="e">
        <f ca="1">IF(VLOOKUP($BV42,[1]EquipTable!$1:$1048576,MATCH("업데이트순번",[1]EquipTable!$1:$1,0),0)&lt;=$BP$1,1,0)
*IF(MID(BV42,7,1)="4",0.1,1)
*IF(AND(MID(BV42,7,1)&lt;&gt;"4",MID(BV42,6,1)="8"),4,1)</f>
        <v>#VALUE!</v>
      </c>
      <c r="BP42" t="e">
        <f t="shared" ca="1" si="16"/>
        <v>#VALUE!</v>
      </c>
      <c r="BQ42" t="e">
        <f t="shared" ca="1" si="17"/>
        <v>#VALUE!</v>
      </c>
      <c r="BR42" t="e">
        <f t="shared" ca="1" si="18"/>
        <v>#VALUE!</v>
      </c>
      <c r="BS42" t="e">
        <f t="shared" ca="1" si="19"/>
        <v>#VALUE!</v>
      </c>
      <c r="BT42" t="e">
        <f t="shared" ca="1" si="22"/>
        <v>#VALUE!</v>
      </c>
      <c r="BU42" t="e">
        <f t="shared" ca="1" si="23"/>
        <v>#VALUE!</v>
      </c>
      <c r="BV42" t="e">
        <f ca="1">OFFSET([1]EquipTable!$A$1,ROW()-1,0)</f>
        <v>#VALUE!</v>
      </c>
      <c r="BX42" t="e">
        <f ca="1">IF(VLOOKUP($CA42,[2]ActorTable!$1:$1048576,MATCH("업데이트순번",[2]ActorTable!$1:$1,0),0)&lt;=$BY$1,1,0)
*IF(MID(CA42,7,1)="2",0.1,1)</f>
        <v>#VALUE!</v>
      </c>
      <c r="BY42" t="e">
        <f t="shared" ca="1" si="20"/>
        <v>#VALUE!</v>
      </c>
      <c r="BZ42" t="e">
        <f t="shared" ca="1" si="21"/>
        <v>#VALUE!</v>
      </c>
      <c r="CA42" t="e">
        <f ca="1">OFFSET([2]ActorTable!$A$1,ROW()-1,0)</f>
        <v>#VALUE!</v>
      </c>
      <c r="CB42" t="e">
        <f ca="1">VLOOKUP($CA42,[2]ActorTable!$1:$1048576,MATCH("이름참고",[2]ActorTable!$1:$1,0),0)</f>
        <v>#VALUE!</v>
      </c>
    </row>
    <row r="43" spans="1:80">
      <c r="A43">
        <v>5</v>
      </c>
      <c r="B43">
        <v>1</v>
      </c>
      <c r="C43">
        <f t="shared" si="0"/>
        <v>0</v>
      </c>
      <c r="D43">
        <f t="shared" ca="1" si="30"/>
        <v>0.96004744974535161</v>
      </c>
      <c r="E43">
        <f t="shared" ca="1" si="30"/>
        <v>0.55343858229106846</v>
      </c>
      <c r="F43">
        <f t="shared" ca="1" si="30"/>
        <v>0.85995016361224896</v>
      </c>
      <c r="G43">
        <f t="shared" ca="1" si="30"/>
        <v>0.41791454410842821</v>
      </c>
      <c r="H43">
        <f t="shared" ca="1" si="30"/>
        <v>0.51619102645892612</v>
      </c>
      <c r="I43">
        <f t="shared" ca="1" si="30"/>
        <v>0.39434163173499204</v>
      </c>
      <c r="M43" t="str">
        <f t="shared" ca="1" si="2"/>
        <v>지정 장비</v>
      </c>
      <c r="N43" t="e">
        <f t="shared" ca="1" si="3"/>
        <v>#VALUE!</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e">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#VALUE!</v>
      </c>
      <c r="R43" t="e">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#VALUE!</v>
      </c>
      <c r="S43" t="e">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#VALUE!</v>
      </c>
      <c r="T43" t="e">
        <f t="shared" ca="1" si="5"/>
        <v>#VALUE!</v>
      </c>
      <c r="U43" t="s">
        <v>82</v>
      </c>
      <c r="V43" t="s">
        <v>113</v>
      </c>
      <c r="W43">
        <v>1</v>
      </c>
      <c r="X43" t="s">
        <v>125</v>
      </c>
      <c r="Z43">
        <v>1400</v>
      </c>
      <c r="AA43" t="str">
        <f t="shared" ca="1" si="6"/>
        <v>fe</v>
      </c>
      <c r="AB43" t="s">
        <v>82</v>
      </c>
      <c r="AC43" t="s">
        <v>465</v>
      </c>
      <c r="AD43">
        <v>1</v>
      </c>
      <c r="AE43" t="s">
        <v>125</v>
      </c>
      <c r="AG43">
        <v>3100</v>
      </c>
      <c r="AH43" t="str">
        <f>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잔혹한 지배자</v>
      </c>
      <c r="AL43">
        <v>1</v>
      </c>
      <c r="AM4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v>
      </c>
      <c r="AN43" t="str">
        <f t="shared" ca="1" si="10"/>
        <v>{"dy":5,"sl":1,"tp":"fe","vl":"Equip4201","cn":1,"pt":"GO","pr":3100}</v>
      </c>
      <c r="BM43" t="e">
        <f ca="1">IF(VLOOKUP($BV43,[1]EquipTable!$1:$1048576,MATCH("업데이트순번",[1]EquipTable!$1:$1,0),0)&lt;=$BP$1,1,0)
*IF(MID(BV43,7,1)="4",0.1,1)</f>
        <v>#VALUE!</v>
      </c>
      <c r="BN43" t="e">
        <f ca="1">IF(VLOOKUP($BV43,[1]EquipTable!$1:$1048576,MATCH("업데이트순번",[1]EquipTable!$1:$1,0),0)&lt;=$BP$1,1,0)
*IF(MID(BV43,7,1)="4",0.1,1)
*IF(AND(MID(BV43,7,1)&lt;&gt;"4",OR(MID(BV43,6,1)="6",MID(BV43,6,1)="7")),3,1)</f>
        <v>#VALUE!</v>
      </c>
      <c r="BO43" t="e">
        <f ca="1">IF(VLOOKUP($BV43,[1]EquipTable!$1:$1048576,MATCH("업데이트순번",[1]EquipTable!$1:$1,0),0)&lt;=$BP$1,1,0)
*IF(MID(BV43,7,1)="4",0.1,1)
*IF(AND(MID(BV43,7,1)&lt;&gt;"4",MID(BV43,6,1)="8"),4,1)</f>
        <v>#VALUE!</v>
      </c>
      <c r="BP43" t="e">
        <f t="shared" ca="1" si="16"/>
        <v>#VALUE!</v>
      </c>
      <c r="BQ43" t="e">
        <f t="shared" ca="1" si="17"/>
        <v>#VALUE!</v>
      </c>
      <c r="BR43" t="e">
        <f t="shared" ca="1" si="18"/>
        <v>#VALUE!</v>
      </c>
      <c r="BS43" t="e">
        <f t="shared" ca="1" si="19"/>
        <v>#VALUE!</v>
      </c>
      <c r="BT43" t="e">
        <f t="shared" ca="1" si="22"/>
        <v>#VALUE!</v>
      </c>
      <c r="BU43" t="e">
        <f t="shared" ca="1" si="23"/>
        <v>#VALUE!</v>
      </c>
      <c r="BV43" t="e">
        <f ca="1">OFFSET([1]EquipTable!$A$1,ROW()-1,0)</f>
        <v>#VALUE!</v>
      </c>
      <c r="BX43" t="e">
        <f ca="1">IF(VLOOKUP($CA43,[2]ActorTable!$1:$1048576,MATCH("업데이트순번",[2]ActorTable!$1:$1,0),0)&lt;=$BY$1,1,0)
*IF(MID(CA43,7,1)="2",0.1,1)</f>
        <v>#VALUE!</v>
      </c>
      <c r="BY43" t="e">
        <f t="shared" ca="1" si="20"/>
        <v>#VALUE!</v>
      </c>
      <c r="BZ43" t="e">
        <f t="shared" ca="1" si="21"/>
        <v>#VALUE!</v>
      </c>
      <c r="CA43" t="e">
        <f ca="1">OFFSET([2]ActorTable!$A$1,ROW()-1,0)</f>
        <v>#VALUE!</v>
      </c>
      <c r="CB43" t="e">
        <f ca="1">VLOOKUP($CA43,[2]ActorTable!$1:$1048576,MATCH("이름참고",[2]ActorTable!$1:$1,0),0)</f>
        <v>#VALUE!</v>
      </c>
    </row>
    <row r="44" spans="1:80">
      <c r="A44">
        <v>5</v>
      </c>
      <c r="B44">
        <v>2</v>
      </c>
      <c r="C44">
        <f t="shared" si="0"/>
        <v>0</v>
      </c>
      <c r="D44">
        <f t="shared" ca="1" si="30"/>
        <v>0.8777371605072366</v>
      </c>
      <c r="E44">
        <f t="shared" ca="1" si="30"/>
        <v>7.2898021124380041E-2</v>
      </c>
      <c r="F44">
        <f t="shared" ca="1" si="30"/>
        <v>7.1895485032061335E-2</v>
      </c>
      <c r="G44">
        <f t="shared" ca="1" si="30"/>
        <v>0.65398294989011785</v>
      </c>
      <c r="H44">
        <f t="shared" ca="1" si="30"/>
        <v>0.2414847361599024</v>
      </c>
      <c r="I44">
        <f t="shared" ca="1" si="30"/>
        <v>0.28303545965072341</v>
      </c>
      <c r="M44" t="str">
        <f t="shared" ca="1" si="2"/>
        <v>안 지정 캐릭터 PP 영웅등급</v>
      </c>
      <c r="N44">
        <f t="shared" ca="1" si="3"/>
        <v>7289</v>
      </c>
      <c r="O44">
        <f t="shared" ca="1" si="4"/>
        <v>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v>
      </c>
      <c r="AN44" t="str">
        <f t="shared" ca="1" si="10"/>
        <v>{"dy":5,"sl":2,"tp":"upn","vl":"47314","cn":8,"pt":"GO","pr":2400}</v>
      </c>
      <c r="BM44" t="e">
        <f ca="1">IF(VLOOKUP($BV44,[1]EquipTable!$1:$1048576,MATCH("업데이트순번",[1]EquipTable!$1:$1,0),0)&lt;=$BP$1,1,0)
*IF(MID(BV44,7,1)="4",0.1,1)</f>
        <v>#VALUE!</v>
      </c>
      <c r="BN44" t="e">
        <f ca="1">IF(VLOOKUP($BV44,[1]EquipTable!$1:$1048576,MATCH("업데이트순번",[1]EquipTable!$1:$1,0),0)&lt;=$BP$1,1,0)
*IF(MID(BV44,7,1)="4",0.1,1)
*IF(AND(MID(BV44,7,1)&lt;&gt;"4",OR(MID(BV44,6,1)="6",MID(BV44,6,1)="7")),3,1)</f>
        <v>#VALUE!</v>
      </c>
      <c r="BO44" t="e">
        <f ca="1">IF(VLOOKUP($BV44,[1]EquipTable!$1:$1048576,MATCH("업데이트순번",[1]EquipTable!$1:$1,0),0)&lt;=$BP$1,1,0)
*IF(MID(BV44,7,1)="4",0.1,1)
*IF(AND(MID(BV44,7,1)&lt;&gt;"4",MID(BV44,6,1)="8"),4,1)</f>
        <v>#VALUE!</v>
      </c>
      <c r="BP44" t="e">
        <f t="shared" ca="1" si="16"/>
        <v>#VALUE!</v>
      </c>
      <c r="BQ44" t="e">
        <f t="shared" ca="1" si="17"/>
        <v>#VALUE!</v>
      </c>
      <c r="BR44" t="e">
        <f t="shared" ca="1" si="18"/>
        <v>#VALUE!</v>
      </c>
      <c r="BS44" t="e">
        <f t="shared" ca="1" si="19"/>
        <v>#VALUE!</v>
      </c>
      <c r="BT44" t="e">
        <f t="shared" ca="1" si="22"/>
        <v>#VALUE!</v>
      </c>
      <c r="BU44" t="e">
        <f t="shared" ca="1" si="23"/>
        <v>#VALUE!</v>
      </c>
      <c r="BV44" t="e">
        <f ca="1">OFFSET([1]EquipTable!$A$1,ROW()-1,0)</f>
        <v>#VALUE!</v>
      </c>
      <c r="BX44">
        <f>IF(VLOOKUP($CA44,[2]ActorTable!$1:$1048576,MATCH("업데이트순번",[2]ActorTable!$1:$1,0),0)&lt;=$BY$1,1,0)
*IF(MID(CA44,7,1)="2",0.1,1)</f>
        <v>0</v>
      </c>
      <c r="BY44" t="e">
        <f t="shared" ca="1" si="20"/>
        <v>#VALUE!</v>
      </c>
      <c r="BZ44" t="e">
        <f t="shared" ca="1" si="21"/>
        <v>#VALUE!</v>
      </c>
      <c r="CA44" t="s">
        <v>206</v>
      </c>
      <c r="CB44" t="str">
        <f>VLOOKUP($CA44,[2]ActorTable!$1:$1048576,MATCH("이름참고",[2]ActorTable!$1:$1,0),0)</f>
        <v>레나</v>
      </c>
    </row>
    <row r="45" spans="1:80">
      <c r="A45">
        <v>5</v>
      </c>
      <c r="B45">
        <v>3</v>
      </c>
      <c r="C45">
        <f t="shared" si="0"/>
        <v>0</v>
      </c>
      <c r="D45">
        <f t="shared" ca="1" si="30"/>
        <v>0.24329155439367944</v>
      </c>
      <c r="E45">
        <f t="shared" ca="1" si="30"/>
        <v>0.73983896395405435</v>
      </c>
      <c r="F45">
        <f t="shared" ca="1" si="30"/>
        <v>0.94881817294124426</v>
      </c>
      <c r="G45">
        <f t="shared" ca="1" si="30"/>
        <v>0.21181201712478703</v>
      </c>
      <c r="H45">
        <f t="shared" ca="1" si="30"/>
        <v>0.60742776787373531</v>
      </c>
      <c r="I45">
        <f t="shared" ca="1" si="30"/>
        <v>0.48150899698976513</v>
      </c>
      <c r="M45" t="str">
        <f t="shared" ca="1" si="2"/>
        <v>안 지정 캐릭터 PP 영웅등급</v>
      </c>
      <c r="N45">
        <f t="shared" ca="1" si="3"/>
        <v>73983</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485</v>
      </c>
      <c r="AD45">
        <v>1</v>
      </c>
      <c r="AE45" t="s">
        <v>129</v>
      </c>
      <c r="AF45">
        <v>299</v>
      </c>
      <c r="AG45">
        <v>199</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전설</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수수께끼 나무</v>
      </c>
      <c r="AL45">
        <v>1</v>
      </c>
      <c r="AM4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v>
      </c>
      <c r="AN45" t="str">
        <f t="shared" ca="1" si="10"/>
        <v>{"dy":5,"sl":3,"tp":"fe","vl":"Equip2403","cn":1,"pt":"DI","pp":299,"pr":199}</v>
      </c>
      <c r="BM45" t="e">
        <f ca="1">IF(VLOOKUP($BV45,[1]EquipTable!$1:$1048576,MATCH("업데이트순번",[1]EquipTable!$1:$1,0),0)&lt;=$BP$1,1,0)
*IF(MID(BV45,7,1)="4",0.1,1)</f>
        <v>#VALUE!</v>
      </c>
      <c r="BN45" t="e">
        <f ca="1">IF(VLOOKUP($BV45,[1]EquipTable!$1:$1048576,MATCH("업데이트순번",[1]EquipTable!$1:$1,0),0)&lt;=$BP$1,1,0)
*IF(MID(BV45,7,1)="4",0.1,1)
*IF(AND(MID(BV45,7,1)&lt;&gt;"4",OR(MID(BV45,6,1)="6",MID(BV45,6,1)="7")),3,1)</f>
        <v>#VALUE!</v>
      </c>
      <c r="BO45" t="e">
        <f ca="1">IF(VLOOKUP($BV45,[1]EquipTable!$1:$1048576,MATCH("업데이트순번",[1]EquipTable!$1:$1,0),0)&lt;=$BP$1,1,0)
*IF(MID(BV45,7,1)="4",0.1,1)
*IF(AND(MID(BV45,7,1)&lt;&gt;"4",MID(BV45,6,1)="8"),4,1)</f>
        <v>#VALUE!</v>
      </c>
      <c r="BP45" t="e">
        <f t="shared" ca="1" si="16"/>
        <v>#VALUE!</v>
      </c>
      <c r="BQ45" t="e">
        <f t="shared" ca="1" si="17"/>
        <v>#VALUE!</v>
      </c>
      <c r="BR45" t="e">
        <f t="shared" ca="1" si="18"/>
        <v>#VALUE!</v>
      </c>
      <c r="BS45" t="e">
        <f t="shared" ca="1" si="19"/>
        <v>#VALUE!</v>
      </c>
      <c r="BT45" t="e">
        <f t="shared" ca="1" si="22"/>
        <v>#VALUE!</v>
      </c>
      <c r="BU45" t="e">
        <f t="shared" ca="1" si="23"/>
        <v>#VALUE!</v>
      </c>
      <c r="BV45" t="e">
        <f ca="1">OFFSET([1]EquipTable!$A$1,ROW()-1,0)</f>
        <v>#VALUE!</v>
      </c>
      <c r="BX45">
        <f>IF(VLOOKUP($CA45,[2]ActorTable!$1:$1048576,MATCH("업데이트순번",[2]ActorTable!$1:$1,0),0)&lt;=$BY$1,1,0)
*IF(MID(CA45,7,1)="2",0.1,1)</f>
        <v>0</v>
      </c>
      <c r="BY45" t="e">
        <f t="shared" ca="1" si="20"/>
        <v>#VALUE!</v>
      </c>
      <c r="BZ45" t="e">
        <f t="shared" ca="1" si="21"/>
        <v>#VALUE!</v>
      </c>
      <c r="CA45" t="s">
        <v>207</v>
      </c>
      <c r="CB45" t="str">
        <f>VLOOKUP($CA45,[2]ActorTable!$1:$1048576,MATCH("이름참고",[2]ActorTable!$1:$1,0),0)</f>
        <v>서린</v>
      </c>
    </row>
    <row r="46" spans="1:80">
      <c r="A46">
        <v>5</v>
      </c>
      <c r="B46">
        <v>4</v>
      </c>
      <c r="C46">
        <f t="shared" si="0"/>
        <v>0</v>
      </c>
      <c r="D46">
        <f t="shared" ca="1" si="30"/>
        <v>0.20971469971228063</v>
      </c>
      <c r="E46">
        <f t="shared" ca="1" si="30"/>
        <v>0.21959950648801529</v>
      </c>
      <c r="F46">
        <f t="shared" ca="1" si="30"/>
        <v>0.7476570639128064</v>
      </c>
      <c r="G46">
        <f t="shared" ca="1" si="30"/>
        <v>0.73653721179175557</v>
      </c>
      <c r="H46">
        <f t="shared" ca="1" si="30"/>
        <v>0.90012277578814481</v>
      </c>
      <c r="I46">
        <f t="shared" ca="1" si="30"/>
        <v>0.59681606381449559</v>
      </c>
      <c r="M46" t="str">
        <f t="shared" ca="1" si="2"/>
        <v>안 지정 캐릭터 PP 일반등급</v>
      </c>
      <c r="N46">
        <f t="shared" ca="1" si="3"/>
        <v>21959</v>
      </c>
      <c r="O46">
        <f t="shared" ca="1" si="4"/>
        <v>5</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1500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423</v>
      </c>
      <c r="AD46">
        <v>1</v>
      </c>
      <c r="AE46" t="s">
        <v>125</v>
      </c>
      <c r="AG46">
        <v>800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오디세이 픽액스</v>
      </c>
      <c r="AL46">
        <v>1</v>
      </c>
      <c r="AM4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v>
      </c>
      <c r="AN46" t="str">
        <f t="shared" ca="1" si="10"/>
        <v>{"dy":5,"sl":4,"tp":"fe","vl":"Equip0302","cn":1,"pt":"GO","pr":800}</v>
      </c>
      <c r="BM46" t="e">
        <f ca="1">IF(VLOOKUP($BV46,[1]EquipTable!$1:$1048576,MATCH("업데이트순번",[1]EquipTable!$1:$1,0),0)&lt;=$BP$1,1,0)
*IF(MID(BV46,7,1)="4",0.1,1)</f>
        <v>#VALUE!</v>
      </c>
      <c r="BN46" t="e">
        <f ca="1">IF(VLOOKUP($BV46,[1]EquipTable!$1:$1048576,MATCH("업데이트순번",[1]EquipTable!$1:$1,0),0)&lt;=$BP$1,1,0)
*IF(MID(BV46,7,1)="4",0.1,1)
*IF(AND(MID(BV46,7,1)&lt;&gt;"4",OR(MID(BV46,6,1)="6",MID(BV46,6,1)="7")),3,1)</f>
        <v>#VALUE!</v>
      </c>
      <c r="BO46" t="e">
        <f ca="1">IF(VLOOKUP($BV46,[1]EquipTable!$1:$1048576,MATCH("업데이트순번",[1]EquipTable!$1:$1,0),0)&lt;=$BP$1,1,0)
*IF(MID(BV46,7,1)="4",0.1,1)
*IF(AND(MID(BV46,7,1)&lt;&gt;"4",MID(BV46,6,1)="8"),4,1)</f>
        <v>#VALUE!</v>
      </c>
      <c r="BP46" t="e">
        <f t="shared" ca="1" si="16"/>
        <v>#VALUE!</v>
      </c>
      <c r="BQ46" t="e">
        <f t="shared" ca="1" si="17"/>
        <v>#VALUE!</v>
      </c>
      <c r="BR46" t="e">
        <f t="shared" ca="1" si="18"/>
        <v>#VALUE!</v>
      </c>
      <c r="BS46" t="e">
        <f t="shared" ca="1" si="19"/>
        <v>#VALUE!</v>
      </c>
      <c r="BT46" t="e">
        <f t="shared" ca="1" si="22"/>
        <v>#VALUE!</v>
      </c>
      <c r="BU46" t="e">
        <f t="shared" ca="1" si="23"/>
        <v>#VALUE!</v>
      </c>
      <c r="BV46" t="e">
        <f ca="1">OFFSET([1]EquipTable!$A$1,ROW()-1,0)</f>
        <v>#VALUE!</v>
      </c>
    </row>
    <row r="47" spans="1:80">
      <c r="A47">
        <v>5</v>
      </c>
      <c r="B47">
        <v>5</v>
      </c>
      <c r="C47">
        <f t="shared" si="0"/>
        <v>0</v>
      </c>
      <c r="D47">
        <f t="shared" ca="1" si="30"/>
        <v>0.39526263385436644</v>
      </c>
      <c r="E47">
        <f t="shared" ca="1" si="30"/>
        <v>0.31360700404847985</v>
      </c>
      <c r="F47">
        <f t="shared" ca="1" si="30"/>
        <v>0.25418785703343882</v>
      </c>
      <c r="G47">
        <f t="shared" ca="1" si="30"/>
        <v>0.3010475487133929</v>
      </c>
      <c r="H47">
        <f t="shared" ca="1" si="30"/>
        <v>0.32911224305106357</v>
      </c>
      <c r="I47">
        <f t="shared" ca="1" si="30"/>
        <v>0.70126850225589155</v>
      </c>
      <c r="M47" t="str">
        <f t="shared" ca="1" si="2"/>
        <v>지정 장비</v>
      </c>
      <c r="N47" t="e">
        <f t="shared" ca="1" si="3"/>
        <v>#VALUE!</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t="e">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#VALUE!</v>
      </c>
      <c r="S47" t="e">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#VALUE!</v>
      </c>
      <c r="T47" t="e">
        <f t="shared" ca="1" si="5"/>
        <v>#VALUE!</v>
      </c>
      <c r="U47" t="s">
        <v>91</v>
      </c>
      <c r="V47">
        <v>78754</v>
      </c>
      <c r="W47">
        <v>13</v>
      </c>
      <c r="X47" t="s">
        <v>125</v>
      </c>
      <c r="Z47">
        <v>1300</v>
      </c>
      <c r="AA47" t="str">
        <f t="shared" ca="1" si="6"/>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v>
      </c>
      <c r="AN47" t="str">
        <f t="shared" ca="1" si="10"/>
        <v>{"dy":5,"sl":5,"tp":"uph","vl":"78860","cn":5,"pt":"GO","pr":1500}</v>
      </c>
      <c r="BM47" t="e">
        <f ca="1">IF(VLOOKUP($BV47,[1]EquipTable!$1:$1048576,MATCH("업데이트순번",[1]EquipTable!$1:$1,0),0)&lt;=$BP$1,1,0)
*IF(MID(BV47,7,1)="4",0.1,1)</f>
        <v>#VALUE!</v>
      </c>
      <c r="BN47" t="e">
        <f ca="1">IF(VLOOKUP($BV47,[1]EquipTable!$1:$1048576,MATCH("업데이트순번",[1]EquipTable!$1:$1,0),0)&lt;=$BP$1,1,0)
*IF(MID(BV47,7,1)="4",0.1,1)
*IF(AND(MID(BV47,7,1)&lt;&gt;"4",OR(MID(BV47,6,1)="6",MID(BV47,6,1)="7")),3,1)</f>
        <v>#VALUE!</v>
      </c>
      <c r="BO47" t="e">
        <f ca="1">IF(VLOOKUP($BV47,[1]EquipTable!$1:$1048576,MATCH("업데이트순번",[1]EquipTable!$1:$1,0),0)&lt;=$BP$1,1,0)
*IF(MID(BV47,7,1)="4",0.1,1)
*IF(AND(MID(BV47,7,1)&lt;&gt;"4",MID(BV47,6,1)="8"),4,1)</f>
        <v>#VALUE!</v>
      </c>
      <c r="BP47" t="e">
        <f t="shared" ca="1" si="16"/>
        <v>#VALUE!</v>
      </c>
      <c r="BQ47" t="e">
        <f t="shared" ca="1" si="17"/>
        <v>#VALUE!</v>
      </c>
      <c r="BR47" t="e">
        <f t="shared" ca="1" si="18"/>
        <v>#VALUE!</v>
      </c>
      <c r="BS47" t="e">
        <f t="shared" ca="1" si="19"/>
        <v>#VALUE!</v>
      </c>
      <c r="BT47" t="e">
        <f t="shared" ca="1" si="22"/>
        <v>#VALUE!</v>
      </c>
      <c r="BU47" t="e">
        <f t="shared" ca="1" si="23"/>
        <v>#VALUE!</v>
      </c>
      <c r="BV47" t="e">
        <f ca="1">OFFSET([1]EquipTable!$A$1,ROW()-1,0)</f>
        <v>#VALUE!</v>
      </c>
    </row>
    <row r="48" spans="1:80">
      <c r="A48">
        <v>5</v>
      </c>
      <c r="B48">
        <v>6</v>
      </c>
      <c r="C48">
        <f t="shared" si="0"/>
        <v>0</v>
      </c>
      <c r="D48">
        <f t="shared" ca="1" si="30"/>
        <v>0.8247525133837772</v>
      </c>
      <c r="E48">
        <f t="shared" ca="1" si="30"/>
        <v>0.18947507121863272</v>
      </c>
      <c r="F48">
        <f t="shared" ca="1" si="30"/>
        <v>0.53487037189321451</v>
      </c>
      <c r="G48">
        <f t="shared" ca="1" si="30"/>
        <v>0.41990627281545345</v>
      </c>
      <c r="H48">
        <f t="shared" ca="1" si="30"/>
        <v>0.2318171839101425</v>
      </c>
      <c r="I48">
        <f t="shared" ca="1" si="30"/>
        <v>0.94380175370000996</v>
      </c>
      <c r="M48" t="str">
        <f t="shared" ca="1" si="2"/>
        <v>지정 장비</v>
      </c>
      <c r="N48" t="e">
        <f t="shared" ca="1" si="3"/>
        <v>#VALUE!</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t="e">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#VALUE!</v>
      </c>
      <c r="S48" t="e">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#VALUE!</v>
      </c>
      <c r="T48" t="e">
        <f t="shared" ca="1" si="5"/>
        <v>#VALUE!</v>
      </c>
      <c r="U48" t="s">
        <v>82</v>
      </c>
      <c r="V48" t="s">
        <v>192</v>
      </c>
      <c r="W48">
        <v>1</v>
      </c>
      <c r="X48" t="s">
        <v>125</v>
      </c>
      <c r="Z48">
        <v>800</v>
      </c>
      <c r="AA48" t="str">
        <f t="shared" ca="1" si="6"/>
        <v>uph</v>
      </c>
      <c r="AB48" t="s">
        <v>91</v>
      </c>
      <c r="AC48">
        <v>68754</v>
      </c>
      <c r="AD48">
        <v>13</v>
      </c>
      <c r="AE48" t="s">
        <v>390</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v>
      </c>
      <c r="AN48" t="str">
        <f t="shared" ca="1" si="10"/>
        <v>{"dy":5,"sl":6,"tp":"uph","vl":"68754","cn":13,"pt":"DI","pr":3}</v>
      </c>
      <c r="BM48" t="e">
        <f ca="1">IF(VLOOKUP($BV48,[1]EquipTable!$1:$1048576,MATCH("업데이트순번",[1]EquipTable!$1:$1,0),0)&lt;=$BP$1,1,0)
*IF(MID(BV48,7,1)="4",0.1,1)</f>
        <v>#VALUE!</v>
      </c>
      <c r="BN48" t="e">
        <f ca="1">IF(VLOOKUP($BV48,[1]EquipTable!$1:$1048576,MATCH("업데이트순번",[1]EquipTable!$1:$1,0),0)&lt;=$BP$1,1,0)
*IF(MID(BV48,7,1)="4",0.1,1)
*IF(AND(MID(BV48,7,1)&lt;&gt;"4",OR(MID(BV48,6,1)="6",MID(BV48,6,1)="7")),3,1)</f>
        <v>#VALUE!</v>
      </c>
      <c r="BO48" t="e">
        <f ca="1">IF(VLOOKUP($BV48,[1]EquipTable!$1:$1048576,MATCH("업데이트순번",[1]EquipTable!$1:$1,0),0)&lt;=$BP$1,1,0)
*IF(MID(BV48,7,1)="4",0.1,1)
*IF(AND(MID(BV48,7,1)&lt;&gt;"4",MID(BV48,6,1)="8"),4,1)</f>
        <v>#VALUE!</v>
      </c>
      <c r="BP48" t="e">
        <f t="shared" ca="1" si="16"/>
        <v>#VALUE!</v>
      </c>
      <c r="BQ48" t="e">
        <f t="shared" ca="1" si="17"/>
        <v>#VALUE!</v>
      </c>
      <c r="BR48" t="e">
        <f t="shared" ca="1" si="18"/>
        <v>#VALUE!</v>
      </c>
      <c r="BS48" t="e">
        <f t="shared" ca="1" si="19"/>
        <v>#VALUE!</v>
      </c>
      <c r="BT48" t="e">
        <f t="shared" ca="1" si="22"/>
        <v>#VALUE!</v>
      </c>
      <c r="BU48" t="e">
        <f t="shared" ca="1" si="23"/>
        <v>#VALUE!</v>
      </c>
      <c r="BV48" t="e">
        <f ca="1">OFFSET([1]EquipTable!$A$1,ROW()-1,0)</f>
        <v>#VALUE!</v>
      </c>
    </row>
    <row r="49" spans="1:74">
      <c r="A49">
        <v>5</v>
      </c>
      <c r="B49">
        <v>7</v>
      </c>
      <c r="C49">
        <f t="shared" si="0"/>
        <v>0</v>
      </c>
      <c r="D49">
        <f t="shared" ca="1" si="30"/>
        <v>0.39661874669564912</v>
      </c>
      <c r="E49">
        <f t="shared" ca="1" si="30"/>
        <v>0.18816614883304095</v>
      </c>
      <c r="F49">
        <f t="shared" ca="1" si="30"/>
        <v>0.56946974744211309</v>
      </c>
      <c r="G49">
        <f t="shared" ca="1" si="30"/>
        <v>0.58499426849435721</v>
      </c>
      <c r="H49">
        <f t="shared" ca="1" si="30"/>
        <v>9.7492284400619855E-2</v>
      </c>
      <c r="I49">
        <f t="shared" ca="1" si="30"/>
        <v>0.15683194103213671</v>
      </c>
      <c r="M49" t="str">
        <f t="shared" ca="1" si="2"/>
        <v>지정 장비</v>
      </c>
      <c r="N49" t="e">
        <f t="shared" ca="1" si="3"/>
        <v>#VALUE!</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t="e">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#VALUE!</v>
      </c>
      <c r="S49" t="e">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#VALUE!</v>
      </c>
      <c r="T49" t="e">
        <f t="shared" ca="1" si="5"/>
        <v>#VALUE!</v>
      </c>
      <c r="U49" t="s">
        <v>82</v>
      </c>
      <c r="V49" t="s">
        <v>250</v>
      </c>
      <c r="W49">
        <v>1</v>
      </c>
      <c r="X49" t="s">
        <v>125</v>
      </c>
      <c r="Z49">
        <v>700</v>
      </c>
      <c r="AA49" t="str">
        <f t="shared" ca="1" si="6"/>
        <v>fe</v>
      </c>
      <c r="AB49" t="s">
        <v>82</v>
      </c>
      <c r="AC49" t="s">
        <v>378</v>
      </c>
      <c r="AD49">
        <v>1</v>
      </c>
      <c r="AE49" t="s">
        <v>125</v>
      </c>
      <c r="AG49">
        <v>3800</v>
      </c>
      <c r="AH49" t="str">
        <f>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v>
      </c>
      <c r="AN49" t="str">
        <f t="shared" ca="1" si="10"/>
        <v>{"dy":5,"sl":7,"tp":"fe","vl":"Equip6102","cn":1,"pt":"GO","pr":3800}</v>
      </c>
      <c r="BM49" t="e">
        <f ca="1">IF(VLOOKUP($BV49,[1]EquipTable!$1:$1048576,MATCH("업데이트순번",[1]EquipTable!$1:$1,0),0)&lt;=$BP$1,1,0)
*IF(MID(BV49,7,1)="4",0.1,1)</f>
        <v>#VALUE!</v>
      </c>
      <c r="BN49" t="e">
        <f ca="1">IF(VLOOKUP($BV49,[1]EquipTable!$1:$1048576,MATCH("업데이트순번",[1]EquipTable!$1:$1,0),0)&lt;=$BP$1,1,0)
*IF(MID(BV49,7,1)="4",0.1,1)
*IF(AND(MID(BV49,7,1)&lt;&gt;"4",OR(MID(BV49,6,1)="6",MID(BV49,6,1)="7")),3,1)</f>
        <v>#VALUE!</v>
      </c>
      <c r="BO49" t="e">
        <f ca="1">IF(VLOOKUP($BV49,[1]EquipTable!$1:$1048576,MATCH("업데이트순번",[1]EquipTable!$1:$1,0),0)&lt;=$BP$1,1,0)
*IF(MID(BV49,7,1)="4",0.1,1)
*IF(AND(MID(BV49,7,1)&lt;&gt;"4",MID(BV49,6,1)="8"),4,1)</f>
        <v>#VALUE!</v>
      </c>
      <c r="BP49" t="e">
        <f t="shared" ca="1" si="16"/>
        <v>#VALUE!</v>
      </c>
      <c r="BQ49" t="e">
        <f t="shared" ca="1" si="17"/>
        <v>#VALUE!</v>
      </c>
      <c r="BR49" t="e">
        <f t="shared" ca="1" si="18"/>
        <v>#VALUE!</v>
      </c>
      <c r="BS49" t="e">
        <f t="shared" ca="1" si="19"/>
        <v>#VALUE!</v>
      </c>
      <c r="BT49" t="e">
        <f t="shared" ca="1" si="22"/>
        <v>#VALUE!</v>
      </c>
      <c r="BU49" t="e">
        <f t="shared" ca="1" si="23"/>
        <v>#VALUE!</v>
      </c>
      <c r="BV49" t="e">
        <f ca="1">OFFSET([1]EquipTable!$A$1,ROW()-1,0)</f>
        <v>#VALUE!</v>
      </c>
    </row>
    <row r="50" spans="1:74">
      <c r="A50">
        <v>5</v>
      </c>
      <c r="B50">
        <v>8</v>
      </c>
      <c r="C50">
        <f t="shared" si="0"/>
        <v>0</v>
      </c>
      <c r="D50">
        <f t="shared" ca="1" si="30"/>
        <v>0.83138822294253711</v>
      </c>
      <c r="E50">
        <f t="shared" ca="1" si="30"/>
        <v>0.23316028802087718</v>
      </c>
      <c r="F50">
        <f t="shared" ca="1" si="30"/>
        <v>0.44310591058236015</v>
      </c>
      <c r="G50">
        <f t="shared" ca="1" si="30"/>
        <v>0.35063219774873633</v>
      </c>
      <c r="H50">
        <f t="shared" ca="1" si="30"/>
        <v>0.56110885839058255</v>
      </c>
      <c r="I50">
        <f t="shared" ca="1" si="30"/>
        <v>0.63655943481919297</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v>
      </c>
      <c r="AN50" t="str">
        <f t="shared" ca="1" si="10"/>
        <v>{"dy":5,"sl":8}</v>
      </c>
      <c r="BM50" t="e">
        <f ca="1">IF(VLOOKUP($BV50,[1]EquipTable!$1:$1048576,MATCH("업데이트순번",[1]EquipTable!$1:$1,0),0)&lt;=$BP$1,1,0)
*IF(MID(BV50,7,1)="4",0.1,1)</f>
        <v>#VALUE!</v>
      </c>
      <c r="BN50" t="e">
        <f ca="1">IF(VLOOKUP($BV50,[1]EquipTable!$1:$1048576,MATCH("업데이트순번",[1]EquipTable!$1:$1,0),0)&lt;=$BP$1,1,0)
*IF(MID(BV50,7,1)="4",0.1,1)
*IF(AND(MID(BV50,7,1)&lt;&gt;"4",OR(MID(BV50,6,1)="6",MID(BV50,6,1)="7")),3,1)</f>
        <v>#VALUE!</v>
      </c>
      <c r="BO50" t="e">
        <f ca="1">IF(VLOOKUP($BV50,[1]EquipTable!$1:$1048576,MATCH("업데이트순번",[1]EquipTable!$1:$1,0),0)&lt;=$BP$1,1,0)
*IF(MID(BV50,7,1)="4",0.1,1)
*IF(AND(MID(BV50,7,1)&lt;&gt;"4",MID(BV50,6,1)="8"),4,1)</f>
        <v>#VALUE!</v>
      </c>
      <c r="BP50" t="e">
        <f t="shared" ca="1" si="16"/>
        <v>#VALUE!</v>
      </c>
      <c r="BQ50" t="e">
        <f t="shared" ca="1" si="17"/>
        <v>#VALUE!</v>
      </c>
      <c r="BR50" t="e">
        <f t="shared" ca="1" si="18"/>
        <v>#VALUE!</v>
      </c>
      <c r="BS50" t="e">
        <f t="shared" ca="1" si="19"/>
        <v>#VALUE!</v>
      </c>
      <c r="BT50" t="e">
        <f t="shared" ca="1" si="22"/>
        <v>#VALUE!</v>
      </c>
      <c r="BU50" t="e">
        <f t="shared" ca="1" si="23"/>
        <v>#VALUE!</v>
      </c>
      <c r="BV50" t="e">
        <f ca="1">OFFSET([1]EquipTable!$A$1,ROW()-1,0)</f>
        <v>#VALUE!</v>
      </c>
    </row>
    <row r="51" spans="1:74">
      <c r="A51">
        <v>5</v>
      </c>
      <c r="B51">
        <v>9</v>
      </c>
      <c r="C51">
        <f t="shared" si="0"/>
        <v>0</v>
      </c>
      <c r="D51">
        <f t="shared" ca="1" si="30"/>
        <v>0.61837374029827252</v>
      </c>
      <c r="E51">
        <f t="shared" ca="1" si="30"/>
        <v>0.18395613501016295</v>
      </c>
      <c r="F51">
        <f t="shared" ca="1" si="30"/>
        <v>6.3977941827523033E-2</v>
      </c>
      <c r="G51">
        <f t="shared" ca="1" si="30"/>
        <v>0.70875155944961188</v>
      </c>
      <c r="H51">
        <f t="shared" ca="1" si="30"/>
        <v>0.54507077086696243</v>
      </c>
      <c r="I51">
        <f t="shared" ca="1" si="30"/>
        <v>0.75808528899755978</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v>
      </c>
      <c r="AN51" t="str">
        <f t="shared" ca="1" si="10"/>
        <v>{"dy":5,"sl":9}</v>
      </c>
      <c r="BM51" t="e">
        <f ca="1">IF(VLOOKUP($BV51,[1]EquipTable!$1:$1048576,MATCH("업데이트순번",[1]EquipTable!$1:$1,0),0)&lt;=$BP$1,1,0)
*IF(MID(BV51,7,1)="4",0.1,1)</f>
        <v>#VALUE!</v>
      </c>
      <c r="BN51" t="e">
        <f ca="1">IF(VLOOKUP($BV51,[1]EquipTable!$1:$1048576,MATCH("업데이트순번",[1]EquipTable!$1:$1,0),0)&lt;=$BP$1,1,0)
*IF(MID(BV51,7,1)="4",0.1,1)
*IF(AND(MID(BV51,7,1)&lt;&gt;"4",OR(MID(BV51,6,1)="6",MID(BV51,6,1)="7")),3,1)</f>
        <v>#VALUE!</v>
      </c>
      <c r="BO51" t="e">
        <f ca="1">IF(VLOOKUP($BV51,[1]EquipTable!$1:$1048576,MATCH("업데이트순번",[1]EquipTable!$1:$1,0),0)&lt;=$BP$1,1,0)
*IF(MID(BV51,7,1)="4",0.1,1)
*IF(AND(MID(BV51,7,1)&lt;&gt;"4",MID(BV51,6,1)="8"),4,1)</f>
        <v>#VALUE!</v>
      </c>
      <c r="BP51" t="e">
        <f t="shared" ca="1" si="16"/>
        <v>#VALUE!</v>
      </c>
      <c r="BQ51" t="e">
        <f t="shared" ca="1" si="17"/>
        <v>#VALUE!</v>
      </c>
      <c r="BR51" t="e">
        <f t="shared" ca="1" si="18"/>
        <v>#VALUE!</v>
      </c>
      <c r="BS51" t="e">
        <f t="shared" ca="1" si="19"/>
        <v>#VALUE!</v>
      </c>
      <c r="BT51" t="e">
        <f t="shared" ca="1" si="22"/>
        <v>#VALUE!</v>
      </c>
      <c r="BU51" t="e">
        <f t="shared" ca="1" si="23"/>
        <v>#VALUE!</v>
      </c>
      <c r="BV51" t="e">
        <f ca="1">OFFSET([1]EquipTable!$A$1,ROW()-1,0)</f>
        <v>#VALUE!</v>
      </c>
    </row>
    <row r="52" spans="1:74">
      <c r="A52">
        <v>6</v>
      </c>
      <c r="B52">
        <v>0</v>
      </c>
      <c r="C52">
        <f t="shared" si="0"/>
        <v>0</v>
      </c>
      <c r="D52">
        <f t="shared" ref="D52:I61" ca="1" si="31">RAND()</f>
        <v>0.7770792223001034</v>
      </c>
      <c r="E52">
        <f t="shared" ca="1" si="31"/>
        <v>0.30203502568631557</v>
      </c>
      <c r="F52">
        <f t="shared" ca="1" si="31"/>
        <v>0.31313248472595678</v>
      </c>
      <c r="G52">
        <f t="shared" ca="1" si="31"/>
        <v>0.87554772743114206</v>
      </c>
      <c r="H52">
        <f t="shared" ca="1" si="31"/>
        <v>0.24315938821252503</v>
      </c>
      <c r="I52">
        <f t="shared" ca="1" si="31"/>
        <v>0.63800186765180089</v>
      </c>
      <c r="M52" t="str">
        <f t="shared" ca="1" si="2"/>
        <v>지정 장비</v>
      </c>
      <c r="N52" t="e">
        <f t="shared" ca="1" si="3"/>
        <v>#VALUE!</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t="e">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#VALUE!</v>
      </c>
      <c r="S52" t="e">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#VALUE!</v>
      </c>
      <c r="T52" t="e">
        <f t="shared" ca="1" si="5"/>
        <v>#VALUE!</v>
      </c>
      <c r="U52" t="s">
        <v>83</v>
      </c>
      <c r="W52">
        <v>1</v>
      </c>
      <c r="X52" t="s">
        <v>129</v>
      </c>
      <c r="Z52">
        <v>29</v>
      </c>
      <c r="AA52" t="str">
        <f t="shared" ca="1" si="6"/>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v>
      </c>
      <c r="AN52" t="str">
        <f t="shared" ca="1" si="10"/>
        <v>{"dy":6,"sl":0,"tp":"upn","vl":"24549","cn":6,"pt":"GO","pr":1800}</v>
      </c>
      <c r="BM52" t="e">
        <f ca="1">IF(VLOOKUP($BV52,[1]EquipTable!$1:$1048576,MATCH("업데이트순번",[1]EquipTable!$1:$1,0),0)&lt;=$BP$1,1,0)
*IF(MID(BV52,7,1)="4",0.1,1)</f>
        <v>#VALUE!</v>
      </c>
      <c r="BN52" t="e">
        <f ca="1">IF(VLOOKUP($BV52,[1]EquipTable!$1:$1048576,MATCH("업데이트순번",[1]EquipTable!$1:$1,0),0)&lt;=$BP$1,1,0)
*IF(MID(BV52,7,1)="4",0.1,1)
*IF(AND(MID(BV52,7,1)&lt;&gt;"4",OR(MID(BV52,6,1)="6",MID(BV52,6,1)="7")),3,1)</f>
        <v>#VALUE!</v>
      </c>
      <c r="BO52" t="e">
        <f ca="1">IF(VLOOKUP($BV52,[1]EquipTable!$1:$1048576,MATCH("업데이트순번",[1]EquipTable!$1:$1,0),0)&lt;=$BP$1,1,0)
*IF(MID(BV52,7,1)="4",0.1,1)
*IF(AND(MID(BV52,7,1)&lt;&gt;"4",MID(BV52,6,1)="8"),4,1)</f>
        <v>#VALUE!</v>
      </c>
      <c r="BP52" t="e">
        <f t="shared" ca="1" si="16"/>
        <v>#VALUE!</v>
      </c>
      <c r="BQ52" t="e">
        <f t="shared" ca="1" si="17"/>
        <v>#VALUE!</v>
      </c>
      <c r="BR52" t="e">
        <f t="shared" ca="1" si="18"/>
        <v>#VALUE!</v>
      </c>
      <c r="BS52" t="e">
        <f t="shared" ca="1" si="19"/>
        <v>#VALUE!</v>
      </c>
      <c r="BT52" t="e">
        <f t="shared" ca="1" si="22"/>
        <v>#VALUE!</v>
      </c>
      <c r="BU52" t="e">
        <f t="shared" ca="1" si="23"/>
        <v>#VALUE!</v>
      </c>
      <c r="BV52" t="e">
        <f ca="1">OFFSET([1]EquipTable!$A$1,ROW()-1,0)</f>
        <v>#VALUE!</v>
      </c>
    </row>
    <row r="53" spans="1:74">
      <c r="A53">
        <v>6</v>
      </c>
      <c r="B53">
        <v>1</v>
      </c>
      <c r="C53">
        <f t="shared" si="0"/>
        <v>0</v>
      </c>
      <c r="D53">
        <f t="shared" ca="1" si="31"/>
        <v>0.56102986049460724</v>
      </c>
      <c r="E53">
        <f t="shared" ca="1" si="31"/>
        <v>0.93957259730480269</v>
      </c>
      <c r="F53">
        <f t="shared" ca="1" si="31"/>
        <v>0.57183200044406401</v>
      </c>
      <c r="G53">
        <f t="shared" ca="1" si="31"/>
        <v>0.25721240662764366</v>
      </c>
      <c r="H53">
        <f t="shared" ca="1" si="31"/>
        <v>0.16641436821831634</v>
      </c>
      <c r="I53">
        <f t="shared" ca="1" si="31"/>
        <v>0.52785759351227002</v>
      </c>
      <c r="M53" t="str">
        <f t="shared" ca="1" si="2"/>
        <v>지정 장비</v>
      </c>
      <c r="N53" t="e">
        <f t="shared" ca="1" si="3"/>
        <v>#VALUE!</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e">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#VALUE!</v>
      </c>
      <c r="R53" t="e">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#VALUE!</v>
      </c>
      <c r="S53" t="e">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#VALUE!</v>
      </c>
      <c r="T53" t="e">
        <f t="shared" ca="1" si="5"/>
        <v>#VALUE!</v>
      </c>
      <c r="U53" t="s">
        <v>82</v>
      </c>
      <c r="V53" t="s">
        <v>194</v>
      </c>
      <c r="W53">
        <v>1</v>
      </c>
      <c r="X53" t="s">
        <v>125</v>
      </c>
      <c r="Z53">
        <v>7000</v>
      </c>
      <c r="AA53" t="str">
        <f t="shared" ca="1" si="6"/>
        <v>fe</v>
      </c>
      <c r="AB53" t="s">
        <v>82</v>
      </c>
      <c r="AC53" t="s">
        <v>111</v>
      </c>
      <c r="AD53">
        <v>1</v>
      </c>
      <c r="AE53" t="s">
        <v>125</v>
      </c>
      <c r="AG53">
        <v>800</v>
      </c>
      <c r="AH53" t="str">
        <f>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석공의 망치</v>
      </c>
      <c r="AL53">
        <v>1</v>
      </c>
      <c r="AM5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v>
      </c>
      <c r="AN53" t="str">
        <f t="shared" ca="1" si="10"/>
        <v>{"dy":6,"sl":1,"tp":"fe","vl":"Equip4001","cn":1,"pt":"GO","pr":800}</v>
      </c>
      <c r="BM53" t="e">
        <f ca="1">IF(VLOOKUP($BV53,[1]EquipTable!$1:$1048576,MATCH("업데이트순번",[1]EquipTable!$1:$1,0),0)&lt;=$BP$1,1,0)
*IF(MID(BV53,7,1)="4",0.1,1)</f>
        <v>#VALUE!</v>
      </c>
      <c r="BN53" t="e">
        <f ca="1">IF(VLOOKUP($BV53,[1]EquipTable!$1:$1048576,MATCH("업데이트순번",[1]EquipTable!$1:$1,0),0)&lt;=$BP$1,1,0)
*IF(MID(BV53,7,1)="4",0.1,1)
*IF(AND(MID(BV53,7,1)&lt;&gt;"4",OR(MID(BV53,6,1)="6",MID(BV53,6,1)="7")),3,1)</f>
        <v>#VALUE!</v>
      </c>
      <c r="BO53" t="e">
        <f ca="1">IF(VLOOKUP($BV53,[1]EquipTable!$1:$1048576,MATCH("업데이트순번",[1]EquipTable!$1:$1,0),0)&lt;=$BP$1,1,0)
*IF(MID(BV53,7,1)="4",0.1,1)
*IF(AND(MID(BV53,7,1)&lt;&gt;"4",MID(BV53,6,1)="8"),4,1)</f>
        <v>#VALUE!</v>
      </c>
      <c r="BP53" t="e">
        <f t="shared" ca="1" si="16"/>
        <v>#VALUE!</v>
      </c>
      <c r="BQ53" t="e">
        <f t="shared" ca="1" si="17"/>
        <v>#VALUE!</v>
      </c>
      <c r="BR53" t="e">
        <f t="shared" ca="1" si="18"/>
        <v>#VALUE!</v>
      </c>
      <c r="BS53" t="e">
        <f t="shared" ca="1" si="19"/>
        <v>#VALUE!</v>
      </c>
      <c r="BT53" t="e">
        <f t="shared" ca="1" si="22"/>
        <v>#VALUE!</v>
      </c>
      <c r="BU53" t="e">
        <f t="shared" ca="1" si="23"/>
        <v>#VALUE!</v>
      </c>
      <c r="BV53" t="e">
        <f ca="1">OFFSET([1]EquipTable!$A$1,ROW()-1,0)</f>
        <v>#VALUE!</v>
      </c>
    </row>
    <row r="54" spans="1:74">
      <c r="A54">
        <v>6</v>
      </c>
      <c r="B54">
        <v>2</v>
      </c>
      <c r="C54">
        <f t="shared" si="0"/>
        <v>0</v>
      </c>
      <c r="D54">
        <f t="shared" ca="1" si="31"/>
        <v>0.86834290022831284</v>
      </c>
      <c r="E54">
        <f t="shared" ca="1" si="31"/>
        <v>0.69195834680783075</v>
      </c>
      <c r="F54">
        <f t="shared" ca="1" si="31"/>
        <v>0.86524178071082847</v>
      </c>
      <c r="G54">
        <f t="shared" ca="1" si="31"/>
        <v>0.35323911574645694</v>
      </c>
      <c r="H54">
        <f t="shared" ca="1" si="31"/>
        <v>0.15779695693059126</v>
      </c>
      <c r="I54">
        <f t="shared" ca="1" si="31"/>
        <v>0.85629742112694263</v>
      </c>
      <c r="M54" t="str">
        <f t="shared" ca="1" si="2"/>
        <v>안 지정 캐릭터 PP 영웅등급</v>
      </c>
      <c r="N54">
        <f t="shared" ca="1" si="3"/>
        <v>69195</v>
      </c>
      <c r="O54">
        <f t="shared" ca="1" si="4"/>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488</v>
      </c>
      <c r="AD54">
        <v>1</v>
      </c>
      <c r="AE54" t="s">
        <v>391</v>
      </c>
      <c r="AG54">
        <v>2500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v>
      </c>
      <c r="AN54" t="str">
        <f t="shared" ca="1" si="10"/>
        <v>{"dy":6,"sl":2,"tp":"fe","vl":"Equip1202","cn":1,"pt":"GO","pr":2500}</v>
      </c>
      <c r="BM54" t="e">
        <f ca="1">IF(VLOOKUP($BV54,[1]EquipTable!$1:$1048576,MATCH("업데이트순번",[1]EquipTable!$1:$1,0),0)&lt;=$BP$1,1,0)
*IF(MID(BV54,7,1)="4",0.1,1)</f>
        <v>#VALUE!</v>
      </c>
      <c r="BN54" t="e">
        <f ca="1">IF(VLOOKUP($BV54,[1]EquipTable!$1:$1048576,MATCH("업데이트순번",[1]EquipTable!$1:$1,0),0)&lt;=$BP$1,1,0)
*IF(MID(BV54,7,1)="4",0.1,1)
*IF(AND(MID(BV54,7,1)&lt;&gt;"4",OR(MID(BV54,6,1)="6",MID(BV54,6,1)="7")),3,1)</f>
        <v>#VALUE!</v>
      </c>
      <c r="BO54" t="e">
        <f ca="1">IF(VLOOKUP($BV54,[1]EquipTable!$1:$1048576,MATCH("업데이트순번",[1]EquipTable!$1:$1,0),0)&lt;=$BP$1,1,0)
*IF(MID(BV54,7,1)="4",0.1,1)
*IF(AND(MID(BV54,7,1)&lt;&gt;"4",MID(BV54,6,1)="8"),4,1)</f>
        <v>#VALUE!</v>
      </c>
      <c r="BP54" t="e">
        <f t="shared" ca="1" si="16"/>
        <v>#VALUE!</v>
      </c>
      <c r="BQ54" t="e">
        <f t="shared" ca="1" si="17"/>
        <v>#VALUE!</v>
      </c>
      <c r="BR54" t="e">
        <f t="shared" ca="1" si="18"/>
        <v>#VALUE!</v>
      </c>
      <c r="BS54" t="e">
        <f t="shared" ca="1" si="19"/>
        <v>#VALUE!</v>
      </c>
      <c r="BT54" t="e">
        <f t="shared" ca="1" si="22"/>
        <v>#VALUE!</v>
      </c>
      <c r="BU54" t="e">
        <f t="shared" ca="1" si="23"/>
        <v>#VALUE!</v>
      </c>
      <c r="BV54" t="e">
        <f ca="1">OFFSET([1]EquipTable!$A$1,ROW()-1,0)</f>
        <v>#VALUE!</v>
      </c>
    </row>
    <row r="55" spans="1:74">
      <c r="A55">
        <v>6</v>
      </c>
      <c r="B55">
        <v>3</v>
      </c>
      <c r="C55">
        <f t="shared" si="0"/>
        <v>0</v>
      </c>
      <c r="D55">
        <f t="shared" ca="1" si="31"/>
        <v>0.55790237338923421</v>
      </c>
      <c r="E55">
        <f t="shared" ca="1" si="31"/>
        <v>0.86847506889512527</v>
      </c>
      <c r="F55">
        <f t="shared" ca="1" si="31"/>
        <v>0.27403593383575031</v>
      </c>
      <c r="G55">
        <f t="shared" ca="1" si="31"/>
        <v>0.33322892461321774</v>
      </c>
      <c r="H55">
        <f t="shared" ca="1" si="31"/>
        <v>0.96791042550857365</v>
      </c>
      <c r="I55">
        <f t="shared" ca="1" si="31"/>
        <v>0.92044118625061844</v>
      </c>
      <c r="M55" t="str">
        <f t="shared" ca="1" si="2"/>
        <v>안 지정 캐릭터 PP 일반등급</v>
      </c>
      <c r="N55">
        <f t="shared" ca="1" si="3"/>
        <v>86847</v>
      </c>
      <c r="O55">
        <f t="shared" ca="1" si="4"/>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16437</v>
      </c>
      <c r="AD55">
        <v>14</v>
      </c>
      <c r="AE55" t="s">
        <v>414</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v>
      </c>
      <c r="AN55" t="str">
        <f t="shared" ca="1" si="10"/>
        <v>{"dy":6,"sl":3,"tp":"upn","vl":"16437","cn":14,"pt":"DI","pr":2}</v>
      </c>
      <c r="BM55" t="e">
        <f ca="1">IF(VLOOKUP($BV55,[1]EquipTable!$1:$1048576,MATCH("업데이트순번",[1]EquipTable!$1:$1,0),0)&lt;=$BP$1,1,0)
*IF(MID(BV55,7,1)="4",0.1,1)</f>
        <v>#VALUE!</v>
      </c>
      <c r="BN55" t="e">
        <f ca="1">IF(VLOOKUP($BV55,[1]EquipTable!$1:$1048576,MATCH("업데이트순번",[1]EquipTable!$1:$1,0),0)&lt;=$BP$1,1,0)
*IF(MID(BV55,7,1)="4",0.1,1)
*IF(AND(MID(BV55,7,1)&lt;&gt;"4",OR(MID(BV55,6,1)="6",MID(BV55,6,1)="7")),3,1)</f>
        <v>#VALUE!</v>
      </c>
      <c r="BO55" t="e">
        <f ca="1">IF(VLOOKUP($BV55,[1]EquipTable!$1:$1048576,MATCH("업데이트순번",[1]EquipTable!$1:$1,0),0)&lt;=$BP$1,1,0)
*IF(MID(BV55,7,1)="4",0.1,1)
*IF(AND(MID(BV55,7,1)&lt;&gt;"4",MID(BV55,6,1)="8"),4,1)</f>
        <v>#VALUE!</v>
      </c>
      <c r="BP55" t="e">
        <f t="shared" ca="1" si="16"/>
        <v>#VALUE!</v>
      </c>
      <c r="BQ55" t="e">
        <f t="shared" ca="1" si="17"/>
        <v>#VALUE!</v>
      </c>
      <c r="BR55" t="e">
        <f t="shared" ca="1" si="18"/>
        <v>#VALUE!</v>
      </c>
      <c r="BS55" t="e">
        <f t="shared" ca="1" si="19"/>
        <v>#VALUE!</v>
      </c>
      <c r="BT55" t="e">
        <f t="shared" ca="1" si="22"/>
        <v>#VALUE!</v>
      </c>
      <c r="BU55" t="e">
        <f t="shared" ca="1" si="23"/>
        <v>#VALUE!</v>
      </c>
      <c r="BV55" t="e">
        <f ca="1">OFFSET([1]EquipTable!$A$1,ROW()-1,0)</f>
        <v>#VALUE!</v>
      </c>
    </row>
    <row r="56" spans="1:74">
      <c r="A56">
        <v>6</v>
      </c>
      <c r="B56">
        <v>4</v>
      </c>
      <c r="C56">
        <f t="shared" si="0"/>
        <v>0</v>
      </c>
      <c r="D56">
        <f t="shared" ca="1" si="31"/>
        <v>0.84691463332284178</v>
      </c>
      <c r="E56">
        <f t="shared" ca="1" si="31"/>
        <v>0.85584348567934909</v>
      </c>
      <c r="F56">
        <f t="shared" ca="1" si="31"/>
        <v>0.39578436431798258</v>
      </c>
      <c r="G56">
        <f t="shared" ca="1" si="31"/>
        <v>0.69030734442434472</v>
      </c>
      <c r="H56">
        <f t="shared" ca="1" si="31"/>
        <v>0.60961915071500539</v>
      </c>
      <c r="I56">
        <f t="shared" ca="1" si="31"/>
        <v>0.19053174699593356</v>
      </c>
      <c r="M56" t="str">
        <f t="shared" ca="1" si="2"/>
        <v>안 지정 캐릭터 PP 일반등급</v>
      </c>
      <c r="N56">
        <f t="shared" ca="1" si="3"/>
        <v>85584</v>
      </c>
      <c r="O56">
        <f t="shared" ca="1" si="4"/>
        <v>13</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466</v>
      </c>
      <c r="AD56">
        <v>1</v>
      </c>
      <c r="AE56" t="s">
        <v>125</v>
      </c>
      <c r="AG56">
        <v>800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유목민의 가보</v>
      </c>
      <c r="AL56">
        <v>1</v>
      </c>
      <c r="AM56"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v>
      </c>
      <c r="AN56" t="str">
        <f t="shared" ca="1" si="10"/>
        <v>{"dy":6,"sl":4,"tp":"fe","vl":"Equip2001","cn":1,"pt":"GO","pr":800}</v>
      </c>
      <c r="BM56" t="e">
        <f ca="1">IF(VLOOKUP($BV56,[1]EquipTable!$1:$1048576,MATCH("업데이트순번",[1]EquipTable!$1:$1,0),0)&lt;=$BP$1,1,0)
*IF(MID(BV56,7,1)="4",0.1,1)</f>
        <v>#VALUE!</v>
      </c>
      <c r="BN56" t="e">
        <f ca="1">IF(VLOOKUP($BV56,[1]EquipTable!$1:$1048576,MATCH("업데이트순번",[1]EquipTable!$1:$1,0),0)&lt;=$BP$1,1,0)
*IF(MID(BV56,7,1)="4",0.1,1)
*IF(AND(MID(BV56,7,1)&lt;&gt;"4",OR(MID(BV56,6,1)="6",MID(BV56,6,1)="7")),3,1)</f>
        <v>#VALUE!</v>
      </c>
      <c r="BO56" t="e">
        <f ca="1">IF(VLOOKUP($BV56,[1]EquipTable!$1:$1048576,MATCH("업데이트순번",[1]EquipTable!$1:$1,0),0)&lt;=$BP$1,1,0)
*IF(MID(BV56,7,1)="4",0.1,1)
*IF(AND(MID(BV56,7,1)&lt;&gt;"4",MID(BV56,6,1)="8"),4,1)</f>
        <v>#VALUE!</v>
      </c>
      <c r="BP56" t="e">
        <f t="shared" ca="1" si="16"/>
        <v>#VALUE!</v>
      </c>
      <c r="BQ56" t="e">
        <f t="shared" ca="1" si="17"/>
        <v>#VALUE!</v>
      </c>
      <c r="BR56" t="e">
        <f t="shared" ca="1" si="18"/>
        <v>#VALUE!</v>
      </c>
      <c r="BS56" t="e">
        <f t="shared" ca="1" si="19"/>
        <v>#VALUE!</v>
      </c>
      <c r="BT56" t="e">
        <f t="shared" ca="1" si="22"/>
        <v>#VALUE!</v>
      </c>
      <c r="BU56" t="e">
        <f t="shared" ca="1" si="23"/>
        <v>#VALUE!</v>
      </c>
      <c r="BV56" t="e">
        <f ca="1">OFFSET([1]EquipTable!$A$1,ROW()-1,0)</f>
        <v>#VALUE!</v>
      </c>
    </row>
    <row r="57" spans="1:74">
      <c r="A57">
        <v>6</v>
      </c>
      <c r="B57">
        <v>5</v>
      </c>
      <c r="C57">
        <f t="shared" si="0"/>
        <v>0</v>
      </c>
      <c r="D57">
        <f t="shared" ca="1" si="31"/>
        <v>0.29571855772691535</v>
      </c>
      <c r="E57">
        <f t="shared" ca="1" si="31"/>
        <v>0.37244408332582024</v>
      </c>
      <c r="F57">
        <f t="shared" ca="1" si="31"/>
        <v>0.82070597926588484</v>
      </c>
      <c r="G57">
        <f t="shared" ca="1" si="31"/>
        <v>5.9408264975335467E-2</v>
      </c>
      <c r="H57">
        <f t="shared" ca="1" si="31"/>
        <v>0.39802536480547468</v>
      </c>
      <c r="I57">
        <f t="shared" ca="1" si="31"/>
        <v>0.10432641047721436</v>
      </c>
      <c r="M57" t="str">
        <f t="shared" ca="1" si="2"/>
        <v>지정 장비</v>
      </c>
      <c r="N57" t="e">
        <f t="shared" ca="1" si="3"/>
        <v>#VALUE!</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DI</v>
      </c>
      <c r="Q57" t="e">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#VALUE!</v>
      </c>
      <c r="R57" t="e">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#VALUE!</v>
      </c>
      <c r="S57" t="e">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#VALUE!</v>
      </c>
      <c r="T57" t="e">
        <f t="shared" ca="1" si="5"/>
        <v>#VALUE!</v>
      </c>
      <c r="U57" t="s">
        <v>91</v>
      </c>
      <c r="V57">
        <v>53507</v>
      </c>
      <c r="W57">
        <v>12</v>
      </c>
      <c r="X57" t="s">
        <v>125</v>
      </c>
      <c r="Z57">
        <v>1200</v>
      </c>
      <c r="AA57" t="str">
        <f t="shared" ca="1" si="6"/>
        <v>fe</v>
      </c>
      <c r="AB57" t="s">
        <v>82</v>
      </c>
      <c r="AC57" t="s">
        <v>462</v>
      </c>
      <c r="AD57">
        <v>1</v>
      </c>
      <c r="AE57" t="s">
        <v>125</v>
      </c>
      <c r="AG57">
        <v>7200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v>
      </c>
      <c r="AN57" t="str">
        <f t="shared" ca="1" si="10"/>
        <v>{"dy":6,"sl":5,"tp":"fe","vl":"Equip3302","cn":1,"pt":"GO","pr":7200}</v>
      </c>
      <c r="BM57" t="e">
        <f ca="1">IF(VLOOKUP($BV57,[1]EquipTable!$1:$1048576,MATCH("업데이트순번",[1]EquipTable!$1:$1,0),0)&lt;=$BP$1,1,0)
*IF(MID(BV57,7,1)="4",0.1,1)</f>
        <v>#VALUE!</v>
      </c>
      <c r="BN57" t="e">
        <f ca="1">IF(VLOOKUP($BV57,[1]EquipTable!$1:$1048576,MATCH("업데이트순번",[1]EquipTable!$1:$1,0),0)&lt;=$BP$1,1,0)
*IF(MID(BV57,7,1)="4",0.1,1)
*IF(AND(MID(BV57,7,1)&lt;&gt;"4",OR(MID(BV57,6,1)="6",MID(BV57,6,1)="7")),3,1)</f>
        <v>#VALUE!</v>
      </c>
      <c r="BO57" t="e">
        <f ca="1">IF(VLOOKUP($BV57,[1]EquipTable!$1:$1048576,MATCH("업데이트순번",[1]EquipTable!$1:$1,0),0)&lt;=$BP$1,1,0)
*IF(MID(BV57,7,1)="4",0.1,1)
*IF(AND(MID(BV57,7,1)&lt;&gt;"4",MID(BV57,6,1)="8"),4,1)</f>
        <v>#VALUE!</v>
      </c>
      <c r="BP57" t="e">
        <f t="shared" ca="1" si="16"/>
        <v>#VALUE!</v>
      </c>
      <c r="BQ57" t="e">
        <f t="shared" ca="1" si="17"/>
        <v>#VALUE!</v>
      </c>
      <c r="BR57" t="e">
        <f t="shared" ca="1" si="18"/>
        <v>#VALUE!</v>
      </c>
      <c r="BS57" t="e">
        <f t="shared" ca="1" si="19"/>
        <v>#VALUE!</v>
      </c>
      <c r="BT57" t="e">
        <f t="shared" ca="1" si="22"/>
        <v>#VALUE!</v>
      </c>
      <c r="BU57" t="e">
        <f t="shared" ca="1" si="23"/>
        <v>#VALUE!</v>
      </c>
      <c r="BV57" t="e">
        <f ca="1">OFFSET([1]EquipTable!$A$1,ROW()-1,0)</f>
        <v>#VALUE!</v>
      </c>
    </row>
    <row r="58" spans="1:74">
      <c r="A58">
        <v>6</v>
      </c>
      <c r="B58">
        <v>6</v>
      </c>
      <c r="C58">
        <f t="shared" si="0"/>
        <v>0</v>
      </c>
      <c r="D58">
        <f t="shared" ca="1" si="31"/>
        <v>0.1357942785378633</v>
      </c>
      <c r="E58">
        <f t="shared" ca="1" si="31"/>
        <v>0.39359475149900314</v>
      </c>
      <c r="F58">
        <f t="shared" ca="1" si="31"/>
        <v>0.15444024155108094</v>
      </c>
      <c r="G58">
        <f t="shared" ca="1" si="31"/>
        <v>0.45146115594662561</v>
      </c>
      <c r="H58">
        <f t="shared" ca="1" si="31"/>
        <v>0.11479739819997681</v>
      </c>
      <c r="I58">
        <f t="shared" ca="1" si="31"/>
        <v>0.72977923444117854</v>
      </c>
      <c r="M58" t="str">
        <f t="shared" ca="1" si="2"/>
        <v>지정 장비</v>
      </c>
      <c r="N58" t="e">
        <f t="shared" ca="1" si="3"/>
        <v>#VALUE!</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t="e">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#VALUE!</v>
      </c>
      <c r="S58" t="e">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#VALUE!</v>
      </c>
      <c r="T58" t="e">
        <f t="shared" ca="1" si="5"/>
        <v>#VALUE!</v>
      </c>
      <c r="U58" t="s">
        <v>82</v>
      </c>
      <c r="V58" t="s">
        <v>252</v>
      </c>
      <c r="W58">
        <v>1</v>
      </c>
      <c r="X58" t="s">
        <v>125</v>
      </c>
      <c r="Z58">
        <v>7200</v>
      </c>
      <c r="AA58" t="str">
        <f t="shared" ca="1" si="6"/>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v>
      </c>
      <c r="AN58" t="str">
        <f t="shared" ca="1" si="10"/>
        <v>{"dy":6,"sl":6,"tp":"uph","vl":"78038","cn":7,"pt":"GO","pr":2100}</v>
      </c>
      <c r="BM58" t="e">
        <f ca="1">IF(VLOOKUP($BV58,[1]EquipTable!$1:$1048576,MATCH("업데이트순번",[1]EquipTable!$1:$1,0),0)&lt;=$BP$1,1,0)
*IF(MID(BV58,7,1)="4",0.1,1)</f>
        <v>#VALUE!</v>
      </c>
      <c r="BN58" t="e">
        <f ca="1">IF(VLOOKUP($BV58,[1]EquipTable!$1:$1048576,MATCH("업데이트순번",[1]EquipTable!$1:$1,0),0)&lt;=$BP$1,1,0)
*IF(MID(BV58,7,1)="4",0.1,1)
*IF(AND(MID(BV58,7,1)&lt;&gt;"4",OR(MID(BV58,6,1)="6",MID(BV58,6,1)="7")),3,1)</f>
        <v>#VALUE!</v>
      </c>
      <c r="BO58" t="e">
        <f ca="1">IF(VLOOKUP($BV58,[1]EquipTable!$1:$1048576,MATCH("업데이트순번",[1]EquipTable!$1:$1,0),0)&lt;=$BP$1,1,0)
*IF(MID(BV58,7,1)="4",0.1,1)
*IF(AND(MID(BV58,7,1)&lt;&gt;"4",MID(BV58,6,1)="8"),4,1)</f>
        <v>#VALUE!</v>
      </c>
      <c r="BP58" t="e">
        <f t="shared" ca="1" si="16"/>
        <v>#VALUE!</v>
      </c>
      <c r="BQ58" t="e">
        <f t="shared" ca="1" si="17"/>
        <v>#VALUE!</v>
      </c>
      <c r="BR58" t="e">
        <f t="shared" ca="1" si="18"/>
        <v>#VALUE!</v>
      </c>
      <c r="BS58" t="e">
        <f t="shared" ca="1" si="19"/>
        <v>#VALUE!</v>
      </c>
      <c r="BT58" t="e">
        <f t="shared" ca="1" si="22"/>
        <v>#VALUE!</v>
      </c>
      <c r="BU58" t="e">
        <f t="shared" ca="1" si="23"/>
        <v>#VALUE!</v>
      </c>
      <c r="BV58" t="e">
        <f ca="1">OFFSET([1]EquipTable!$A$1,ROW()-1,0)</f>
        <v>#VALUE!</v>
      </c>
    </row>
    <row r="59" spans="1:74">
      <c r="A59">
        <v>6</v>
      </c>
      <c r="B59">
        <v>7</v>
      </c>
      <c r="C59">
        <f t="shared" si="0"/>
        <v>0</v>
      </c>
      <c r="D59">
        <f t="shared" ca="1" si="31"/>
        <v>0.12506609918830103</v>
      </c>
      <c r="E59">
        <f t="shared" ca="1" si="31"/>
        <v>0.65896747020809709</v>
      </c>
      <c r="F59">
        <f t="shared" ca="1" si="31"/>
        <v>0.62122314958260161</v>
      </c>
      <c r="G59">
        <f t="shared" ca="1" si="31"/>
        <v>0.19100467537919719</v>
      </c>
      <c r="H59">
        <f t="shared" ca="1" si="31"/>
        <v>0.37663107194565426</v>
      </c>
      <c r="I59">
        <f t="shared" ca="1" si="31"/>
        <v>7.6964192555856181E-3</v>
      </c>
      <c r="M59" t="str">
        <f t="shared" ca="1" si="2"/>
        <v>지정 장비</v>
      </c>
      <c r="N59" t="e">
        <f t="shared" ca="1" si="3"/>
        <v>#VALUE!</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e">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#VALUE!</v>
      </c>
      <c r="R59" t="e">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#VALUE!</v>
      </c>
      <c r="S59" t="e">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#VALUE!</v>
      </c>
      <c r="T59" t="e">
        <f t="shared" ca="1" si="5"/>
        <v>#VALUE!</v>
      </c>
      <c r="U59" t="s">
        <v>82</v>
      </c>
      <c r="V59" t="s">
        <v>187</v>
      </c>
      <c r="W59">
        <v>1</v>
      </c>
      <c r="X59" t="s">
        <v>125</v>
      </c>
      <c r="Z59">
        <v>7700</v>
      </c>
      <c r="AA59" t="str">
        <f t="shared" ca="1" si="6"/>
        <v>fe</v>
      </c>
      <c r="AB59" t="s">
        <v>82</v>
      </c>
      <c r="AC59" t="s">
        <v>403</v>
      </c>
      <c r="AD59">
        <v>1</v>
      </c>
      <c r="AE59" t="s">
        <v>125</v>
      </c>
      <c r="AG59">
        <v>7700</v>
      </c>
      <c r="AH59" t="str">
        <f>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v>
      </c>
      <c r="AN59" t="str">
        <f t="shared" ca="1" si="10"/>
        <v>{"dy":6,"sl":7,"tp":"fe","vl":"Equip8101","cn":1,"pt":"GO","pr":7700}</v>
      </c>
      <c r="BM59" t="e">
        <f ca="1">IF(VLOOKUP($BV59,[1]EquipTable!$1:$1048576,MATCH("업데이트순번",[1]EquipTable!$1:$1,0),0)&lt;=$BP$1,1,0)
*IF(MID(BV59,7,1)="4",0.1,1)</f>
        <v>#VALUE!</v>
      </c>
      <c r="BN59" t="e">
        <f ca="1">IF(VLOOKUP($BV59,[1]EquipTable!$1:$1048576,MATCH("업데이트순번",[1]EquipTable!$1:$1,0),0)&lt;=$BP$1,1,0)
*IF(MID(BV59,7,1)="4",0.1,1)
*IF(AND(MID(BV59,7,1)&lt;&gt;"4",OR(MID(BV59,6,1)="6",MID(BV59,6,1)="7")),3,1)</f>
        <v>#VALUE!</v>
      </c>
      <c r="BO59" t="e">
        <f ca="1">IF(VLOOKUP($BV59,[1]EquipTable!$1:$1048576,MATCH("업데이트순번",[1]EquipTable!$1:$1,0),0)&lt;=$BP$1,1,0)
*IF(MID(BV59,7,1)="4",0.1,1)
*IF(AND(MID(BV59,7,1)&lt;&gt;"4",MID(BV59,6,1)="8"),4,1)</f>
        <v>#VALUE!</v>
      </c>
      <c r="BP59" t="e">
        <f t="shared" ca="1" si="16"/>
        <v>#VALUE!</v>
      </c>
      <c r="BQ59" t="e">
        <f t="shared" ca="1" si="17"/>
        <v>#VALUE!</v>
      </c>
      <c r="BR59" t="e">
        <f t="shared" ca="1" si="18"/>
        <v>#VALUE!</v>
      </c>
      <c r="BS59" t="e">
        <f t="shared" ca="1" si="19"/>
        <v>#VALUE!</v>
      </c>
      <c r="BT59" t="e">
        <f t="shared" ca="1" si="22"/>
        <v>#VALUE!</v>
      </c>
      <c r="BU59" t="e">
        <f t="shared" ca="1" si="23"/>
        <v>#VALUE!</v>
      </c>
      <c r="BV59" t="e">
        <f ca="1">OFFSET([1]EquipTable!$A$1,ROW()-1,0)</f>
        <v>#VALUE!</v>
      </c>
    </row>
    <row r="60" spans="1:74">
      <c r="A60">
        <v>6</v>
      </c>
      <c r="B60">
        <v>8</v>
      </c>
      <c r="C60">
        <f t="shared" si="0"/>
        <v>0</v>
      </c>
      <c r="D60">
        <f t="shared" ca="1" si="31"/>
        <v>0.93368489041534497</v>
      </c>
      <c r="E60">
        <f t="shared" ca="1" si="31"/>
        <v>0.63761425983099551</v>
      </c>
      <c r="F60">
        <f t="shared" ca="1" si="31"/>
        <v>0.75866723271548397</v>
      </c>
      <c r="G60">
        <f t="shared" ca="1" si="31"/>
        <v>0.16895403610172899</v>
      </c>
      <c r="H60">
        <f t="shared" ca="1" si="31"/>
        <v>0.57997568770673846</v>
      </c>
      <c r="I60">
        <f t="shared" ca="1" si="31"/>
        <v>0.23426129356869763</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v>
      </c>
      <c r="AN60" t="str">
        <f t="shared" ca="1" si="10"/>
        <v>{"dy":6,"sl":8}</v>
      </c>
      <c r="BM60" t="e">
        <f ca="1">IF(VLOOKUP($BV60,[1]EquipTable!$1:$1048576,MATCH("업데이트순번",[1]EquipTable!$1:$1,0),0)&lt;=$BP$1,1,0)
*IF(MID(BV60,7,1)="4",0.1,1)</f>
        <v>#VALUE!</v>
      </c>
      <c r="BN60" t="e">
        <f ca="1">IF(VLOOKUP($BV60,[1]EquipTable!$1:$1048576,MATCH("업데이트순번",[1]EquipTable!$1:$1,0),0)&lt;=$BP$1,1,0)
*IF(MID(BV60,7,1)="4",0.1,1)
*IF(AND(MID(BV60,7,1)&lt;&gt;"4",OR(MID(BV60,6,1)="6",MID(BV60,6,1)="7")),3,1)</f>
        <v>#VALUE!</v>
      </c>
      <c r="BO60" t="e">
        <f ca="1">IF(VLOOKUP($BV60,[1]EquipTable!$1:$1048576,MATCH("업데이트순번",[1]EquipTable!$1:$1,0),0)&lt;=$BP$1,1,0)
*IF(MID(BV60,7,1)="4",0.1,1)
*IF(AND(MID(BV60,7,1)&lt;&gt;"4",MID(BV60,6,1)="8"),4,1)</f>
        <v>#VALUE!</v>
      </c>
      <c r="BP60" t="e">
        <f t="shared" ca="1" si="16"/>
        <v>#VALUE!</v>
      </c>
      <c r="BQ60" t="e">
        <f t="shared" ca="1" si="17"/>
        <v>#VALUE!</v>
      </c>
      <c r="BR60" t="e">
        <f t="shared" ca="1" si="18"/>
        <v>#VALUE!</v>
      </c>
      <c r="BS60" t="e">
        <f t="shared" ca="1" si="19"/>
        <v>#VALUE!</v>
      </c>
      <c r="BT60" t="e">
        <f t="shared" ca="1" si="22"/>
        <v>#VALUE!</v>
      </c>
      <c r="BU60" t="e">
        <f t="shared" ca="1" si="23"/>
        <v>#VALUE!</v>
      </c>
      <c r="BV60" t="e">
        <f ca="1">OFFSET([1]EquipTable!$A$1,ROW()-1,0)</f>
        <v>#VALUE!</v>
      </c>
    </row>
    <row r="61" spans="1:74">
      <c r="A61">
        <v>6</v>
      </c>
      <c r="B61">
        <v>9</v>
      </c>
      <c r="C61">
        <f t="shared" si="0"/>
        <v>0</v>
      </c>
      <c r="D61">
        <f t="shared" ca="1" si="31"/>
        <v>0.21735083768330354</v>
      </c>
      <c r="E61">
        <f t="shared" ca="1" si="31"/>
        <v>0.91472978582752229</v>
      </c>
      <c r="F61">
        <f t="shared" ca="1" si="31"/>
        <v>0.68086678987538185</v>
      </c>
      <c r="G61">
        <f t="shared" ca="1" si="31"/>
        <v>0.94005798298937082</v>
      </c>
      <c r="H61">
        <f t="shared" ca="1" si="31"/>
        <v>0.59039107625551768</v>
      </c>
      <c r="I61">
        <f t="shared" ca="1" si="31"/>
        <v>0.15602531891939175</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v>
      </c>
      <c r="AN61" t="str">
        <f t="shared" ca="1" si="10"/>
        <v>{"dy":6,"sl":9}</v>
      </c>
      <c r="BM61" t="e">
        <f ca="1">IF(VLOOKUP($BV61,[1]EquipTable!$1:$1048576,MATCH("업데이트순번",[1]EquipTable!$1:$1,0),0)&lt;=$BP$1,1,0)
*IF(MID(BV61,7,1)="4",0.1,1)</f>
        <v>#VALUE!</v>
      </c>
      <c r="BN61" t="e">
        <f ca="1">IF(VLOOKUP($BV61,[1]EquipTable!$1:$1048576,MATCH("업데이트순번",[1]EquipTable!$1:$1,0),0)&lt;=$BP$1,1,0)
*IF(MID(BV61,7,1)="4",0.1,1)
*IF(AND(MID(BV61,7,1)&lt;&gt;"4",OR(MID(BV61,6,1)="6",MID(BV61,6,1)="7")),3,1)</f>
        <v>#VALUE!</v>
      </c>
      <c r="BO61" t="e">
        <f ca="1">IF(VLOOKUP($BV61,[1]EquipTable!$1:$1048576,MATCH("업데이트순번",[1]EquipTable!$1:$1,0),0)&lt;=$BP$1,1,0)
*IF(MID(BV61,7,1)="4",0.1,1)
*IF(AND(MID(BV61,7,1)&lt;&gt;"4",MID(BV61,6,1)="8"),4,1)</f>
        <v>#VALUE!</v>
      </c>
      <c r="BP61" t="e">
        <f t="shared" ca="1" si="16"/>
        <v>#VALUE!</v>
      </c>
      <c r="BQ61" t="e">
        <f t="shared" ca="1" si="17"/>
        <v>#VALUE!</v>
      </c>
      <c r="BR61" t="e">
        <f t="shared" ca="1" si="18"/>
        <v>#VALUE!</v>
      </c>
      <c r="BS61" t="e">
        <f t="shared" ca="1" si="19"/>
        <v>#VALUE!</v>
      </c>
      <c r="BT61" t="e">
        <f t="shared" ca="1" si="22"/>
        <v>#VALUE!</v>
      </c>
      <c r="BU61" t="e">
        <f t="shared" ca="1" si="23"/>
        <v>#VALUE!</v>
      </c>
      <c r="BV61" t="e">
        <f ca="1">OFFSET([1]EquipTable!$A$1,ROW()-1,0)</f>
        <v>#VALUE!</v>
      </c>
    </row>
    <row r="62" spans="1:74">
      <c r="A62">
        <v>7</v>
      </c>
      <c r="B62">
        <v>0</v>
      </c>
      <c r="C62">
        <f t="shared" si="0"/>
        <v>0</v>
      </c>
      <c r="D62">
        <f t="shared" ref="D62:I71" ca="1" si="32">RAND()</f>
        <v>0.30884846575371039</v>
      </c>
      <c r="E62">
        <f t="shared" ca="1" si="32"/>
        <v>0.14561630266472603</v>
      </c>
      <c r="F62">
        <f t="shared" ca="1" si="32"/>
        <v>0.94670308724701779</v>
      </c>
      <c r="G62">
        <f t="shared" ca="1" si="32"/>
        <v>2.4714018804676607E-2</v>
      </c>
      <c r="H62">
        <f t="shared" ca="1" si="32"/>
        <v>0.83857964911908545</v>
      </c>
      <c r="I62">
        <f t="shared" ca="1" si="32"/>
        <v>0.20216439954823096</v>
      </c>
      <c r="M62" t="str">
        <f t="shared" ca="1" si="2"/>
        <v>지정 장비</v>
      </c>
      <c r="N62" t="e">
        <f t="shared" ca="1" si="3"/>
        <v>#VALUE!</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e">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#VALUE!</v>
      </c>
      <c r="R62" t="e">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#VALUE!</v>
      </c>
      <c r="S62" t="e">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#VALUE!</v>
      </c>
      <c r="T62" t="e">
        <f t="shared" ca="1" si="5"/>
        <v>#VALUE!</v>
      </c>
      <c r="U62" t="s">
        <v>82</v>
      </c>
      <c r="V62" t="s">
        <v>199</v>
      </c>
      <c r="W62">
        <v>1</v>
      </c>
      <c r="X62" t="s">
        <v>129</v>
      </c>
      <c r="Z62">
        <v>5</v>
      </c>
      <c r="AA62" t="str">
        <f t="shared" ca="1" si="6"/>
        <v>fe</v>
      </c>
      <c r="AB62" t="s">
        <v>82</v>
      </c>
      <c r="AC62" t="s">
        <v>394</v>
      </c>
      <c r="AD62">
        <v>1</v>
      </c>
      <c r="AE62" t="s">
        <v>129</v>
      </c>
      <c r="AG62">
        <v>5</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빛의 트랩</v>
      </c>
      <c r="AL62">
        <v>1</v>
      </c>
      <c r="AM62"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v>
      </c>
      <c r="AN62" t="str">
        <f t="shared" ca="1" si="10"/>
        <v>{"dy":7,"sl":0,"tp":"fe","vl":"Equip3201","cn":1,"pt":"DI","pr":5}</v>
      </c>
      <c r="BM62" t="e">
        <f ca="1">IF(VLOOKUP($BV62,[1]EquipTable!$1:$1048576,MATCH("업데이트순번",[1]EquipTable!$1:$1,0),0)&lt;=$BP$1,1,0)
*IF(MID(BV62,7,1)="4",0.1,1)</f>
        <v>#VALUE!</v>
      </c>
      <c r="BN62" t="e">
        <f ca="1">IF(VLOOKUP($BV62,[1]EquipTable!$1:$1048576,MATCH("업데이트순번",[1]EquipTable!$1:$1,0),0)&lt;=$BP$1,1,0)
*IF(MID(BV62,7,1)="4",0.1,1)
*IF(AND(MID(BV62,7,1)&lt;&gt;"4",OR(MID(BV62,6,1)="6",MID(BV62,6,1)="7")),3,1)</f>
        <v>#VALUE!</v>
      </c>
      <c r="BO62" t="e">
        <f ca="1">IF(VLOOKUP($BV62,[1]EquipTable!$1:$1048576,MATCH("업데이트순번",[1]EquipTable!$1:$1,0),0)&lt;=$BP$1,1,0)
*IF(MID(BV62,7,1)="4",0.1,1)
*IF(AND(MID(BV62,7,1)&lt;&gt;"4",MID(BV62,6,1)="8"),4,1)</f>
        <v>#VALUE!</v>
      </c>
      <c r="BP62" t="e">
        <f t="shared" ca="1" si="16"/>
        <v>#VALUE!</v>
      </c>
      <c r="BQ62" t="e">
        <f t="shared" ca="1" si="17"/>
        <v>#VALUE!</v>
      </c>
      <c r="BR62" t="e">
        <f t="shared" ca="1" si="18"/>
        <v>#VALUE!</v>
      </c>
      <c r="BS62" t="e">
        <f t="shared" ca="1" si="19"/>
        <v>#VALUE!</v>
      </c>
      <c r="BT62" t="e">
        <f t="shared" ca="1" si="22"/>
        <v>#VALUE!</v>
      </c>
      <c r="BU62" t="e">
        <f t="shared" ca="1" si="23"/>
        <v>#VALUE!</v>
      </c>
      <c r="BV62" t="e">
        <f ca="1">OFFSET([1]EquipTable!$A$1,ROW()-1,0)</f>
        <v>#VALUE!</v>
      </c>
    </row>
    <row r="63" spans="1:74">
      <c r="A63">
        <v>7</v>
      </c>
      <c r="B63">
        <v>1</v>
      </c>
      <c r="C63">
        <f t="shared" si="0"/>
        <v>0</v>
      </c>
      <c r="D63">
        <f t="shared" ca="1" si="32"/>
        <v>0.76472399225667631</v>
      </c>
      <c r="E63">
        <f t="shared" ca="1" si="32"/>
        <v>0.92869973303719067</v>
      </c>
      <c r="F63">
        <f t="shared" ca="1" si="32"/>
        <v>4.0208731550247512E-2</v>
      </c>
      <c r="G63">
        <f t="shared" ca="1" si="32"/>
        <v>0.1811184385608261</v>
      </c>
      <c r="H63">
        <f t="shared" ca="1" si="32"/>
        <v>2.4875982687305731E-2</v>
      </c>
      <c r="I63">
        <f t="shared" ca="1" si="32"/>
        <v>0.75968863315850277</v>
      </c>
      <c r="M63" t="str">
        <f t="shared" ca="1" si="2"/>
        <v>지정 장비</v>
      </c>
      <c r="N63" t="e">
        <f t="shared" ca="1" si="3"/>
        <v>#VALUE!</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e">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#VALUE!</v>
      </c>
      <c r="R63" t="e">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#VALUE!</v>
      </c>
      <c r="S63" t="e">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#VALUE!</v>
      </c>
      <c r="T63" t="e">
        <f t="shared" ca="1" si="5"/>
        <v>#VALUE!</v>
      </c>
      <c r="U63" t="s">
        <v>82</v>
      </c>
      <c r="V63" t="s">
        <v>111</v>
      </c>
      <c r="W63">
        <v>1</v>
      </c>
      <c r="X63" t="s">
        <v>125</v>
      </c>
      <c r="Z63">
        <v>800</v>
      </c>
      <c r="AA63" t="str">
        <f t="shared" ca="1" si="6"/>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v>
      </c>
      <c r="AN63" t="str">
        <f t="shared" ca="1" si="10"/>
        <v>{"dy":7,"sl":1,"tp":"upn","vl":"41576","cn":6,"pt":"GO","pr":1800}</v>
      </c>
      <c r="BM63" t="e">
        <f ca="1">IF(VLOOKUP($BV63,[1]EquipTable!$1:$1048576,MATCH("업데이트순번",[1]EquipTable!$1:$1,0),0)&lt;=$BP$1,1,0)
*IF(MID(BV63,7,1)="4",0.1,1)</f>
        <v>#VALUE!</v>
      </c>
      <c r="BN63" t="e">
        <f ca="1">IF(VLOOKUP($BV63,[1]EquipTable!$1:$1048576,MATCH("업데이트순번",[1]EquipTable!$1:$1,0),0)&lt;=$BP$1,1,0)
*IF(MID(BV63,7,1)="4",0.1,1)
*IF(AND(MID(BV63,7,1)&lt;&gt;"4",OR(MID(BV63,6,1)="6",MID(BV63,6,1)="7")),3,1)</f>
        <v>#VALUE!</v>
      </c>
      <c r="BO63" t="e">
        <f ca="1">IF(VLOOKUP($BV63,[1]EquipTable!$1:$1048576,MATCH("업데이트순번",[1]EquipTable!$1:$1,0),0)&lt;=$BP$1,1,0)
*IF(MID(BV63,7,1)="4",0.1,1)
*IF(AND(MID(BV63,7,1)&lt;&gt;"4",MID(BV63,6,1)="8"),4,1)</f>
        <v>#VALUE!</v>
      </c>
      <c r="BP63" t="e">
        <f t="shared" ca="1" si="16"/>
        <v>#VALUE!</v>
      </c>
      <c r="BQ63" t="e">
        <f t="shared" ca="1" si="17"/>
        <v>#VALUE!</v>
      </c>
      <c r="BR63" t="e">
        <f t="shared" ca="1" si="18"/>
        <v>#VALUE!</v>
      </c>
      <c r="BS63" t="e">
        <f t="shared" ca="1" si="19"/>
        <v>#VALUE!</v>
      </c>
      <c r="BT63" t="e">
        <f t="shared" ca="1" si="22"/>
        <v>#VALUE!</v>
      </c>
      <c r="BU63" t="e">
        <f t="shared" ca="1" si="23"/>
        <v>#VALUE!</v>
      </c>
      <c r="BV63" t="e">
        <f ca="1">OFFSET([1]EquipTable!$A$1,ROW()-1,0)</f>
        <v>#VALUE!</v>
      </c>
    </row>
    <row r="64" spans="1:74">
      <c r="A64">
        <v>7</v>
      </c>
      <c r="B64">
        <v>2</v>
      </c>
      <c r="C64">
        <f t="shared" si="0"/>
        <v>0</v>
      </c>
      <c r="D64">
        <f t="shared" ca="1" si="32"/>
        <v>0.80022394202918912</v>
      </c>
      <c r="E64">
        <f t="shared" ca="1" si="32"/>
        <v>0.17898223337640284</v>
      </c>
      <c r="F64">
        <f t="shared" ca="1" si="32"/>
        <v>0.23326893164285201</v>
      </c>
      <c r="G64">
        <f t="shared" ca="1" si="32"/>
        <v>0.38575816425217657</v>
      </c>
      <c r="H64">
        <f t="shared" ca="1" si="32"/>
        <v>0.61551588774035104</v>
      </c>
      <c r="I64">
        <f t="shared" ca="1" si="32"/>
        <v>6.9761008079405662E-2</v>
      </c>
      <c r="M64" t="str">
        <f t="shared" ca="1" si="2"/>
        <v>안 지정 캐릭터 PP 영웅등급</v>
      </c>
      <c r="N64">
        <f t="shared" ca="1" si="3"/>
        <v>17898</v>
      </c>
      <c r="O64">
        <f t="shared" ca="1" si="4"/>
        <v>5</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1500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v>
      </c>
      <c r="AN64" t="str">
        <f t="shared" ca="1" si="10"/>
        <v>{"dy":7,"sl":2,"tp":"upn","vl":"84367","cn":13,"pt":"GO","pr":3900}</v>
      </c>
      <c r="BM64" t="e">
        <f ca="1">IF(VLOOKUP($BV64,[1]EquipTable!$1:$1048576,MATCH("업데이트순번",[1]EquipTable!$1:$1,0),0)&lt;=$BP$1,1,0)
*IF(MID(BV64,7,1)="4",0.1,1)</f>
        <v>#VALUE!</v>
      </c>
      <c r="BN64" t="e">
        <f ca="1">IF(VLOOKUP($BV64,[1]EquipTable!$1:$1048576,MATCH("업데이트순번",[1]EquipTable!$1:$1,0),0)&lt;=$BP$1,1,0)
*IF(MID(BV64,7,1)="4",0.1,1)
*IF(AND(MID(BV64,7,1)&lt;&gt;"4",OR(MID(BV64,6,1)="6",MID(BV64,6,1)="7")),3,1)</f>
        <v>#VALUE!</v>
      </c>
      <c r="BO64" t="e">
        <f ca="1">IF(VLOOKUP($BV64,[1]EquipTable!$1:$1048576,MATCH("업데이트순번",[1]EquipTable!$1:$1,0),0)&lt;=$BP$1,1,0)
*IF(MID(BV64,7,1)="4",0.1,1)
*IF(AND(MID(BV64,7,1)&lt;&gt;"4",MID(BV64,6,1)="8"),4,1)</f>
        <v>#VALUE!</v>
      </c>
      <c r="BP64" t="e">
        <f t="shared" ca="1" si="16"/>
        <v>#VALUE!</v>
      </c>
      <c r="BQ64" t="e">
        <f t="shared" ca="1" si="17"/>
        <v>#VALUE!</v>
      </c>
      <c r="BR64" t="e">
        <f t="shared" ca="1" si="18"/>
        <v>#VALUE!</v>
      </c>
      <c r="BS64" t="e">
        <f t="shared" ca="1" si="19"/>
        <v>#VALUE!</v>
      </c>
      <c r="BT64" t="e">
        <f t="shared" ca="1" si="22"/>
        <v>#VALUE!</v>
      </c>
      <c r="BU64" t="e">
        <f t="shared" ca="1" si="23"/>
        <v>#VALUE!</v>
      </c>
      <c r="BV64" t="e">
        <f ca="1">OFFSET([1]EquipTable!$A$1,ROW()-1,0)</f>
        <v>#VALUE!</v>
      </c>
    </row>
    <row r="65" spans="1:74">
      <c r="A65">
        <v>7</v>
      </c>
      <c r="B65">
        <v>3</v>
      </c>
      <c r="C65">
        <f t="shared" si="0"/>
        <v>0</v>
      </c>
      <c r="D65">
        <f t="shared" ca="1" si="32"/>
        <v>0.82576349354083256</v>
      </c>
      <c r="E65">
        <f t="shared" ca="1" si="32"/>
        <v>6.8286693222885608E-2</v>
      </c>
      <c r="F65">
        <f t="shared" ca="1" si="32"/>
        <v>0.979865232545443</v>
      </c>
      <c r="G65">
        <f t="shared" ca="1" si="32"/>
        <v>0.71613615055387947</v>
      </c>
      <c r="H65">
        <f t="shared" ca="1" si="32"/>
        <v>0.45345092204343784</v>
      </c>
      <c r="I65">
        <f t="shared" ca="1" si="32"/>
        <v>0.21094771860653705</v>
      </c>
      <c r="M65" t="str">
        <f t="shared" ca="1" si="2"/>
        <v>안 지정 캐릭터 PP 일반등급</v>
      </c>
      <c r="N65">
        <f t="shared" ca="1" si="3"/>
        <v>6828</v>
      </c>
      <c r="O65">
        <f t="shared" ca="1" si="4"/>
        <v>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203</v>
      </c>
      <c r="AD65">
        <v>1</v>
      </c>
      <c r="AE65" t="s">
        <v>125</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잔혹한 지배자</v>
      </c>
      <c r="AL65">
        <v>1</v>
      </c>
      <c r="AM65" t="str">
        <f t="shared" ca="1" si="9"/>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v>
      </c>
      <c r="AN65" t="str">
        <f t="shared" ca="1" si="10"/>
        <v>{"dy":7,"sl":3,"tp":"fe","vl":"Equip4201","cn":1,"pt":"GO","pr":3000}</v>
      </c>
      <c r="BM65" t="e">
        <f ca="1">IF(VLOOKUP($BV65,[1]EquipTable!$1:$1048576,MATCH("업데이트순번",[1]EquipTable!$1:$1,0),0)&lt;=$BP$1,1,0)
*IF(MID(BV65,7,1)="4",0.1,1)</f>
        <v>#VALUE!</v>
      </c>
      <c r="BN65" t="e">
        <f ca="1">IF(VLOOKUP($BV65,[1]EquipTable!$1:$1048576,MATCH("업데이트순번",[1]EquipTable!$1:$1,0),0)&lt;=$BP$1,1,0)
*IF(MID(BV65,7,1)="4",0.1,1)
*IF(AND(MID(BV65,7,1)&lt;&gt;"4",OR(MID(BV65,6,1)="6",MID(BV65,6,1)="7")),3,1)</f>
        <v>#VALUE!</v>
      </c>
      <c r="BO65" t="e">
        <f ca="1">IF(VLOOKUP($BV65,[1]EquipTable!$1:$1048576,MATCH("업데이트순번",[1]EquipTable!$1:$1,0),0)&lt;=$BP$1,1,0)
*IF(MID(BV65,7,1)="4",0.1,1)
*IF(AND(MID(BV65,7,1)&lt;&gt;"4",MID(BV65,6,1)="8"),4,1)</f>
        <v>#VALUE!</v>
      </c>
      <c r="BP65" t="e">
        <f t="shared" ca="1" si="16"/>
        <v>#VALUE!</v>
      </c>
      <c r="BQ65" t="e">
        <f t="shared" ca="1" si="17"/>
        <v>#VALUE!</v>
      </c>
      <c r="BR65" t="e">
        <f t="shared" ca="1" si="18"/>
        <v>#VALUE!</v>
      </c>
      <c r="BS65" t="e">
        <f t="shared" ca="1" si="19"/>
        <v>#VALUE!</v>
      </c>
      <c r="BT65" t="e">
        <f t="shared" ca="1" si="22"/>
        <v>#VALUE!</v>
      </c>
      <c r="BU65" t="e">
        <f t="shared" ca="1" si="23"/>
        <v>#VALUE!</v>
      </c>
      <c r="BV65" t="e">
        <f ca="1">OFFSET([1]EquipTable!$A$1,ROW()-1,0)</f>
        <v>#VALUE!</v>
      </c>
    </row>
    <row r="66" spans="1:74">
      <c r="A66">
        <v>7</v>
      </c>
      <c r="B66">
        <v>4</v>
      </c>
      <c r="C66">
        <f t="shared" ref="C66:C129" si="33">IF(B66&lt;=9,0,
IF(B66=10,1,2))</f>
        <v>0</v>
      </c>
      <c r="D66">
        <f t="shared" ca="1" si="32"/>
        <v>0.19603321416374375</v>
      </c>
      <c r="E66">
        <f t="shared" ca="1" si="32"/>
        <v>0.88156455575351156</v>
      </c>
      <c r="F66">
        <f t="shared" ca="1" si="32"/>
        <v>0.53261882733426347</v>
      </c>
      <c r="G66">
        <f t="shared" ca="1" si="32"/>
        <v>0.62480626423189645</v>
      </c>
      <c r="H66">
        <f t="shared" ca="1" si="32"/>
        <v>0.91192996420030259</v>
      </c>
      <c r="I66">
        <f t="shared" ca="1" si="32"/>
        <v>0.83310541290287943</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88156</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382</v>
      </c>
      <c r="AD66">
        <v>1</v>
      </c>
      <c r="AE66" t="s">
        <v>125</v>
      </c>
      <c r="AG66">
        <v>900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블레이드 보우</v>
      </c>
      <c r="AL66">
        <v>1</v>
      </c>
      <c r="AM66" t="str">
        <f t="shared" ref="AM66:AM129" ca="1" si="41">IF(ROW()=2,AN66,OFFSET(AM66,-1,0)&amp;IF(LEN(AN66)=0,"",","&amp;AN66))</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{"dy":7,"sl":4,"tp":"fe","vl":"Equip2002","cn":1,"pt":"GO","pr":900}</v>
      </c>
      <c r="BM66" t="e">
        <f ca="1">IF(VLOOKUP($BV66,[1]EquipTable!$1:$1048576,MATCH("업데이트순번",[1]EquipTable!$1:$1,0),0)&lt;=$BP$1,1,0)
*IF(MID(BV66,7,1)="4",0.1,1)</f>
        <v>#VALUE!</v>
      </c>
      <c r="BN66" t="e">
        <f ca="1">IF(VLOOKUP($BV66,[1]EquipTable!$1:$1048576,MATCH("업데이트순번",[1]EquipTable!$1:$1,0),0)&lt;=$BP$1,1,0)
*IF(MID(BV66,7,1)="4",0.1,1)
*IF(AND(MID(BV66,7,1)&lt;&gt;"4",OR(MID(BV66,6,1)="6",MID(BV66,6,1)="7")),3,1)</f>
        <v>#VALUE!</v>
      </c>
      <c r="BO66" t="e">
        <f ca="1">IF(VLOOKUP($BV66,[1]EquipTable!$1:$1048576,MATCH("업데이트순번",[1]EquipTable!$1:$1,0),0)&lt;=$BP$1,1,0)
*IF(MID(BV66,7,1)="4",0.1,1)
*IF(AND(MID(BV66,7,1)&lt;&gt;"4",MID(BV66,6,1)="8"),4,1)</f>
        <v>#VALUE!</v>
      </c>
      <c r="BP66" t="e">
        <f t="shared" ca="1" si="16"/>
        <v>#VALUE!</v>
      </c>
      <c r="BQ66" t="e">
        <f t="shared" ca="1" si="17"/>
        <v>#VALUE!</v>
      </c>
      <c r="BR66" t="e">
        <f t="shared" ca="1" si="18"/>
        <v>#VALUE!</v>
      </c>
      <c r="BS66" t="e">
        <f t="shared" ca="1" si="19"/>
        <v>#VALUE!</v>
      </c>
      <c r="BT66" t="e">
        <f t="shared" ca="1" si="22"/>
        <v>#VALUE!</v>
      </c>
      <c r="BU66" t="e">
        <f t="shared" ca="1" si="23"/>
        <v>#VALUE!</v>
      </c>
      <c r="BV66" t="e">
        <f ca="1">OFFSET([1]EquipTable!$A$1,ROW()-1,0)</f>
        <v>#VALUE!</v>
      </c>
    </row>
    <row r="67" spans="1:74">
      <c r="A67">
        <v>7</v>
      </c>
      <c r="B67">
        <v>5</v>
      </c>
      <c r="C67">
        <f t="shared" si="33"/>
        <v>0</v>
      </c>
      <c r="D67">
        <f t="shared" ca="1" si="32"/>
        <v>0.43038489965249205</v>
      </c>
      <c r="E67">
        <f t="shared" ca="1" si="32"/>
        <v>0.10865912908588016</v>
      </c>
      <c r="F67">
        <f t="shared" ca="1" si="32"/>
        <v>0.87411436428562073</v>
      </c>
      <c r="G67">
        <f t="shared" ca="1" si="32"/>
        <v>0.41376836437345765</v>
      </c>
      <c r="H67">
        <f t="shared" ca="1" si="32"/>
        <v>0.89790377881068895</v>
      </c>
      <c r="I67">
        <f t="shared" ca="1" si="32"/>
        <v>0.66306489621148434</v>
      </c>
      <c r="M67" t="str">
        <f t="shared" ca="1" si="34"/>
        <v>지정 장비</v>
      </c>
      <c r="N67" t="e">
        <f t="shared" ca="1" si="35"/>
        <v>#VALUE!</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t="e">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#VALUE!</v>
      </c>
      <c r="S67" t="e">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#VALUE!</v>
      </c>
      <c r="T67" t="e">
        <f t="shared" ca="1" si="37"/>
        <v>#VALUE!</v>
      </c>
      <c r="U67" t="s">
        <v>82</v>
      </c>
      <c r="V67" t="s">
        <v>251</v>
      </c>
      <c r="W67">
        <v>1</v>
      </c>
      <c r="X67" t="s">
        <v>125</v>
      </c>
      <c r="Z67">
        <v>600</v>
      </c>
      <c r="AA67" t="str">
        <f t="shared" ca="1" si="38"/>
        <v>fe</v>
      </c>
      <c r="AB67" t="s">
        <v>82</v>
      </c>
      <c r="AC67" t="s">
        <v>476</v>
      </c>
      <c r="AD67">
        <v>1</v>
      </c>
      <c r="AE67" t="s">
        <v>125</v>
      </c>
      <c r="AG67">
        <v>700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용기의 도끼</v>
      </c>
      <c r="AL67">
        <v>1</v>
      </c>
      <c r="AM6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v>
      </c>
      <c r="AN67" t="str">
        <f t="shared" ca="1" si="42"/>
        <v>{"dy":7,"sl":5,"tp":"fe","vl":"Equip0001","cn":1,"pt":"GO","pr":700}</v>
      </c>
      <c r="BM67" t="e">
        <f ca="1">IF(VLOOKUP($BV67,[1]EquipTable!$1:$1048576,MATCH("업데이트순번",[1]EquipTable!$1:$1,0),0)&lt;=$BP$1,1,0)
*IF(MID(BV67,7,1)="4",0.1,1)</f>
        <v>#VALUE!</v>
      </c>
      <c r="BN67" t="e">
        <f ca="1">IF(VLOOKUP($BV67,[1]EquipTable!$1:$1048576,MATCH("업데이트순번",[1]EquipTable!$1:$1,0),0)&lt;=$BP$1,1,0)
*IF(MID(BV67,7,1)="4",0.1,1)
*IF(AND(MID(BV67,7,1)&lt;&gt;"4",OR(MID(BV67,6,1)="6",MID(BV67,6,1)="7")),3,1)</f>
        <v>#VALUE!</v>
      </c>
      <c r="BO67" t="e">
        <f ca="1">IF(VLOOKUP($BV67,[1]EquipTable!$1:$1048576,MATCH("업데이트순번",[1]EquipTable!$1:$1,0),0)&lt;=$BP$1,1,0)
*IF(MID(BV67,7,1)="4",0.1,1)
*IF(AND(MID(BV67,7,1)&lt;&gt;"4",MID(BV67,6,1)="8"),4,1)</f>
        <v>#VALUE!</v>
      </c>
      <c r="BP67" t="e">
        <f t="shared" ref="BP67:BP128" ca="1" si="43">BM67/SUM(BM:BM)</f>
        <v>#VALUE!</v>
      </c>
      <c r="BQ67" t="e">
        <f t="shared" ref="BQ67:BQ128" ca="1" si="44">BN67/SUM(BN:BN)</f>
        <v>#VALUE!</v>
      </c>
      <c r="BR67" t="e">
        <f t="shared" ref="BR67:BR128" ca="1" si="45">BO67/SUM(BO:BO)</f>
        <v>#VALUE!</v>
      </c>
      <c r="BS67" t="e">
        <f t="shared" ref="BS67:BS128" ca="1" si="46">BS66+BP66</f>
        <v>#VALUE!</v>
      </c>
      <c r="BT67" t="e">
        <f t="shared" ca="1" si="22"/>
        <v>#VALUE!</v>
      </c>
      <c r="BU67" t="e">
        <f t="shared" ca="1" si="23"/>
        <v>#VALUE!</v>
      </c>
      <c r="BV67" t="e">
        <f ca="1">OFFSET([1]EquipTable!$A$1,ROW()-1,0)</f>
        <v>#VALUE!</v>
      </c>
    </row>
    <row r="68" spans="1:74">
      <c r="A68">
        <v>7</v>
      </c>
      <c r="B68">
        <v>6</v>
      </c>
      <c r="C68">
        <f t="shared" si="33"/>
        <v>0</v>
      </c>
      <c r="D68">
        <f t="shared" ca="1" si="32"/>
        <v>0.72995109508627021</v>
      </c>
      <c r="E68">
        <f t="shared" ca="1" si="32"/>
        <v>0.93491205197936322</v>
      </c>
      <c r="F68">
        <f t="shared" ca="1" si="32"/>
        <v>0.3136143299740678</v>
      </c>
      <c r="G68">
        <f t="shared" ca="1" si="32"/>
        <v>5.1198932628513716E-2</v>
      </c>
      <c r="H68">
        <f t="shared" ca="1" si="32"/>
        <v>0.56033795431980227</v>
      </c>
      <c r="I68">
        <f t="shared" ca="1" si="32"/>
        <v>0.94123478031423602</v>
      </c>
      <c r="M68" t="str">
        <f t="shared" ca="1" si="34"/>
        <v>지정 장비</v>
      </c>
      <c r="N68" t="e">
        <f t="shared" ca="1" si="35"/>
        <v>#VALUE!</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e">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#VALUE!</v>
      </c>
      <c r="R68" t="e">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#VALUE!</v>
      </c>
      <c r="S68" t="e">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#VALUE!</v>
      </c>
      <c r="T68" t="e">
        <f t="shared" ca="1" si="37"/>
        <v>#VALUE!</v>
      </c>
      <c r="U68" t="s">
        <v>82</v>
      </c>
      <c r="V68" t="s">
        <v>252</v>
      </c>
      <c r="W68">
        <v>1</v>
      </c>
      <c r="X68" t="s">
        <v>125</v>
      </c>
      <c r="Z68">
        <v>7600</v>
      </c>
      <c r="AA68" t="str">
        <f t="shared" ca="1" si="38"/>
        <v>fe</v>
      </c>
      <c r="AB68" t="s">
        <v>82</v>
      </c>
      <c r="AC68" t="s">
        <v>420</v>
      </c>
      <c r="AD68">
        <v>1</v>
      </c>
      <c r="AE68" t="s">
        <v>129</v>
      </c>
      <c r="AG68">
        <v>15</v>
      </c>
      <c r="AH68" t="str">
        <f>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v>
      </c>
      <c r="AN68" t="str">
        <f t="shared" ca="1" si="42"/>
        <v>{"dy":7,"sl":6,"tp":"fe","vl":"Equip6201","cn":1,"pt":"DI","pr":15}</v>
      </c>
      <c r="BM68" t="e">
        <f ca="1">IF(VLOOKUP($BV68,[1]EquipTable!$1:$1048576,MATCH("업데이트순번",[1]EquipTable!$1:$1,0),0)&lt;=$BP$1,1,0)
*IF(MID(BV68,7,1)="4",0.1,1)</f>
        <v>#VALUE!</v>
      </c>
      <c r="BN68" t="e">
        <f ca="1">IF(VLOOKUP($BV68,[1]EquipTable!$1:$1048576,MATCH("업데이트순번",[1]EquipTable!$1:$1,0),0)&lt;=$BP$1,1,0)
*IF(MID(BV68,7,1)="4",0.1,1)
*IF(AND(MID(BV68,7,1)&lt;&gt;"4",OR(MID(BV68,6,1)="6",MID(BV68,6,1)="7")),3,1)</f>
        <v>#VALUE!</v>
      </c>
      <c r="BO68" t="e">
        <f ca="1">IF(VLOOKUP($BV68,[1]EquipTable!$1:$1048576,MATCH("업데이트순번",[1]EquipTable!$1:$1,0),0)&lt;=$BP$1,1,0)
*IF(MID(BV68,7,1)="4",0.1,1)
*IF(AND(MID(BV68,7,1)&lt;&gt;"4",MID(BV68,6,1)="8"),4,1)</f>
        <v>#VALUE!</v>
      </c>
      <c r="BP68" t="e">
        <f t="shared" ca="1" si="43"/>
        <v>#VALUE!</v>
      </c>
      <c r="BQ68" t="e">
        <f t="shared" ca="1" si="44"/>
        <v>#VALUE!</v>
      </c>
      <c r="BR68" t="e">
        <f t="shared" ca="1" si="45"/>
        <v>#VALUE!</v>
      </c>
      <c r="BS68" t="e">
        <f t="shared" ca="1" si="46"/>
        <v>#VALUE!</v>
      </c>
      <c r="BT68" t="e">
        <f t="shared" ref="BT68:BT128" ca="1" si="47">BT67+BQ67</f>
        <v>#VALUE!</v>
      </c>
      <c r="BU68" t="e">
        <f t="shared" ref="BU68:BU128" ca="1" si="48">BU67+BR67</f>
        <v>#VALUE!</v>
      </c>
      <c r="BV68" t="e">
        <f ca="1">OFFSET([1]EquipTable!$A$1,ROW()-1,0)</f>
        <v>#VALUE!</v>
      </c>
    </row>
    <row r="69" spans="1:74">
      <c r="A69">
        <v>7</v>
      </c>
      <c r="B69">
        <v>7</v>
      </c>
      <c r="C69">
        <f t="shared" si="33"/>
        <v>0</v>
      </c>
      <c r="D69">
        <f t="shared" ca="1" si="32"/>
        <v>0.18559847769388882</v>
      </c>
      <c r="E69">
        <f t="shared" ca="1" si="32"/>
        <v>0.94846673005026239</v>
      </c>
      <c r="F69">
        <f t="shared" ca="1" si="32"/>
        <v>0.25104617577676924</v>
      </c>
      <c r="G69">
        <f t="shared" ca="1" si="32"/>
        <v>4.0907854983631697E-2</v>
      </c>
      <c r="H69">
        <f t="shared" ca="1" si="32"/>
        <v>0.35204559512924749</v>
      </c>
      <c r="I69">
        <f t="shared" ca="1" si="32"/>
        <v>0.42350118554976512</v>
      </c>
      <c r="M69" t="str">
        <f t="shared" ca="1" si="34"/>
        <v>지정 장비</v>
      </c>
      <c r="N69" t="e">
        <f t="shared" ca="1" si="35"/>
        <v>#VALUE!</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t="e">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#VALUE!</v>
      </c>
      <c r="R69" t="e">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#VALUE!</v>
      </c>
      <c r="S69" t="e">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#VALUE!</v>
      </c>
      <c r="T69" t="e">
        <f t="shared" ca="1" si="37"/>
        <v>#VALUE!</v>
      </c>
      <c r="U69" t="s">
        <v>82</v>
      </c>
      <c r="V69" t="s">
        <v>179</v>
      </c>
      <c r="W69">
        <v>1</v>
      </c>
      <c r="X69" t="s">
        <v>125</v>
      </c>
      <c r="Z69">
        <v>700</v>
      </c>
      <c r="AA69" t="str">
        <f t="shared" ca="1" si="38"/>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v>
      </c>
      <c r="AN69" t="str">
        <f t="shared" ca="1" si="42"/>
        <v>{"dy":7,"sl":7,"tp":"uph","vl":"30128","cn":10,"pt":"GO","pr":3000}</v>
      </c>
      <c r="BM69" t="e">
        <f ca="1">IF(VLOOKUP($BV69,[1]EquipTable!$1:$1048576,MATCH("업데이트순번",[1]EquipTable!$1:$1,0),0)&lt;=$BP$1,1,0)
*IF(MID(BV69,7,1)="4",0.1,1)</f>
        <v>#VALUE!</v>
      </c>
      <c r="BN69" t="e">
        <f ca="1">IF(VLOOKUP($BV69,[1]EquipTable!$1:$1048576,MATCH("업데이트순번",[1]EquipTable!$1:$1,0),0)&lt;=$BP$1,1,0)
*IF(MID(BV69,7,1)="4",0.1,1)
*IF(AND(MID(BV69,7,1)&lt;&gt;"4",OR(MID(BV69,6,1)="6",MID(BV69,6,1)="7")),3,1)</f>
        <v>#VALUE!</v>
      </c>
      <c r="BO69" t="e">
        <f ca="1">IF(VLOOKUP($BV69,[1]EquipTable!$1:$1048576,MATCH("업데이트순번",[1]EquipTable!$1:$1,0),0)&lt;=$BP$1,1,0)
*IF(MID(BV69,7,1)="4",0.1,1)
*IF(AND(MID(BV69,7,1)&lt;&gt;"4",MID(BV69,6,1)="8"),4,1)</f>
        <v>#VALUE!</v>
      </c>
      <c r="BP69" t="e">
        <f t="shared" ca="1" si="43"/>
        <v>#VALUE!</v>
      </c>
      <c r="BQ69" t="e">
        <f t="shared" ca="1" si="44"/>
        <v>#VALUE!</v>
      </c>
      <c r="BR69" t="e">
        <f t="shared" ca="1" si="45"/>
        <v>#VALUE!</v>
      </c>
      <c r="BS69" t="e">
        <f t="shared" ca="1" si="46"/>
        <v>#VALUE!</v>
      </c>
      <c r="BT69" t="e">
        <f t="shared" ca="1" si="47"/>
        <v>#VALUE!</v>
      </c>
      <c r="BU69" t="e">
        <f t="shared" ca="1" si="48"/>
        <v>#VALUE!</v>
      </c>
      <c r="BV69" t="e">
        <f ca="1">OFFSET([1]EquipTable!$A$1,ROW()-1,0)</f>
        <v>#VALUE!</v>
      </c>
    </row>
    <row r="70" spans="1:74">
      <c r="A70">
        <v>7</v>
      </c>
      <c r="B70">
        <v>8</v>
      </c>
      <c r="C70">
        <f t="shared" si="33"/>
        <v>0</v>
      </c>
      <c r="D70">
        <f t="shared" ca="1" si="32"/>
        <v>0.93772543126849839</v>
      </c>
      <c r="E70">
        <f t="shared" ca="1" si="32"/>
        <v>0.47598149995079231</v>
      </c>
      <c r="F70">
        <f t="shared" ca="1" si="32"/>
        <v>0.46647581085870271</v>
      </c>
      <c r="G70">
        <f t="shared" ca="1" si="32"/>
        <v>0.96182331009115374</v>
      </c>
      <c r="H70">
        <f t="shared" ca="1" si="32"/>
        <v>0.4220551602810918</v>
      </c>
      <c r="I70">
        <f t="shared" ca="1" si="32"/>
        <v>0.56082030377446146</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v>
      </c>
      <c r="AN70" t="str">
        <f t="shared" ca="1" si="42"/>
        <v>{"dy":7,"sl":8}</v>
      </c>
      <c r="BM70" t="e">
        <f ca="1">IF(VLOOKUP($BV70,[1]EquipTable!$1:$1048576,MATCH("업데이트순번",[1]EquipTable!$1:$1,0),0)&lt;=$BP$1,1,0)
*IF(MID(BV70,7,1)="4",0.1,1)</f>
        <v>#VALUE!</v>
      </c>
      <c r="BN70" t="e">
        <f ca="1">IF(VLOOKUP($BV70,[1]EquipTable!$1:$1048576,MATCH("업데이트순번",[1]EquipTable!$1:$1,0),0)&lt;=$BP$1,1,0)
*IF(MID(BV70,7,1)="4",0.1,1)
*IF(AND(MID(BV70,7,1)&lt;&gt;"4",OR(MID(BV70,6,1)="6",MID(BV70,6,1)="7")),3,1)</f>
        <v>#VALUE!</v>
      </c>
      <c r="BO70" t="e">
        <f ca="1">IF(VLOOKUP($BV70,[1]EquipTable!$1:$1048576,MATCH("업데이트순번",[1]EquipTable!$1:$1,0),0)&lt;=$BP$1,1,0)
*IF(MID(BV70,7,1)="4",0.1,1)
*IF(AND(MID(BV70,7,1)&lt;&gt;"4",MID(BV70,6,1)="8"),4,1)</f>
        <v>#VALUE!</v>
      </c>
      <c r="BP70" t="e">
        <f t="shared" ca="1" si="43"/>
        <v>#VALUE!</v>
      </c>
      <c r="BQ70" t="e">
        <f t="shared" ca="1" si="44"/>
        <v>#VALUE!</v>
      </c>
      <c r="BR70" t="e">
        <f t="shared" ca="1" si="45"/>
        <v>#VALUE!</v>
      </c>
      <c r="BS70" t="e">
        <f t="shared" ca="1" si="46"/>
        <v>#VALUE!</v>
      </c>
      <c r="BT70" t="e">
        <f t="shared" ca="1" si="47"/>
        <v>#VALUE!</v>
      </c>
      <c r="BU70" t="e">
        <f t="shared" ca="1" si="48"/>
        <v>#VALUE!</v>
      </c>
      <c r="BV70" t="e">
        <f ca="1">OFFSET([1]EquipTable!$A$1,ROW()-1,0)</f>
        <v>#VALUE!</v>
      </c>
    </row>
    <row r="71" spans="1:74">
      <c r="A71">
        <v>7</v>
      </c>
      <c r="B71">
        <v>9</v>
      </c>
      <c r="C71">
        <f t="shared" si="33"/>
        <v>0</v>
      </c>
      <c r="D71">
        <f t="shared" ca="1" si="32"/>
        <v>0.85899028932874866</v>
      </c>
      <c r="E71">
        <f t="shared" ca="1" si="32"/>
        <v>0.71757088119345436</v>
      </c>
      <c r="F71">
        <f t="shared" ca="1" si="32"/>
        <v>0.86613578880992081</v>
      </c>
      <c r="G71">
        <f t="shared" ca="1" si="32"/>
        <v>0.97849040509924523</v>
      </c>
      <c r="H71">
        <f t="shared" ca="1" si="32"/>
        <v>0.63029561356051589</v>
      </c>
      <c r="I71">
        <f t="shared" ca="1" si="32"/>
        <v>0.8392899948505852</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v>
      </c>
      <c r="AN71" t="str">
        <f t="shared" ca="1" si="42"/>
        <v>{"dy":7,"sl":9}</v>
      </c>
      <c r="BM71" t="e">
        <f ca="1">IF(VLOOKUP($BV71,[1]EquipTable!$1:$1048576,MATCH("업데이트순번",[1]EquipTable!$1:$1,0),0)&lt;=$BP$1,1,0)
*IF(MID(BV71,7,1)="4",0.1,1)</f>
        <v>#VALUE!</v>
      </c>
      <c r="BN71" t="e">
        <f ca="1">IF(VLOOKUP($BV71,[1]EquipTable!$1:$1048576,MATCH("업데이트순번",[1]EquipTable!$1:$1,0),0)&lt;=$BP$1,1,0)
*IF(MID(BV71,7,1)="4",0.1,1)
*IF(AND(MID(BV71,7,1)&lt;&gt;"4",OR(MID(BV71,6,1)="6",MID(BV71,6,1)="7")),3,1)</f>
        <v>#VALUE!</v>
      </c>
      <c r="BO71" t="e">
        <f ca="1">IF(VLOOKUP($BV71,[1]EquipTable!$1:$1048576,MATCH("업데이트순번",[1]EquipTable!$1:$1,0),0)&lt;=$BP$1,1,0)
*IF(MID(BV71,7,1)="4",0.1,1)
*IF(AND(MID(BV71,7,1)&lt;&gt;"4",MID(BV71,6,1)="8"),4,1)</f>
        <v>#VALUE!</v>
      </c>
      <c r="BP71" t="e">
        <f t="shared" ca="1" si="43"/>
        <v>#VALUE!</v>
      </c>
      <c r="BQ71" t="e">
        <f t="shared" ca="1" si="44"/>
        <v>#VALUE!</v>
      </c>
      <c r="BR71" t="e">
        <f t="shared" ca="1" si="45"/>
        <v>#VALUE!</v>
      </c>
      <c r="BS71" t="e">
        <f t="shared" ca="1" si="46"/>
        <v>#VALUE!</v>
      </c>
      <c r="BT71" t="e">
        <f t="shared" ca="1" si="47"/>
        <v>#VALUE!</v>
      </c>
      <c r="BU71" t="e">
        <f t="shared" ca="1" si="48"/>
        <v>#VALUE!</v>
      </c>
      <c r="BV71" t="e">
        <f ca="1">OFFSET([1]EquipTable!$A$1,ROW()-1,0)</f>
        <v>#VALUE!</v>
      </c>
    </row>
    <row r="72" spans="1:74">
      <c r="A72">
        <v>8</v>
      </c>
      <c r="B72">
        <v>0</v>
      </c>
      <c r="C72">
        <f t="shared" si="33"/>
        <v>0</v>
      </c>
      <c r="D72">
        <f t="shared" ref="D72:I81" ca="1" si="49">RAND()</f>
        <v>0.98857313563635318</v>
      </c>
      <c r="E72">
        <f t="shared" ca="1" si="49"/>
        <v>0.82082676260912013</v>
      </c>
      <c r="F72">
        <f t="shared" ca="1" si="49"/>
        <v>0.98567995802411845</v>
      </c>
      <c r="G72">
        <f t="shared" ca="1" si="49"/>
        <v>0.6193580522386537</v>
      </c>
      <c r="H72">
        <f t="shared" ca="1" si="49"/>
        <v>0.68847869382569904</v>
      </c>
      <c r="I72">
        <f t="shared" ca="1" si="49"/>
        <v>0.13038559582981823</v>
      </c>
      <c r="M72" t="str">
        <f t="shared" ca="1" si="34"/>
        <v>캐릭터 상자 영웅등급</v>
      </c>
      <c r="N72" t="str">
        <f t="shared" ca="1" si="35"/>
        <v>삭제</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149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259</v>
      </c>
      <c r="W72">
        <v>1</v>
      </c>
      <c r="X72" t="s">
        <v>129</v>
      </c>
      <c r="Z72">
        <v>11</v>
      </c>
      <c r="AA72" t="str">
        <f t="shared" ca="1" si="38"/>
        <v>upn</v>
      </c>
      <c r="AB72" t="s">
        <v>92</v>
      </c>
      <c r="AC72">
        <v>48090</v>
      </c>
      <c r="AD72">
        <v>7</v>
      </c>
      <c r="AE72" t="s">
        <v>391</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v>
      </c>
      <c r="AN72" t="str">
        <f t="shared" ca="1" si="42"/>
        <v>{"dy":8,"sl":0,"tp":"upn","vl":"48090","cn":7,"pt":"GO","pr":2100}</v>
      </c>
      <c r="BM72" t="e">
        <f ca="1">IF(VLOOKUP($BV72,[1]EquipTable!$1:$1048576,MATCH("업데이트순번",[1]EquipTable!$1:$1,0),0)&lt;=$BP$1,1,0)
*IF(MID(BV72,7,1)="4",0.1,1)</f>
        <v>#VALUE!</v>
      </c>
      <c r="BN72" t="e">
        <f ca="1">IF(VLOOKUP($BV72,[1]EquipTable!$1:$1048576,MATCH("업데이트순번",[1]EquipTable!$1:$1,0),0)&lt;=$BP$1,1,0)
*IF(MID(BV72,7,1)="4",0.1,1)
*IF(AND(MID(BV72,7,1)&lt;&gt;"4",OR(MID(BV72,6,1)="6",MID(BV72,6,1)="7")),3,1)</f>
        <v>#VALUE!</v>
      </c>
      <c r="BO72" t="e">
        <f ca="1">IF(VLOOKUP($BV72,[1]EquipTable!$1:$1048576,MATCH("업데이트순번",[1]EquipTable!$1:$1,0),0)&lt;=$BP$1,1,0)
*IF(MID(BV72,7,1)="4",0.1,1)
*IF(AND(MID(BV72,7,1)&lt;&gt;"4",MID(BV72,6,1)="8"),4,1)</f>
        <v>#VALUE!</v>
      </c>
      <c r="BP72" t="e">
        <f t="shared" ca="1" si="43"/>
        <v>#VALUE!</v>
      </c>
      <c r="BQ72" t="e">
        <f t="shared" ca="1" si="44"/>
        <v>#VALUE!</v>
      </c>
      <c r="BR72" t="e">
        <f t="shared" ca="1" si="45"/>
        <v>#VALUE!</v>
      </c>
      <c r="BS72" t="e">
        <f t="shared" ca="1" si="46"/>
        <v>#VALUE!</v>
      </c>
      <c r="BT72" t="e">
        <f t="shared" ca="1" si="47"/>
        <v>#VALUE!</v>
      </c>
      <c r="BU72" t="e">
        <f t="shared" ca="1" si="48"/>
        <v>#VALUE!</v>
      </c>
      <c r="BV72" t="e">
        <f ca="1">OFFSET([1]EquipTable!$A$1,ROW()-1,0)</f>
        <v>#VALUE!</v>
      </c>
    </row>
    <row r="73" spans="1:74">
      <c r="A73">
        <v>8</v>
      </c>
      <c r="B73">
        <v>1</v>
      </c>
      <c r="C73">
        <f t="shared" si="33"/>
        <v>0</v>
      </c>
      <c r="D73">
        <f t="shared" ca="1" si="49"/>
        <v>0.43369724331919102</v>
      </c>
      <c r="E73">
        <f t="shared" ca="1" si="49"/>
        <v>0.97558512966580735</v>
      </c>
      <c r="F73">
        <f t="shared" ca="1" si="49"/>
        <v>0.352476175317602</v>
      </c>
      <c r="G73">
        <f t="shared" ca="1" si="49"/>
        <v>0.44354006409210756</v>
      </c>
      <c r="H73">
        <f t="shared" ca="1" si="49"/>
        <v>3.5442606156696588E-2</v>
      </c>
      <c r="I73">
        <f t="shared" ca="1" si="49"/>
        <v>0.13374739635137833</v>
      </c>
      <c r="M73" t="str">
        <f t="shared" ca="1" si="34"/>
        <v>지정 장비</v>
      </c>
      <c r="N73" t="e">
        <f t="shared" ca="1" si="35"/>
        <v>#VALUE!</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e">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#VALUE!</v>
      </c>
      <c r="R73" t="e">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#VALUE!</v>
      </c>
      <c r="S73" t="e">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#VALUE!</v>
      </c>
      <c r="T73" t="e">
        <f t="shared" ca="1" si="37"/>
        <v>#VALUE!</v>
      </c>
      <c r="U73" t="s">
        <v>82</v>
      </c>
      <c r="V73" t="s">
        <v>241</v>
      </c>
      <c r="W73">
        <v>1</v>
      </c>
      <c r="X73" t="s">
        <v>125</v>
      </c>
      <c r="Z73">
        <v>7000</v>
      </c>
      <c r="AA73" t="str">
        <f t="shared" ca="1" si="38"/>
        <v>fe</v>
      </c>
      <c r="AB73" t="s">
        <v>82</v>
      </c>
      <c r="AC73" t="s">
        <v>463</v>
      </c>
      <c r="AD73">
        <v>1</v>
      </c>
      <c r="AE73" t="s">
        <v>125</v>
      </c>
      <c r="AG73">
        <v>7000</v>
      </c>
      <c r="AH73" t="str">
        <f>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v>
      </c>
      <c r="AN73" t="str">
        <f t="shared" ca="1" si="42"/>
        <v>{"dy":8,"sl":1,"tp":"fe","vl":"Equip4301","cn":1,"pt":"GO","pr":7000}</v>
      </c>
      <c r="BM73" t="e">
        <f ca="1">IF(VLOOKUP($BV73,[1]EquipTable!$1:$1048576,MATCH("업데이트순번",[1]EquipTable!$1:$1,0),0)&lt;=$BP$1,1,0)
*IF(MID(BV73,7,1)="4",0.1,1)</f>
        <v>#VALUE!</v>
      </c>
      <c r="BN73" t="e">
        <f ca="1">IF(VLOOKUP($BV73,[1]EquipTable!$1:$1048576,MATCH("업데이트순번",[1]EquipTable!$1:$1,0),0)&lt;=$BP$1,1,0)
*IF(MID(BV73,7,1)="4",0.1,1)
*IF(AND(MID(BV73,7,1)&lt;&gt;"4",OR(MID(BV73,6,1)="6",MID(BV73,6,1)="7")),3,1)</f>
        <v>#VALUE!</v>
      </c>
      <c r="BO73" t="e">
        <f ca="1">IF(VLOOKUP($BV73,[1]EquipTable!$1:$1048576,MATCH("업데이트순번",[1]EquipTable!$1:$1,0),0)&lt;=$BP$1,1,0)
*IF(MID(BV73,7,1)="4",0.1,1)
*IF(AND(MID(BV73,7,1)&lt;&gt;"4",MID(BV73,6,1)="8"),4,1)</f>
        <v>#VALUE!</v>
      </c>
      <c r="BP73" t="e">
        <f t="shared" ca="1" si="43"/>
        <v>#VALUE!</v>
      </c>
      <c r="BQ73" t="e">
        <f t="shared" ca="1" si="44"/>
        <v>#VALUE!</v>
      </c>
      <c r="BR73" t="e">
        <f t="shared" ca="1" si="45"/>
        <v>#VALUE!</v>
      </c>
      <c r="BS73" t="e">
        <f t="shared" ca="1" si="46"/>
        <v>#VALUE!</v>
      </c>
      <c r="BT73" t="e">
        <f t="shared" ca="1" si="47"/>
        <v>#VALUE!</v>
      </c>
      <c r="BU73" t="e">
        <f t="shared" ca="1" si="48"/>
        <v>#VALUE!</v>
      </c>
      <c r="BV73" t="e">
        <f ca="1">OFFSET([1]EquipTable!$A$1,ROW()-1,0)</f>
        <v>#VALUE!</v>
      </c>
    </row>
    <row r="74" spans="1:74">
      <c r="A74">
        <v>8</v>
      </c>
      <c r="B74">
        <v>2</v>
      </c>
      <c r="C74">
        <f t="shared" si="33"/>
        <v>0</v>
      </c>
      <c r="D74">
        <f t="shared" ca="1" si="49"/>
        <v>0.4099632169853672</v>
      </c>
      <c r="E74">
        <f t="shared" ca="1" si="49"/>
        <v>0.59367576919650578</v>
      </c>
      <c r="F74">
        <f t="shared" ca="1" si="49"/>
        <v>0.2182985861374368</v>
      </c>
      <c r="G74">
        <f t="shared" ca="1" si="49"/>
        <v>0.56771034903235573</v>
      </c>
      <c r="H74">
        <f t="shared" ca="1" si="49"/>
        <v>0.76243122954154396</v>
      </c>
      <c r="I74">
        <f t="shared" ca="1" si="49"/>
        <v>0.76059094901813773</v>
      </c>
      <c r="M74" t="str">
        <f t="shared" ca="1" si="34"/>
        <v>안 지정 캐릭터 PP 영웅등급</v>
      </c>
      <c r="N74">
        <f t="shared" ca="1" si="35"/>
        <v>59367</v>
      </c>
      <c r="O74">
        <f t="shared" ca="1" si="36"/>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3000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439</v>
      </c>
      <c r="AD74">
        <v>1</v>
      </c>
      <c r="AE74" t="s">
        <v>125</v>
      </c>
      <c r="AG74">
        <v>600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그린 아이즈</v>
      </c>
      <c r="AL74">
        <v>1</v>
      </c>
      <c r="AM7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v>
      </c>
      <c r="AN74" t="str">
        <f t="shared" ca="1" si="42"/>
        <v>{"dy":8,"sl":2,"tp":"fe","vl":"Equip5002","cn":1,"pt":"GO","pr":600}</v>
      </c>
      <c r="BM74" t="e">
        <f ca="1">IF(VLOOKUP($BV74,[1]EquipTable!$1:$1048576,MATCH("업데이트순번",[1]EquipTable!$1:$1,0),0)&lt;=$BP$1,1,0)
*IF(MID(BV74,7,1)="4",0.1,1)</f>
        <v>#VALUE!</v>
      </c>
      <c r="BN74" t="e">
        <f ca="1">IF(VLOOKUP($BV74,[1]EquipTable!$1:$1048576,MATCH("업데이트순번",[1]EquipTable!$1:$1,0),0)&lt;=$BP$1,1,0)
*IF(MID(BV74,7,1)="4",0.1,1)
*IF(AND(MID(BV74,7,1)&lt;&gt;"4",OR(MID(BV74,6,1)="6",MID(BV74,6,1)="7")),3,1)</f>
        <v>#VALUE!</v>
      </c>
      <c r="BO74" t="e">
        <f ca="1">IF(VLOOKUP($BV74,[1]EquipTable!$1:$1048576,MATCH("업데이트순번",[1]EquipTable!$1:$1,0),0)&lt;=$BP$1,1,0)
*IF(MID(BV74,7,1)="4",0.1,1)
*IF(AND(MID(BV74,7,1)&lt;&gt;"4",MID(BV74,6,1)="8"),4,1)</f>
        <v>#VALUE!</v>
      </c>
      <c r="BP74" t="e">
        <f t="shared" ca="1" si="43"/>
        <v>#VALUE!</v>
      </c>
      <c r="BQ74" t="e">
        <f t="shared" ca="1" si="44"/>
        <v>#VALUE!</v>
      </c>
      <c r="BR74" t="e">
        <f t="shared" ca="1" si="45"/>
        <v>#VALUE!</v>
      </c>
      <c r="BS74" t="e">
        <f t="shared" ca="1" si="46"/>
        <v>#VALUE!</v>
      </c>
      <c r="BT74" t="e">
        <f t="shared" ca="1" si="47"/>
        <v>#VALUE!</v>
      </c>
      <c r="BU74" t="e">
        <f t="shared" ca="1" si="48"/>
        <v>#VALUE!</v>
      </c>
      <c r="BV74" t="e">
        <f ca="1">OFFSET([1]EquipTable!$A$1,ROW()-1,0)</f>
        <v>#VALUE!</v>
      </c>
    </row>
    <row r="75" spans="1:74">
      <c r="A75">
        <v>8</v>
      </c>
      <c r="B75">
        <v>3</v>
      </c>
      <c r="C75">
        <f t="shared" si="33"/>
        <v>0</v>
      </c>
      <c r="D75">
        <f t="shared" ca="1" si="49"/>
        <v>0.26920854683923834</v>
      </c>
      <c r="E75">
        <f t="shared" ca="1" si="49"/>
        <v>0.19667583370360231</v>
      </c>
      <c r="F75">
        <f t="shared" ca="1" si="49"/>
        <v>0.26129230035870632</v>
      </c>
      <c r="G75">
        <f t="shared" ca="1" si="49"/>
        <v>0.19992157208823813</v>
      </c>
      <c r="H75">
        <f t="shared" ca="1" si="49"/>
        <v>0.9908254320027301</v>
      </c>
      <c r="I75">
        <f t="shared" ca="1" si="49"/>
        <v>0.72664138955464042</v>
      </c>
      <c r="M75" t="str">
        <f t="shared" ca="1" si="34"/>
        <v>안 지정 캐릭터 PP 일반등급</v>
      </c>
      <c r="N75">
        <f t="shared" ca="1" si="35"/>
        <v>19667</v>
      </c>
      <c r="O75">
        <f t="shared" ca="1" si="36"/>
        <v>5</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1500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476</v>
      </c>
      <c r="AD75">
        <v>1</v>
      </c>
      <c r="AE75" t="s">
        <v>125</v>
      </c>
      <c r="AG75">
        <v>700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용기의 도끼</v>
      </c>
      <c r="AL75">
        <v>1</v>
      </c>
      <c r="AM7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v>
      </c>
      <c r="AN75" t="str">
        <f t="shared" ca="1" si="42"/>
        <v>{"dy":8,"sl":3,"tp":"fe","vl":"Equip0001","cn":1,"pt":"GO","pr":700}</v>
      </c>
      <c r="BM75" t="e">
        <f ca="1">IF(VLOOKUP($BV75,[1]EquipTable!$1:$1048576,MATCH("업데이트순번",[1]EquipTable!$1:$1,0),0)&lt;=$BP$1,1,0)
*IF(MID(BV75,7,1)="4",0.1,1)</f>
        <v>#VALUE!</v>
      </c>
      <c r="BN75" t="e">
        <f ca="1">IF(VLOOKUP($BV75,[1]EquipTable!$1:$1048576,MATCH("업데이트순번",[1]EquipTable!$1:$1,0),0)&lt;=$BP$1,1,0)
*IF(MID(BV75,7,1)="4",0.1,1)
*IF(AND(MID(BV75,7,1)&lt;&gt;"4",OR(MID(BV75,6,1)="6",MID(BV75,6,1)="7")),3,1)</f>
        <v>#VALUE!</v>
      </c>
      <c r="BO75" t="e">
        <f ca="1">IF(VLOOKUP($BV75,[1]EquipTable!$1:$1048576,MATCH("업데이트순번",[1]EquipTable!$1:$1,0),0)&lt;=$BP$1,1,0)
*IF(MID(BV75,7,1)="4",0.1,1)
*IF(AND(MID(BV75,7,1)&lt;&gt;"4",MID(BV75,6,1)="8"),4,1)</f>
        <v>#VALUE!</v>
      </c>
      <c r="BP75" t="e">
        <f t="shared" ca="1" si="43"/>
        <v>#VALUE!</v>
      </c>
      <c r="BQ75" t="e">
        <f t="shared" ca="1" si="44"/>
        <v>#VALUE!</v>
      </c>
      <c r="BR75" t="e">
        <f t="shared" ca="1" si="45"/>
        <v>#VALUE!</v>
      </c>
      <c r="BS75" t="e">
        <f t="shared" ca="1" si="46"/>
        <v>#VALUE!</v>
      </c>
      <c r="BT75" t="e">
        <f t="shared" ca="1" si="47"/>
        <v>#VALUE!</v>
      </c>
      <c r="BU75" t="e">
        <f t="shared" ca="1" si="48"/>
        <v>#VALUE!</v>
      </c>
      <c r="BV75" t="e">
        <f ca="1">OFFSET([1]EquipTable!$A$1,ROW()-1,0)</f>
        <v>#VALUE!</v>
      </c>
    </row>
    <row r="76" spans="1:74">
      <c r="A76">
        <v>8</v>
      </c>
      <c r="B76">
        <v>4</v>
      </c>
      <c r="C76">
        <f t="shared" si="33"/>
        <v>0</v>
      </c>
      <c r="D76">
        <f t="shared" ca="1" si="49"/>
        <v>6.4321113578776345E-2</v>
      </c>
      <c r="E76">
        <f t="shared" ca="1" si="49"/>
        <v>0.50299651602106077</v>
      </c>
      <c r="F76">
        <f t="shared" ca="1" si="49"/>
        <v>0.29245398848755455</v>
      </c>
      <c r="G76">
        <f t="shared" ca="1" si="49"/>
        <v>0.15550385968623281</v>
      </c>
      <c r="H76">
        <f t="shared" ca="1" si="49"/>
        <v>0.88004633878933392</v>
      </c>
      <c r="I76">
        <f t="shared" ca="1" si="49"/>
        <v>0.50506049902532912</v>
      </c>
      <c r="M76" t="str">
        <f t="shared" ca="1" si="34"/>
        <v>안 지정 캐릭터 PP 일반등급</v>
      </c>
      <c r="N76">
        <f t="shared" ca="1" si="35"/>
        <v>50299</v>
      </c>
      <c r="O76">
        <f t="shared" ca="1" si="36"/>
        <v>9</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2700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56233</v>
      </c>
      <c r="AD76">
        <v>11</v>
      </c>
      <c r="AE76" t="s">
        <v>390</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v>
      </c>
      <c r="AN76" t="str">
        <f t="shared" ca="1" si="42"/>
        <v>{"dy":8,"sl":4,"tp":"uph","vl":"56233","cn":11,"pt":"DI","pr":3}</v>
      </c>
      <c r="BM76" t="e">
        <f ca="1">IF(VLOOKUP($BV76,[1]EquipTable!$1:$1048576,MATCH("업데이트순번",[1]EquipTable!$1:$1,0),0)&lt;=$BP$1,1,0)
*IF(MID(BV76,7,1)="4",0.1,1)</f>
        <v>#VALUE!</v>
      </c>
      <c r="BN76" t="e">
        <f ca="1">IF(VLOOKUP($BV76,[1]EquipTable!$1:$1048576,MATCH("업데이트순번",[1]EquipTable!$1:$1,0),0)&lt;=$BP$1,1,0)
*IF(MID(BV76,7,1)="4",0.1,1)
*IF(AND(MID(BV76,7,1)&lt;&gt;"4",OR(MID(BV76,6,1)="6",MID(BV76,6,1)="7")),3,1)</f>
        <v>#VALUE!</v>
      </c>
      <c r="BO76" t="e">
        <f ca="1">IF(VLOOKUP($BV76,[1]EquipTable!$1:$1048576,MATCH("업데이트순번",[1]EquipTable!$1:$1,0),0)&lt;=$BP$1,1,0)
*IF(MID(BV76,7,1)="4",0.1,1)
*IF(AND(MID(BV76,7,1)&lt;&gt;"4",MID(BV76,6,1)="8"),4,1)</f>
        <v>#VALUE!</v>
      </c>
      <c r="BP76" t="e">
        <f t="shared" ca="1" si="43"/>
        <v>#VALUE!</v>
      </c>
      <c r="BQ76" t="e">
        <f t="shared" ca="1" si="44"/>
        <v>#VALUE!</v>
      </c>
      <c r="BR76" t="e">
        <f t="shared" ca="1" si="45"/>
        <v>#VALUE!</v>
      </c>
      <c r="BS76" t="e">
        <f t="shared" ca="1" si="46"/>
        <v>#VALUE!</v>
      </c>
      <c r="BT76" t="e">
        <f t="shared" ca="1" si="47"/>
        <v>#VALUE!</v>
      </c>
      <c r="BU76" t="e">
        <f t="shared" ca="1" si="48"/>
        <v>#VALUE!</v>
      </c>
      <c r="BV76" t="e">
        <f ca="1">OFFSET([1]EquipTable!$A$1,ROW()-1,0)</f>
        <v>#VALUE!</v>
      </c>
    </row>
    <row r="77" spans="1:74">
      <c r="A77">
        <v>8</v>
      </c>
      <c r="B77">
        <v>5</v>
      </c>
      <c r="C77">
        <f t="shared" si="33"/>
        <v>0</v>
      </c>
      <c r="D77">
        <f t="shared" ca="1" si="49"/>
        <v>0.89484024710796484</v>
      </c>
      <c r="E77">
        <f t="shared" ca="1" si="49"/>
        <v>0.79303564048308373</v>
      </c>
      <c r="F77">
        <f t="shared" ca="1" si="49"/>
        <v>0.41840597524740064</v>
      </c>
      <c r="G77">
        <f t="shared" ca="1" si="49"/>
        <v>0.18513598858337499</v>
      </c>
      <c r="H77">
        <f t="shared" ca="1" si="49"/>
        <v>0.6234532905283674</v>
      </c>
      <c r="I77">
        <f t="shared" ca="1" si="49"/>
        <v>0.97449211524261548</v>
      </c>
      <c r="M77" t="str">
        <f t="shared" ca="1" si="34"/>
        <v>안 지정 캐릭터 PP 일반등급</v>
      </c>
      <c r="N77">
        <f t="shared" ca="1" si="35"/>
        <v>79303</v>
      </c>
      <c r="O77">
        <f t="shared" ca="1" si="36"/>
        <v>12</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3600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185</v>
      </c>
      <c r="W77">
        <v>1</v>
      </c>
      <c r="X77" t="s">
        <v>129</v>
      </c>
      <c r="Z77">
        <v>96</v>
      </c>
      <c r="AA77" t="str">
        <f t="shared" ca="1" si="38"/>
        <v>fe</v>
      </c>
      <c r="AB77" t="s">
        <v>82</v>
      </c>
      <c r="AC77" t="s">
        <v>440</v>
      </c>
      <c r="AD77">
        <v>1</v>
      </c>
      <c r="AE77" t="s">
        <v>125</v>
      </c>
      <c r="AG77">
        <v>7300</v>
      </c>
      <c r="AH77" t="str">
        <f>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위장용 세검</v>
      </c>
      <c r="AL77">
        <v>1</v>
      </c>
      <c r="AM7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v>
      </c>
      <c r="AN77" t="str">
        <f t="shared" ca="1" si="42"/>
        <v>{"dy":8,"sl":5,"tp":"fe","vl":"Equip1301","cn":1,"pt":"GO","pr":7300}</v>
      </c>
      <c r="BM77" t="e">
        <f ca="1">IF(VLOOKUP($BV77,[1]EquipTable!$1:$1048576,MATCH("업데이트순번",[1]EquipTable!$1:$1,0),0)&lt;=$BP$1,1,0)
*IF(MID(BV77,7,1)="4",0.1,1)</f>
        <v>#VALUE!</v>
      </c>
      <c r="BN77" t="e">
        <f ca="1">IF(VLOOKUP($BV77,[1]EquipTable!$1:$1048576,MATCH("업데이트순번",[1]EquipTable!$1:$1,0),0)&lt;=$BP$1,1,0)
*IF(MID(BV77,7,1)="4",0.1,1)
*IF(AND(MID(BV77,7,1)&lt;&gt;"4",OR(MID(BV77,6,1)="6",MID(BV77,6,1)="7")),3,1)</f>
        <v>#VALUE!</v>
      </c>
      <c r="BO77" t="e">
        <f ca="1">IF(VLOOKUP($BV77,[1]EquipTable!$1:$1048576,MATCH("업데이트순번",[1]EquipTable!$1:$1,0),0)&lt;=$BP$1,1,0)
*IF(MID(BV77,7,1)="4",0.1,1)
*IF(AND(MID(BV77,7,1)&lt;&gt;"4",MID(BV77,6,1)="8"),4,1)</f>
        <v>#VALUE!</v>
      </c>
      <c r="BP77" t="e">
        <f t="shared" ca="1" si="43"/>
        <v>#VALUE!</v>
      </c>
      <c r="BQ77" t="e">
        <f t="shared" ca="1" si="44"/>
        <v>#VALUE!</v>
      </c>
      <c r="BR77" t="e">
        <f t="shared" ca="1" si="45"/>
        <v>#VALUE!</v>
      </c>
      <c r="BS77" t="e">
        <f t="shared" ca="1" si="46"/>
        <v>#VALUE!</v>
      </c>
      <c r="BT77" t="e">
        <f t="shared" ca="1" si="47"/>
        <v>#VALUE!</v>
      </c>
      <c r="BU77" t="e">
        <f t="shared" ca="1" si="48"/>
        <v>#VALUE!</v>
      </c>
      <c r="BV77" t="e">
        <f ca="1">OFFSET([1]EquipTable!$A$1,ROW()-1,0)</f>
        <v>#VALUE!</v>
      </c>
    </row>
    <row r="78" spans="1:74">
      <c r="A78">
        <v>8</v>
      </c>
      <c r="B78">
        <v>6</v>
      </c>
      <c r="C78">
        <f t="shared" si="33"/>
        <v>0</v>
      </c>
      <c r="D78">
        <f t="shared" ca="1" si="49"/>
        <v>0.46074931528164687</v>
      </c>
      <c r="E78">
        <f t="shared" ca="1" si="49"/>
        <v>0.3777927911060126</v>
      </c>
      <c r="F78">
        <f t="shared" ca="1" si="49"/>
        <v>0.10958443263102224</v>
      </c>
      <c r="G78">
        <f t="shared" ca="1" si="49"/>
        <v>0.75095836552827999</v>
      </c>
      <c r="H78">
        <f t="shared" ca="1" si="49"/>
        <v>0.88585376942414829</v>
      </c>
      <c r="I78">
        <f t="shared" ca="1" si="49"/>
        <v>0.91040609791250038</v>
      </c>
      <c r="M78" t="str">
        <f t="shared" ca="1" si="34"/>
        <v>지정 장비</v>
      </c>
      <c r="N78" t="e">
        <f t="shared" ca="1" si="35"/>
        <v>#VALUE!</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t="e">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#VALUE!</v>
      </c>
      <c r="S78" t="e">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#VALUE!</v>
      </c>
      <c r="T78" t="e">
        <f t="shared" ca="1" si="37"/>
        <v>#VALUE!</v>
      </c>
      <c r="U78" t="s">
        <v>82</v>
      </c>
      <c r="V78" t="s">
        <v>192</v>
      </c>
      <c r="W78">
        <v>1</v>
      </c>
      <c r="X78" t="s">
        <v>125</v>
      </c>
      <c r="Z78">
        <v>600</v>
      </c>
      <c r="AA78" t="str">
        <f t="shared" ca="1" si="38"/>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v>
      </c>
      <c r="AN78" t="str">
        <f t="shared" ca="1" si="42"/>
        <v>{"dy":8,"sl":6,"tp":"uph","vl":"19503","cn":9,"pt":"GO","pr":2700}</v>
      </c>
      <c r="BM78" t="e">
        <f ca="1">IF(VLOOKUP($BV78,[1]EquipTable!$1:$1048576,MATCH("업데이트순번",[1]EquipTable!$1:$1,0),0)&lt;=$BP$1,1,0)
*IF(MID(BV78,7,1)="4",0.1,1)</f>
        <v>#VALUE!</v>
      </c>
      <c r="BN78" t="e">
        <f ca="1">IF(VLOOKUP($BV78,[1]EquipTable!$1:$1048576,MATCH("업데이트순번",[1]EquipTable!$1:$1,0),0)&lt;=$BP$1,1,0)
*IF(MID(BV78,7,1)="4",0.1,1)
*IF(AND(MID(BV78,7,1)&lt;&gt;"4",OR(MID(BV78,6,1)="6",MID(BV78,6,1)="7")),3,1)</f>
        <v>#VALUE!</v>
      </c>
      <c r="BO78" t="e">
        <f ca="1">IF(VLOOKUP($BV78,[1]EquipTable!$1:$1048576,MATCH("업데이트순번",[1]EquipTable!$1:$1,0),0)&lt;=$BP$1,1,0)
*IF(MID(BV78,7,1)="4",0.1,1)
*IF(AND(MID(BV78,7,1)&lt;&gt;"4",MID(BV78,6,1)="8"),4,1)</f>
        <v>#VALUE!</v>
      </c>
      <c r="BP78" t="e">
        <f t="shared" ca="1" si="43"/>
        <v>#VALUE!</v>
      </c>
      <c r="BQ78" t="e">
        <f t="shared" ca="1" si="44"/>
        <v>#VALUE!</v>
      </c>
      <c r="BR78" t="e">
        <f t="shared" ca="1" si="45"/>
        <v>#VALUE!</v>
      </c>
      <c r="BS78" t="e">
        <f t="shared" ca="1" si="46"/>
        <v>#VALUE!</v>
      </c>
      <c r="BT78" t="e">
        <f t="shared" ca="1" si="47"/>
        <v>#VALUE!</v>
      </c>
      <c r="BU78" t="e">
        <f t="shared" ca="1" si="48"/>
        <v>#VALUE!</v>
      </c>
      <c r="BV78" t="e">
        <f ca="1">OFFSET([1]EquipTable!$A$1,ROW()-1,0)</f>
        <v>#VALUE!</v>
      </c>
    </row>
    <row r="79" spans="1:74">
      <c r="A79">
        <v>8</v>
      </c>
      <c r="B79">
        <v>7</v>
      </c>
      <c r="C79">
        <f t="shared" si="33"/>
        <v>0</v>
      </c>
      <c r="D79">
        <f t="shared" ca="1" si="49"/>
        <v>0.88705281322961083</v>
      </c>
      <c r="E79">
        <f t="shared" ca="1" si="49"/>
        <v>0.16812277233151762</v>
      </c>
      <c r="F79">
        <f t="shared" ca="1" si="49"/>
        <v>0.31985447052785332</v>
      </c>
      <c r="G79">
        <f t="shared" ca="1" si="49"/>
        <v>0.39570054253189335</v>
      </c>
      <c r="H79">
        <f t="shared" ca="1" si="49"/>
        <v>0.50403306626426747</v>
      </c>
      <c r="I79">
        <f t="shared" ca="1" si="49"/>
        <v>0.45106312180617358</v>
      </c>
      <c r="M79" t="str">
        <f t="shared" ca="1" si="34"/>
        <v>지정 장비</v>
      </c>
      <c r="N79" t="e">
        <f t="shared" ca="1" si="35"/>
        <v>#VALUE!</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t="e">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#VALUE!</v>
      </c>
      <c r="S79" t="e">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#VALUE!</v>
      </c>
      <c r="T79" t="e">
        <f t="shared" ca="1" si="37"/>
        <v>#VALUE!</v>
      </c>
      <c r="U79" t="s">
        <v>82</v>
      </c>
      <c r="V79" t="s">
        <v>252</v>
      </c>
      <c r="W79">
        <v>1</v>
      </c>
      <c r="X79" t="s">
        <v>125</v>
      </c>
      <c r="Z79">
        <v>7300</v>
      </c>
      <c r="AA79" t="str">
        <f t="shared" ca="1" si="38"/>
        <v>fe</v>
      </c>
      <c r="AB79" t="s">
        <v>82</v>
      </c>
      <c r="AC79" t="s">
        <v>441</v>
      </c>
      <c r="AD79">
        <v>1</v>
      </c>
      <c r="AE79" t="s">
        <v>125</v>
      </c>
      <c r="AG79">
        <v>29300</v>
      </c>
      <c r="AH79" t="str">
        <f>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스톰 브링어</v>
      </c>
      <c r="AL79">
        <v>1</v>
      </c>
      <c r="AM7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v>
      </c>
      <c r="AN79" t="str">
        <f t="shared" ca="1" si="42"/>
        <v>{"dy":8,"sl":7,"tp":"fe","vl":"Equip8202","cn":1,"pt":"GO","pr":29300}</v>
      </c>
      <c r="BM79" t="e">
        <f ca="1">IF(VLOOKUP($BV79,[1]EquipTable!$1:$1048576,MATCH("업데이트순번",[1]EquipTable!$1:$1,0),0)&lt;=$BP$1,1,0)
*IF(MID(BV79,7,1)="4",0.1,1)</f>
        <v>#VALUE!</v>
      </c>
      <c r="BN79" t="e">
        <f ca="1">IF(VLOOKUP($BV79,[1]EquipTable!$1:$1048576,MATCH("업데이트순번",[1]EquipTable!$1:$1,0),0)&lt;=$BP$1,1,0)
*IF(MID(BV79,7,1)="4",0.1,1)
*IF(AND(MID(BV79,7,1)&lt;&gt;"4",OR(MID(BV79,6,1)="6",MID(BV79,6,1)="7")),3,1)</f>
        <v>#VALUE!</v>
      </c>
      <c r="BO79" t="e">
        <f ca="1">IF(VLOOKUP($BV79,[1]EquipTable!$1:$1048576,MATCH("업데이트순번",[1]EquipTable!$1:$1,0),0)&lt;=$BP$1,1,0)
*IF(MID(BV79,7,1)="4",0.1,1)
*IF(AND(MID(BV79,7,1)&lt;&gt;"4",MID(BV79,6,1)="8"),4,1)</f>
        <v>#VALUE!</v>
      </c>
      <c r="BP79" t="e">
        <f t="shared" ca="1" si="43"/>
        <v>#VALUE!</v>
      </c>
      <c r="BQ79" t="e">
        <f t="shared" ca="1" si="44"/>
        <v>#VALUE!</v>
      </c>
      <c r="BR79" t="e">
        <f t="shared" ca="1" si="45"/>
        <v>#VALUE!</v>
      </c>
      <c r="BS79" t="e">
        <f t="shared" ca="1" si="46"/>
        <v>#VALUE!</v>
      </c>
      <c r="BT79" t="e">
        <f t="shared" ca="1" si="47"/>
        <v>#VALUE!</v>
      </c>
      <c r="BU79" t="e">
        <f t="shared" ca="1" si="48"/>
        <v>#VALUE!</v>
      </c>
      <c r="BV79" t="e">
        <f ca="1">OFFSET([1]EquipTable!$A$1,ROW()-1,0)</f>
        <v>#VALUE!</v>
      </c>
    </row>
    <row r="80" spans="1:74">
      <c r="A80">
        <v>8</v>
      </c>
      <c r="B80">
        <v>8</v>
      </c>
      <c r="C80">
        <f t="shared" si="33"/>
        <v>0</v>
      </c>
      <c r="D80">
        <f t="shared" ca="1" si="49"/>
        <v>0.77865645107147197</v>
      </c>
      <c r="E80">
        <f t="shared" ca="1" si="49"/>
        <v>0.7161103398521208</v>
      </c>
      <c r="F80">
        <f t="shared" ca="1" si="49"/>
        <v>0.82009494467387234</v>
      </c>
      <c r="G80">
        <f t="shared" ca="1" si="49"/>
        <v>0.15192540884658534</v>
      </c>
      <c r="H80">
        <f t="shared" ca="1" si="49"/>
        <v>0.28719666651788145</v>
      </c>
      <c r="I80">
        <f t="shared" ca="1" si="49"/>
        <v>0.77313833239148166</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fl1</v>
      </c>
      <c r="AB80" t="s">
        <v>87</v>
      </c>
      <c r="AC80" t="s">
        <v>505</v>
      </c>
      <c r="AD80">
        <v>1</v>
      </c>
      <c r="AE80" t="s">
        <v>129</v>
      </c>
      <c r="AF80">
        <v>219</v>
      </c>
      <c r="AG80">
        <v>119</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오비우스</v>
      </c>
      <c r="AL80">
        <v>1</v>
      </c>
      <c r="AM8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v>
      </c>
      <c r="AN80" t="str">
        <f t="shared" ca="1" si="42"/>
        <v>{"dy":8,"sl":8,"tp":"fl1","vl":"Actor1141","cn":1,"pt":"DI","pp":219,"pr":119}</v>
      </c>
      <c r="BM80" t="e">
        <f ca="1">IF(VLOOKUP($BV80,[1]EquipTable!$1:$1048576,MATCH("업데이트순번",[1]EquipTable!$1:$1,0),0)&lt;=$BP$1,1,0)
*IF(MID(BV80,7,1)="4",0.1,1)</f>
        <v>#VALUE!</v>
      </c>
      <c r="BN80" t="e">
        <f ca="1">IF(VLOOKUP($BV80,[1]EquipTable!$1:$1048576,MATCH("업데이트순번",[1]EquipTable!$1:$1,0),0)&lt;=$BP$1,1,0)
*IF(MID(BV80,7,1)="4",0.1,1)
*IF(AND(MID(BV80,7,1)&lt;&gt;"4",OR(MID(BV80,6,1)="6",MID(BV80,6,1)="7")),3,1)</f>
        <v>#VALUE!</v>
      </c>
      <c r="BO80" t="e">
        <f ca="1">IF(VLOOKUP($BV80,[1]EquipTable!$1:$1048576,MATCH("업데이트순번",[1]EquipTable!$1:$1,0),0)&lt;=$BP$1,1,0)
*IF(MID(BV80,7,1)="4",0.1,1)
*IF(AND(MID(BV80,7,1)&lt;&gt;"4",MID(BV80,6,1)="8"),4,1)</f>
        <v>#VALUE!</v>
      </c>
      <c r="BP80" t="e">
        <f t="shared" ca="1" si="43"/>
        <v>#VALUE!</v>
      </c>
      <c r="BQ80" t="e">
        <f t="shared" ca="1" si="44"/>
        <v>#VALUE!</v>
      </c>
      <c r="BR80" t="e">
        <f t="shared" ca="1" si="45"/>
        <v>#VALUE!</v>
      </c>
      <c r="BS80" t="e">
        <f t="shared" ca="1" si="46"/>
        <v>#VALUE!</v>
      </c>
      <c r="BT80" t="e">
        <f t="shared" ca="1" si="47"/>
        <v>#VALUE!</v>
      </c>
      <c r="BU80" t="e">
        <f t="shared" ca="1" si="48"/>
        <v>#VALUE!</v>
      </c>
      <c r="BV80" t="e">
        <f ca="1">OFFSET([1]EquipTable!$A$1,ROW()-1,0)</f>
        <v>#VALUE!</v>
      </c>
    </row>
    <row r="81" spans="1:74">
      <c r="A81">
        <v>8</v>
      </c>
      <c r="B81">
        <v>9</v>
      </c>
      <c r="C81">
        <f t="shared" si="33"/>
        <v>0</v>
      </c>
      <c r="D81">
        <f t="shared" ca="1" si="49"/>
        <v>0.43198755162246572</v>
      </c>
      <c r="E81">
        <f t="shared" ca="1" si="49"/>
        <v>3.7271963379368223E-2</v>
      </c>
      <c r="F81">
        <f t="shared" ca="1" si="49"/>
        <v>0.23307108728823478</v>
      </c>
      <c r="G81">
        <f t="shared" ca="1" si="49"/>
        <v>0.40038367174231082</v>
      </c>
      <c r="H81">
        <f t="shared" ca="1" si="49"/>
        <v>0.23147073235880555</v>
      </c>
      <c r="I81">
        <f t="shared" ca="1" si="49"/>
        <v>0.84018129267104391</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fl1</v>
      </c>
      <c r="AB81" t="s">
        <v>87</v>
      </c>
      <c r="AC81" t="s">
        <v>481</v>
      </c>
      <c r="AD81">
        <v>1</v>
      </c>
      <c r="AE81" t="s">
        <v>129</v>
      </c>
      <c r="AF81">
        <v>219</v>
      </c>
      <c r="AG81">
        <v>119</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테이슨</v>
      </c>
      <c r="AL81">
        <v>1</v>
      </c>
      <c r="AM8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v>
      </c>
      <c r="AN81" t="str">
        <f t="shared" ca="1" si="42"/>
        <v>{"dy":8,"sl":9,"tp":"fl1","vl":"Actor1108","cn":1,"pt":"DI","pp":219,"pr":119}</v>
      </c>
      <c r="BM81" t="e">
        <f ca="1">IF(VLOOKUP($BV81,[1]EquipTable!$1:$1048576,MATCH("업데이트순번",[1]EquipTable!$1:$1,0),0)&lt;=$BP$1,1,0)
*IF(MID(BV81,7,1)="4",0.1,1)</f>
        <v>#VALUE!</v>
      </c>
      <c r="BN81" t="e">
        <f ca="1">IF(VLOOKUP($BV81,[1]EquipTable!$1:$1048576,MATCH("업데이트순번",[1]EquipTable!$1:$1,0),0)&lt;=$BP$1,1,0)
*IF(MID(BV81,7,1)="4",0.1,1)
*IF(AND(MID(BV81,7,1)&lt;&gt;"4",OR(MID(BV81,6,1)="6",MID(BV81,6,1)="7")),3,1)</f>
        <v>#VALUE!</v>
      </c>
      <c r="BO81" t="e">
        <f ca="1">IF(VLOOKUP($BV81,[1]EquipTable!$1:$1048576,MATCH("업데이트순번",[1]EquipTable!$1:$1,0),0)&lt;=$BP$1,1,0)
*IF(MID(BV81,7,1)="4",0.1,1)
*IF(AND(MID(BV81,7,1)&lt;&gt;"4",MID(BV81,6,1)="8"),4,1)</f>
        <v>#VALUE!</v>
      </c>
      <c r="BP81" t="e">
        <f t="shared" ca="1" si="43"/>
        <v>#VALUE!</v>
      </c>
      <c r="BQ81" t="e">
        <f t="shared" ca="1" si="44"/>
        <v>#VALUE!</v>
      </c>
      <c r="BR81" t="e">
        <f t="shared" ca="1" si="45"/>
        <v>#VALUE!</v>
      </c>
      <c r="BS81" t="e">
        <f t="shared" ca="1" si="46"/>
        <v>#VALUE!</v>
      </c>
      <c r="BT81" t="e">
        <f t="shared" ca="1" si="47"/>
        <v>#VALUE!</v>
      </c>
      <c r="BU81" t="e">
        <f t="shared" ca="1" si="48"/>
        <v>#VALUE!</v>
      </c>
      <c r="BV81" t="e">
        <f ca="1">OFFSET([1]EquipTable!$A$1,ROW()-1,0)</f>
        <v>#VALUE!</v>
      </c>
    </row>
    <row r="82" spans="1:74">
      <c r="A82">
        <v>9</v>
      </c>
      <c r="B82">
        <v>0</v>
      </c>
      <c r="C82">
        <f t="shared" si="33"/>
        <v>0</v>
      </c>
      <c r="D82">
        <f t="shared" ref="D82:I91" ca="1" si="50">RAND()</f>
        <v>0.16551637166308275</v>
      </c>
      <c r="E82">
        <f t="shared" ca="1" si="50"/>
        <v>0.1462656625620149</v>
      </c>
      <c r="F82">
        <f t="shared" ca="1" si="50"/>
        <v>0.96041276584540192</v>
      </c>
      <c r="G82">
        <f t="shared" ca="1" si="50"/>
        <v>0.18434270084771276</v>
      </c>
      <c r="H82">
        <f t="shared" ca="1" si="50"/>
        <v>0.84419891454267504</v>
      </c>
      <c r="I82">
        <f t="shared" ca="1" si="50"/>
        <v>0.72624023196417842</v>
      </c>
      <c r="M82" t="str">
        <f t="shared" ca="1" si="34"/>
        <v>지정 장비</v>
      </c>
      <c r="N82" t="e">
        <f t="shared" ca="1" si="35"/>
        <v>#VALUE!</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e">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#VALUE!</v>
      </c>
      <c r="R82" t="e">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#VALUE!</v>
      </c>
      <c r="S82" t="e">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#VALUE!</v>
      </c>
      <c r="T82" t="e">
        <f t="shared" ca="1" si="37"/>
        <v>#VALUE!</v>
      </c>
      <c r="U82" t="s">
        <v>82</v>
      </c>
      <c r="V82" t="s">
        <v>259</v>
      </c>
      <c r="W82">
        <v>1</v>
      </c>
      <c r="X82" t="s">
        <v>129</v>
      </c>
      <c r="Z82">
        <v>11</v>
      </c>
      <c r="AA82" t="str">
        <f t="shared" ca="1" si="38"/>
        <v>fe</v>
      </c>
      <c r="AB82" t="s">
        <v>82</v>
      </c>
      <c r="AC82" t="s">
        <v>487</v>
      </c>
      <c r="AD82">
        <v>1</v>
      </c>
      <c r="AE82" t="s">
        <v>125</v>
      </c>
      <c r="AG82">
        <v>1900</v>
      </c>
      <c r="AH82" t="str">
        <f>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v>
      </c>
      <c r="AN82" t="str">
        <f t="shared" ca="1" si="42"/>
        <v>{"dy":9,"sl":0,"tp":"fe","vl":"Equip6001","cn":1,"pt":"GO","pr":1900}</v>
      </c>
      <c r="BM82" t="e">
        <f ca="1">IF(VLOOKUP($BV82,[1]EquipTable!$1:$1048576,MATCH("업데이트순번",[1]EquipTable!$1:$1,0),0)&lt;=$BP$1,1,0)
*IF(MID(BV82,7,1)="4",0.1,1)</f>
        <v>#VALUE!</v>
      </c>
      <c r="BN82" t="e">
        <f ca="1">IF(VLOOKUP($BV82,[1]EquipTable!$1:$1048576,MATCH("업데이트순번",[1]EquipTable!$1:$1,0),0)&lt;=$BP$1,1,0)
*IF(MID(BV82,7,1)="4",0.1,1)
*IF(AND(MID(BV82,7,1)&lt;&gt;"4",OR(MID(BV82,6,1)="6",MID(BV82,6,1)="7")),3,1)</f>
        <v>#VALUE!</v>
      </c>
      <c r="BO82" t="e">
        <f ca="1">IF(VLOOKUP($BV82,[1]EquipTable!$1:$1048576,MATCH("업데이트순번",[1]EquipTable!$1:$1,0),0)&lt;=$BP$1,1,0)
*IF(MID(BV82,7,1)="4",0.1,1)
*IF(AND(MID(BV82,7,1)&lt;&gt;"4",MID(BV82,6,1)="8"),4,1)</f>
        <v>#VALUE!</v>
      </c>
      <c r="BP82" t="e">
        <f t="shared" ca="1" si="43"/>
        <v>#VALUE!</v>
      </c>
      <c r="BQ82" t="e">
        <f t="shared" ca="1" si="44"/>
        <v>#VALUE!</v>
      </c>
      <c r="BR82" t="e">
        <f t="shared" ca="1" si="45"/>
        <v>#VALUE!</v>
      </c>
      <c r="BS82" t="e">
        <f t="shared" ca="1" si="46"/>
        <v>#VALUE!</v>
      </c>
      <c r="BT82" t="e">
        <f t="shared" ca="1" si="47"/>
        <v>#VALUE!</v>
      </c>
      <c r="BU82" t="e">
        <f t="shared" ca="1" si="48"/>
        <v>#VALUE!</v>
      </c>
      <c r="BV82" t="e">
        <f ca="1">OFFSET([1]EquipTable!$A$1,ROW()-1,0)</f>
        <v>#VALUE!</v>
      </c>
    </row>
    <row r="83" spans="1:74">
      <c r="A83">
        <v>9</v>
      </c>
      <c r="B83">
        <v>1</v>
      </c>
      <c r="C83">
        <f t="shared" si="33"/>
        <v>0</v>
      </c>
      <c r="D83">
        <f t="shared" ca="1" si="50"/>
        <v>0.45663817587170574</v>
      </c>
      <c r="E83">
        <f t="shared" ca="1" si="50"/>
        <v>0.35130859764286737</v>
      </c>
      <c r="F83">
        <f t="shared" ca="1" si="50"/>
        <v>3.5221583070757734E-2</v>
      </c>
      <c r="G83">
        <f t="shared" ca="1" si="50"/>
        <v>0.79002612695835528</v>
      </c>
      <c r="H83">
        <f t="shared" ca="1" si="50"/>
        <v>0.67491457135109534</v>
      </c>
      <c r="I83">
        <f t="shared" ca="1" si="50"/>
        <v>0.31670532639511761</v>
      </c>
      <c r="M83" t="str">
        <f t="shared" ca="1" si="34"/>
        <v>지정 장비</v>
      </c>
      <c r="N83" t="e">
        <f t="shared" ca="1" si="35"/>
        <v>#VALUE!</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t="e">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#VALUE!</v>
      </c>
      <c r="S83" t="e">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#VALUE!</v>
      </c>
      <c r="T83" t="e">
        <f t="shared" ca="1" si="37"/>
        <v>#VALUE!</v>
      </c>
      <c r="U83" t="s">
        <v>82</v>
      </c>
      <c r="V83" t="s">
        <v>112</v>
      </c>
      <c r="W83">
        <v>1</v>
      </c>
      <c r="X83" t="s">
        <v>125</v>
      </c>
      <c r="Z83">
        <v>3400</v>
      </c>
      <c r="AA83" t="str">
        <f t="shared" ca="1" si="38"/>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v>
      </c>
      <c r="AN83" t="str">
        <f t="shared" ca="1" si="42"/>
        <v>{"dy":9,"sl":1,"tp":"upn","vl":"36063","cn":11,"pt":"GO","pr":3300}</v>
      </c>
      <c r="BM83" t="e">
        <f ca="1">IF(VLOOKUP($BV83,[1]EquipTable!$1:$1048576,MATCH("업데이트순번",[1]EquipTable!$1:$1,0),0)&lt;=$BP$1,1,0)
*IF(MID(BV83,7,1)="4",0.1,1)</f>
        <v>#VALUE!</v>
      </c>
      <c r="BN83" t="e">
        <f ca="1">IF(VLOOKUP($BV83,[1]EquipTable!$1:$1048576,MATCH("업데이트순번",[1]EquipTable!$1:$1,0),0)&lt;=$BP$1,1,0)
*IF(MID(BV83,7,1)="4",0.1,1)
*IF(AND(MID(BV83,7,1)&lt;&gt;"4",OR(MID(BV83,6,1)="6",MID(BV83,6,1)="7")),3,1)</f>
        <v>#VALUE!</v>
      </c>
      <c r="BO83" t="e">
        <f ca="1">IF(VLOOKUP($BV83,[1]EquipTable!$1:$1048576,MATCH("업데이트순번",[1]EquipTable!$1:$1,0),0)&lt;=$BP$1,1,0)
*IF(MID(BV83,7,1)="4",0.1,1)
*IF(AND(MID(BV83,7,1)&lt;&gt;"4",MID(BV83,6,1)="8"),4,1)</f>
        <v>#VALUE!</v>
      </c>
      <c r="BP83" t="e">
        <f t="shared" ca="1" si="43"/>
        <v>#VALUE!</v>
      </c>
      <c r="BQ83" t="e">
        <f t="shared" ca="1" si="44"/>
        <v>#VALUE!</v>
      </c>
      <c r="BR83" t="e">
        <f t="shared" ca="1" si="45"/>
        <v>#VALUE!</v>
      </c>
      <c r="BS83" t="e">
        <f t="shared" ca="1" si="46"/>
        <v>#VALUE!</v>
      </c>
      <c r="BT83" t="e">
        <f t="shared" ca="1" si="47"/>
        <v>#VALUE!</v>
      </c>
      <c r="BU83" t="e">
        <f t="shared" ca="1" si="48"/>
        <v>#VALUE!</v>
      </c>
      <c r="BV83" t="e">
        <f ca="1">OFFSET([1]EquipTable!$A$1,ROW()-1,0)</f>
        <v>#VALUE!</v>
      </c>
    </row>
    <row r="84" spans="1:74">
      <c r="A84">
        <v>9</v>
      </c>
      <c r="B84">
        <v>2</v>
      </c>
      <c r="C84">
        <f t="shared" si="33"/>
        <v>0</v>
      </c>
      <c r="D84">
        <f t="shared" ca="1" si="50"/>
        <v>3.1744758229384273E-2</v>
      </c>
      <c r="E84">
        <f t="shared" ca="1" si="50"/>
        <v>0.44917269349477296</v>
      </c>
      <c r="F84">
        <f t="shared" ca="1" si="50"/>
        <v>1.3372578209569497E-4</v>
      </c>
      <c r="G84">
        <f t="shared" ca="1" si="50"/>
        <v>1.8535386894240613E-2</v>
      </c>
      <c r="H84">
        <f t="shared" ca="1" si="50"/>
        <v>0.84427101659018333</v>
      </c>
      <c r="I84">
        <f t="shared" ca="1" si="50"/>
        <v>0.93029746975379313</v>
      </c>
      <c r="M84" t="str">
        <f t="shared" ca="1" si="34"/>
        <v>안 지정 캐릭터 PP 영웅등급</v>
      </c>
      <c r="N84">
        <f t="shared" ca="1" si="35"/>
        <v>44917</v>
      </c>
      <c r="O84">
        <f t="shared" ca="1" si="36"/>
        <v>8</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400</v>
      </c>
      <c r="AD84">
        <v>1</v>
      </c>
      <c r="AE84" t="s">
        <v>125</v>
      </c>
      <c r="AG84">
        <v>3400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v>
      </c>
      <c r="AN84" t="str">
        <f t="shared" ca="1" si="42"/>
        <v>{"dy":9,"sl":2,"tp":"fe","vl":"Equip5201","cn":1,"pt":"GO","pr":3400}</v>
      </c>
      <c r="BM84" t="e">
        <f ca="1">IF(VLOOKUP($BV84,[1]EquipTable!$1:$1048576,MATCH("업데이트순번",[1]EquipTable!$1:$1,0),0)&lt;=$BP$1,1,0)
*IF(MID(BV84,7,1)="4",0.1,1)</f>
        <v>#VALUE!</v>
      </c>
      <c r="BN84" t="e">
        <f ca="1">IF(VLOOKUP($BV84,[1]EquipTable!$1:$1048576,MATCH("업데이트순번",[1]EquipTable!$1:$1,0),0)&lt;=$BP$1,1,0)
*IF(MID(BV84,7,1)="4",0.1,1)
*IF(AND(MID(BV84,7,1)&lt;&gt;"4",OR(MID(BV84,6,1)="6",MID(BV84,6,1)="7")),3,1)</f>
        <v>#VALUE!</v>
      </c>
      <c r="BO84" t="e">
        <f ca="1">IF(VLOOKUP($BV84,[1]EquipTable!$1:$1048576,MATCH("업데이트순번",[1]EquipTable!$1:$1,0),0)&lt;=$BP$1,1,0)
*IF(MID(BV84,7,1)="4",0.1,1)
*IF(AND(MID(BV84,7,1)&lt;&gt;"4",MID(BV84,6,1)="8"),4,1)</f>
        <v>#VALUE!</v>
      </c>
      <c r="BP84" t="e">
        <f t="shared" ca="1" si="43"/>
        <v>#VALUE!</v>
      </c>
      <c r="BQ84" t="e">
        <f t="shared" ca="1" si="44"/>
        <v>#VALUE!</v>
      </c>
      <c r="BR84" t="e">
        <f t="shared" ca="1" si="45"/>
        <v>#VALUE!</v>
      </c>
      <c r="BS84" t="e">
        <f t="shared" ca="1" si="46"/>
        <v>#VALUE!</v>
      </c>
      <c r="BT84" t="e">
        <f t="shared" ca="1" si="47"/>
        <v>#VALUE!</v>
      </c>
      <c r="BU84" t="e">
        <f t="shared" ca="1" si="48"/>
        <v>#VALUE!</v>
      </c>
      <c r="BV84" t="e">
        <f ca="1">OFFSET([1]EquipTable!$A$1,ROW()-1,0)</f>
        <v>#VALUE!</v>
      </c>
    </row>
    <row r="85" spans="1:74">
      <c r="A85">
        <v>9</v>
      </c>
      <c r="B85">
        <v>3</v>
      </c>
      <c r="C85">
        <f t="shared" si="33"/>
        <v>0</v>
      </c>
      <c r="D85">
        <f t="shared" ca="1" si="50"/>
        <v>7.4493020043922331E-2</v>
      </c>
      <c r="E85">
        <f t="shared" ca="1" si="50"/>
        <v>0.44734774548330403</v>
      </c>
      <c r="F85">
        <f t="shared" ca="1" si="50"/>
        <v>0.98489782989903185</v>
      </c>
      <c r="G85">
        <f t="shared" ca="1" si="50"/>
        <v>0.20580791004535437</v>
      </c>
      <c r="H85">
        <f t="shared" ca="1" si="50"/>
        <v>0.90708884822587865</v>
      </c>
      <c r="I85">
        <f t="shared" ca="1" si="50"/>
        <v>0.85339444099603856</v>
      </c>
      <c r="M85" t="str">
        <f t="shared" ca="1" si="34"/>
        <v>안 지정 캐릭터 PP 영웅등급</v>
      </c>
      <c r="N85">
        <f t="shared" ca="1" si="35"/>
        <v>44734</v>
      </c>
      <c r="O85">
        <f t="shared" ca="1" si="36"/>
        <v>8</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2400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486</v>
      </c>
      <c r="AD85">
        <v>1</v>
      </c>
      <c r="AE85" t="s">
        <v>125</v>
      </c>
      <c r="AG85">
        <v>7300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뿔과 뼈</v>
      </c>
      <c r="AL85">
        <v>1</v>
      </c>
      <c r="AM8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v>
      </c>
      <c r="AN85" t="str">
        <f t="shared" ca="1" si="42"/>
        <v>{"dy":9,"sl":3,"tp":"fe","vl":"Equip2301","cn":1,"pt":"GO","pr":7300}</v>
      </c>
      <c r="BM85" t="e">
        <f ca="1">IF(VLOOKUP($BV85,[1]EquipTable!$1:$1048576,MATCH("업데이트순번",[1]EquipTable!$1:$1,0),0)&lt;=$BP$1,1,0)
*IF(MID(BV85,7,1)="4",0.1,1)</f>
        <v>#VALUE!</v>
      </c>
      <c r="BN85" t="e">
        <f ca="1">IF(VLOOKUP($BV85,[1]EquipTable!$1:$1048576,MATCH("업데이트순번",[1]EquipTable!$1:$1,0),0)&lt;=$BP$1,1,0)
*IF(MID(BV85,7,1)="4",0.1,1)
*IF(AND(MID(BV85,7,1)&lt;&gt;"4",OR(MID(BV85,6,1)="6",MID(BV85,6,1)="7")),3,1)</f>
        <v>#VALUE!</v>
      </c>
      <c r="BO85" t="e">
        <f ca="1">IF(VLOOKUP($BV85,[1]EquipTable!$1:$1048576,MATCH("업데이트순번",[1]EquipTable!$1:$1,0),0)&lt;=$BP$1,1,0)
*IF(MID(BV85,7,1)="4",0.1,1)
*IF(AND(MID(BV85,7,1)&lt;&gt;"4",MID(BV85,6,1)="8"),4,1)</f>
        <v>#VALUE!</v>
      </c>
      <c r="BP85" t="e">
        <f t="shared" ca="1" si="43"/>
        <v>#VALUE!</v>
      </c>
      <c r="BQ85" t="e">
        <f t="shared" ca="1" si="44"/>
        <v>#VALUE!</v>
      </c>
      <c r="BR85" t="e">
        <f t="shared" ca="1" si="45"/>
        <v>#VALUE!</v>
      </c>
      <c r="BS85" t="e">
        <f t="shared" ca="1" si="46"/>
        <v>#VALUE!</v>
      </c>
      <c r="BT85" t="e">
        <f t="shared" ca="1" si="47"/>
        <v>#VALUE!</v>
      </c>
      <c r="BU85" t="e">
        <f t="shared" ca="1" si="48"/>
        <v>#VALUE!</v>
      </c>
      <c r="BV85" t="e">
        <f ca="1">OFFSET([1]EquipTable!$A$1,ROW()-1,0)</f>
        <v>#VALUE!</v>
      </c>
    </row>
    <row r="86" spans="1:74">
      <c r="A86">
        <v>9</v>
      </c>
      <c r="B86">
        <v>4</v>
      </c>
      <c r="C86">
        <f t="shared" si="33"/>
        <v>0</v>
      </c>
      <c r="D86">
        <f t="shared" ca="1" si="50"/>
        <v>0.25474876713698003</v>
      </c>
      <c r="E86">
        <f t="shared" ca="1" si="50"/>
        <v>0.54106648735181351</v>
      </c>
      <c r="F86">
        <f t="shared" ca="1" si="50"/>
        <v>0.2617323143419481</v>
      </c>
      <c r="G86">
        <f t="shared" ca="1" si="50"/>
        <v>0.79924218471760244</v>
      </c>
      <c r="H86">
        <f t="shared" ca="1" si="50"/>
        <v>0.90297613160040269</v>
      </c>
      <c r="I86">
        <f t="shared" ca="1" si="50"/>
        <v>0.71074675992950143</v>
      </c>
      <c r="M86" t="str">
        <f t="shared" ca="1" si="34"/>
        <v>안 지정 캐릭터 PP 일반등급</v>
      </c>
      <c r="N86">
        <f t="shared" ca="1" si="35"/>
        <v>54106</v>
      </c>
      <c r="O86">
        <f t="shared" ca="1" si="36"/>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442</v>
      </c>
      <c r="AD86">
        <v>1</v>
      </c>
      <c r="AE86" t="s">
        <v>129</v>
      </c>
      <c r="AG86">
        <v>11</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흑진주 칼날</v>
      </c>
      <c r="AL86">
        <v>1</v>
      </c>
      <c r="AM8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v>
      </c>
      <c r="AN86" t="str">
        <f t="shared" ca="1" si="42"/>
        <v>{"dy":9,"sl":4,"tp":"fe","vl":"Equip1302","cn":1,"pt":"DI","pr":11}</v>
      </c>
      <c r="BM86" t="e">
        <f ca="1">IF(VLOOKUP($BV86,[1]EquipTable!$1:$1048576,MATCH("업데이트순번",[1]EquipTable!$1:$1,0),0)&lt;=$BP$1,1,0)
*IF(MID(BV86,7,1)="4",0.1,1)</f>
        <v>#VALUE!</v>
      </c>
      <c r="BN86" t="e">
        <f ca="1">IF(VLOOKUP($BV86,[1]EquipTable!$1:$1048576,MATCH("업데이트순번",[1]EquipTable!$1:$1,0),0)&lt;=$BP$1,1,0)
*IF(MID(BV86,7,1)="4",0.1,1)
*IF(AND(MID(BV86,7,1)&lt;&gt;"4",OR(MID(BV86,6,1)="6",MID(BV86,6,1)="7")),3,1)</f>
        <v>#VALUE!</v>
      </c>
      <c r="BO86" t="e">
        <f ca="1">IF(VLOOKUP($BV86,[1]EquipTable!$1:$1048576,MATCH("업데이트순번",[1]EquipTable!$1:$1,0),0)&lt;=$BP$1,1,0)
*IF(MID(BV86,7,1)="4",0.1,1)
*IF(AND(MID(BV86,7,1)&lt;&gt;"4",MID(BV86,6,1)="8"),4,1)</f>
        <v>#VALUE!</v>
      </c>
      <c r="BP86" t="e">
        <f t="shared" ca="1" si="43"/>
        <v>#VALUE!</v>
      </c>
      <c r="BQ86" t="e">
        <f t="shared" ca="1" si="44"/>
        <v>#VALUE!</v>
      </c>
      <c r="BR86" t="e">
        <f t="shared" ca="1" si="45"/>
        <v>#VALUE!</v>
      </c>
      <c r="BS86" t="e">
        <f t="shared" ca="1" si="46"/>
        <v>#VALUE!</v>
      </c>
      <c r="BT86" t="e">
        <f t="shared" ca="1" si="47"/>
        <v>#VALUE!</v>
      </c>
      <c r="BU86" t="e">
        <f t="shared" ca="1" si="48"/>
        <v>#VALUE!</v>
      </c>
      <c r="BV86" t="e">
        <f ca="1">OFFSET([1]EquipTable!$A$1,ROW()-1,0)</f>
        <v>#VALUE!</v>
      </c>
    </row>
    <row r="87" spans="1:74">
      <c r="A87">
        <v>9</v>
      </c>
      <c r="B87">
        <v>5</v>
      </c>
      <c r="C87">
        <f t="shared" si="33"/>
        <v>0</v>
      </c>
      <c r="D87">
        <f t="shared" ca="1" si="50"/>
        <v>0.42906357590273414</v>
      </c>
      <c r="E87">
        <f t="shared" ca="1" si="50"/>
        <v>0.96041620043070564</v>
      </c>
      <c r="F87">
        <f t="shared" ca="1" si="50"/>
        <v>6.381058785858329E-2</v>
      </c>
      <c r="G87">
        <f t="shared" ca="1" si="50"/>
        <v>0.47013036735615488</v>
      </c>
      <c r="H87">
        <f t="shared" ca="1" si="50"/>
        <v>0.68395442171031318</v>
      </c>
      <c r="I87">
        <f t="shared" ca="1" si="50"/>
        <v>0.17557194171210466</v>
      </c>
      <c r="M87" t="str">
        <f t="shared" ca="1" si="34"/>
        <v>지정 장비</v>
      </c>
      <c r="N87" t="e">
        <f t="shared" ca="1" si="35"/>
        <v>#VALUE!</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t="e">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#VALUE!</v>
      </c>
      <c r="S87" t="e">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#VALUE!</v>
      </c>
      <c r="T87" t="e">
        <f t="shared" ca="1" si="37"/>
        <v>#VALUE!</v>
      </c>
      <c r="U87" t="s">
        <v>82</v>
      </c>
      <c r="V87" t="s">
        <v>201</v>
      </c>
      <c r="W87">
        <v>1</v>
      </c>
      <c r="X87" t="s">
        <v>125</v>
      </c>
      <c r="Z87">
        <v>1900</v>
      </c>
      <c r="AA87" t="str">
        <f t="shared" ca="1" si="38"/>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v>
      </c>
      <c r="AN87" t="str">
        <f t="shared" ca="1" si="42"/>
        <v>{"dy":9,"sl":5,"tp":"upn","vl":"64661","cn":6,"pt":"GO","pr":1800}</v>
      </c>
      <c r="BM87" t="e">
        <f ca="1">IF(VLOOKUP($BV87,[1]EquipTable!$1:$1048576,MATCH("업데이트순번",[1]EquipTable!$1:$1,0),0)&lt;=$BP$1,1,0)
*IF(MID(BV87,7,1)="4",0.1,1)</f>
        <v>#VALUE!</v>
      </c>
      <c r="BN87" t="e">
        <f ca="1">IF(VLOOKUP($BV87,[1]EquipTable!$1:$1048576,MATCH("업데이트순번",[1]EquipTable!$1:$1,0),0)&lt;=$BP$1,1,0)
*IF(MID(BV87,7,1)="4",0.1,1)
*IF(AND(MID(BV87,7,1)&lt;&gt;"4",OR(MID(BV87,6,1)="6",MID(BV87,6,1)="7")),3,1)</f>
        <v>#VALUE!</v>
      </c>
      <c r="BO87" t="e">
        <f ca="1">IF(VLOOKUP($BV87,[1]EquipTable!$1:$1048576,MATCH("업데이트순번",[1]EquipTable!$1:$1,0),0)&lt;=$BP$1,1,0)
*IF(MID(BV87,7,1)="4",0.1,1)
*IF(AND(MID(BV87,7,1)&lt;&gt;"4",MID(BV87,6,1)="8"),4,1)</f>
        <v>#VALUE!</v>
      </c>
      <c r="BP87" t="e">
        <f t="shared" ca="1" si="43"/>
        <v>#VALUE!</v>
      </c>
      <c r="BQ87" t="e">
        <f t="shared" ca="1" si="44"/>
        <v>#VALUE!</v>
      </c>
      <c r="BR87" t="e">
        <f t="shared" ca="1" si="45"/>
        <v>#VALUE!</v>
      </c>
      <c r="BS87" t="e">
        <f t="shared" ca="1" si="46"/>
        <v>#VALUE!</v>
      </c>
      <c r="BT87" t="e">
        <f t="shared" ca="1" si="47"/>
        <v>#VALUE!</v>
      </c>
      <c r="BU87" t="e">
        <f t="shared" ca="1" si="48"/>
        <v>#VALUE!</v>
      </c>
      <c r="BV87" t="e">
        <f ca="1">OFFSET([1]EquipTable!$A$1,ROW()-1,0)</f>
        <v>#VALUE!</v>
      </c>
    </row>
    <row r="88" spans="1:74">
      <c r="A88">
        <v>9</v>
      </c>
      <c r="B88">
        <v>6</v>
      </c>
      <c r="C88">
        <f t="shared" si="33"/>
        <v>0</v>
      </c>
      <c r="D88">
        <f t="shared" ca="1" si="50"/>
        <v>0.78634368981360681</v>
      </c>
      <c r="E88">
        <f t="shared" ca="1" si="50"/>
        <v>0.43027190641435931</v>
      </c>
      <c r="F88">
        <f t="shared" ca="1" si="50"/>
        <v>0.38826622849058734</v>
      </c>
      <c r="G88">
        <f t="shared" ca="1" si="50"/>
        <v>0.8313252775410348</v>
      </c>
      <c r="H88">
        <f t="shared" ca="1" si="50"/>
        <v>0.20542652919993076</v>
      </c>
      <c r="I88">
        <f t="shared" ca="1" si="50"/>
        <v>0.56310740531688008</v>
      </c>
      <c r="M88" t="str">
        <f t="shared" ca="1" si="34"/>
        <v>지정 장비</v>
      </c>
      <c r="N88" t="e">
        <f t="shared" ca="1" si="35"/>
        <v>#VALUE!</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t="e">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#VALUE!</v>
      </c>
      <c r="S88" t="e">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#VALUE!</v>
      </c>
      <c r="T88" t="e">
        <f t="shared" ca="1" si="37"/>
        <v>#VALUE!</v>
      </c>
      <c r="U88" t="s">
        <v>82</v>
      </c>
      <c r="V88" t="s">
        <v>239</v>
      </c>
      <c r="W88">
        <v>1</v>
      </c>
      <c r="X88" t="s">
        <v>125</v>
      </c>
      <c r="Z88">
        <v>29300</v>
      </c>
      <c r="AA88" t="str">
        <f t="shared" ca="1" si="38"/>
        <v>fe</v>
      </c>
      <c r="AB88" t="s">
        <v>82</v>
      </c>
      <c r="AC88" t="s">
        <v>441</v>
      </c>
      <c r="AD88">
        <v>1</v>
      </c>
      <c r="AE88" t="s">
        <v>125</v>
      </c>
      <c r="AG88">
        <v>29300</v>
      </c>
      <c r="AH88" t="str">
        <f>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v>
      </c>
      <c r="AN88" t="str">
        <f t="shared" ca="1" si="42"/>
        <v>{"dy":9,"sl":6,"tp":"fe","vl":"Equip8202","cn":1,"pt":"GO","pr":29300}</v>
      </c>
      <c r="BM88" t="e">
        <f ca="1">IF(VLOOKUP($BV88,[1]EquipTable!$1:$1048576,MATCH("업데이트순번",[1]EquipTable!$1:$1,0),0)&lt;=$BP$1,1,0)
*IF(MID(BV88,7,1)="4",0.1,1)</f>
        <v>#VALUE!</v>
      </c>
      <c r="BN88" t="e">
        <f ca="1">IF(VLOOKUP($BV88,[1]EquipTable!$1:$1048576,MATCH("업데이트순번",[1]EquipTable!$1:$1,0),0)&lt;=$BP$1,1,0)
*IF(MID(BV88,7,1)="4",0.1,1)
*IF(AND(MID(BV88,7,1)&lt;&gt;"4",OR(MID(BV88,6,1)="6",MID(BV88,6,1)="7")),3,1)</f>
        <v>#VALUE!</v>
      </c>
      <c r="BO88" t="e">
        <f ca="1">IF(VLOOKUP($BV88,[1]EquipTable!$1:$1048576,MATCH("업데이트순번",[1]EquipTable!$1:$1,0),0)&lt;=$BP$1,1,0)
*IF(MID(BV88,7,1)="4",0.1,1)
*IF(AND(MID(BV88,7,1)&lt;&gt;"4",MID(BV88,6,1)="8"),4,1)</f>
        <v>#VALUE!</v>
      </c>
      <c r="BP88" t="e">
        <f t="shared" ca="1" si="43"/>
        <v>#VALUE!</v>
      </c>
      <c r="BQ88" t="e">
        <f t="shared" ca="1" si="44"/>
        <v>#VALUE!</v>
      </c>
      <c r="BR88" t="e">
        <f t="shared" ca="1" si="45"/>
        <v>#VALUE!</v>
      </c>
      <c r="BS88" t="e">
        <f t="shared" ca="1" si="46"/>
        <v>#VALUE!</v>
      </c>
      <c r="BT88" t="e">
        <f t="shared" ca="1" si="47"/>
        <v>#VALUE!</v>
      </c>
      <c r="BU88" t="e">
        <f t="shared" ca="1" si="48"/>
        <v>#VALUE!</v>
      </c>
      <c r="BV88" t="e">
        <f ca="1">OFFSET([1]EquipTable!$A$1,ROW()-1,0)</f>
        <v>#VALUE!</v>
      </c>
    </row>
    <row r="89" spans="1:74">
      <c r="A89">
        <v>9</v>
      </c>
      <c r="B89">
        <v>7</v>
      </c>
      <c r="C89">
        <f t="shared" si="33"/>
        <v>0</v>
      </c>
      <c r="D89">
        <f t="shared" ca="1" si="50"/>
        <v>0.16520303470831199</v>
      </c>
      <c r="E89">
        <f t="shared" ca="1" si="50"/>
        <v>0.50927283343139407</v>
      </c>
      <c r="F89">
        <f t="shared" ca="1" si="50"/>
        <v>0.94325602866027147</v>
      </c>
      <c r="G89">
        <f t="shared" ca="1" si="50"/>
        <v>0.26720738942392308</v>
      </c>
      <c r="H89">
        <f t="shared" ca="1" si="50"/>
        <v>5.1103206980452898E-2</v>
      </c>
      <c r="I89">
        <f t="shared" ca="1" si="50"/>
        <v>0.21246821822110984</v>
      </c>
      <c r="M89" t="str">
        <f t="shared" ca="1" si="34"/>
        <v>지정 장비</v>
      </c>
      <c r="N89" t="e">
        <f t="shared" ca="1" si="35"/>
        <v>#VALUE!</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t="e">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#VALUE!</v>
      </c>
      <c r="S89" t="e">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#VALUE!</v>
      </c>
      <c r="T89" t="e">
        <f t="shared" ca="1" si="37"/>
        <v>#VALUE!</v>
      </c>
      <c r="U89" t="s">
        <v>82</v>
      </c>
      <c r="V89" t="s">
        <v>259</v>
      </c>
      <c r="W89">
        <v>1</v>
      </c>
      <c r="X89" t="s">
        <v>125</v>
      </c>
      <c r="Z89">
        <v>7900</v>
      </c>
      <c r="AA89" t="str">
        <f t="shared" ca="1" si="38"/>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v>
      </c>
      <c r="AN89" t="str">
        <f t="shared" ca="1" si="42"/>
        <v>{"dy":9,"sl":7,"tp":"uph","vl":"80489","cn":14,"pt":"GO","pr":4200}</v>
      </c>
      <c r="BM89" t="e">
        <f ca="1">IF(VLOOKUP($BV89,[1]EquipTable!$1:$1048576,MATCH("업데이트순번",[1]EquipTable!$1:$1,0),0)&lt;=$BP$1,1,0)
*IF(MID(BV89,7,1)="4",0.1,1)</f>
        <v>#VALUE!</v>
      </c>
      <c r="BN89" t="e">
        <f ca="1">IF(VLOOKUP($BV89,[1]EquipTable!$1:$1048576,MATCH("업데이트순번",[1]EquipTable!$1:$1,0),0)&lt;=$BP$1,1,0)
*IF(MID(BV89,7,1)="4",0.1,1)
*IF(AND(MID(BV89,7,1)&lt;&gt;"4",OR(MID(BV89,6,1)="6",MID(BV89,6,1)="7")),3,1)</f>
        <v>#VALUE!</v>
      </c>
      <c r="BO89" t="e">
        <f ca="1">IF(VLOOKUP($BV89,[1]EquipTable!$1:$1048576,MATCH("업데이트순번",[1]EquipTable!$1:$1,0),0)&lt;=$BP$1,1,0)
*IF(MID(BV89,7,1)="4",0.1,1)
*IF(AND(MID(BV89,7,1)&lt;&gt;"4",MID(BV89,6,1)="8"),4,1)</f>
        <v>#VALUE!</v>
      </c>
      <c r="BP89" t="e">
        <f t="shared" ca="1" si="43"/>
        <v>#VALUE!</v>
      </c>
      <c r="BQ89" t="e">
        <f t="shared" ca="1" si="44"/>
        <v>#VALUE!</v>
      </c>
      <c r="BR89" t="e">
        <f t="shared" ca="1" si="45"/>
        <v>#VALUE!</v>
      </c>
      <c r="BS89" t="e">
        <f t="shared" ca="1" si="46"/>
        <v>#VALUE!</v>
      </c>
      <c r="BT89" t="e">
        <f t="shared" ca="1" si="47"/>
        <v>#VALUE!</v>
      </c>
      <c r="BU89" t="e">
        <f t="shared" ca="1" si="48"/>
        <v>#VALUE!</v>
      </c>
      <c r="BV89" t="e">
        <f ca="1">OFFSET([1]EquipTable!$A$1,ROW()-1,0)</f>
        <v>#VALUE!</v>
      </c>
    </row>
    <row r="90" spans="1:74">
      <c r="A90">
        <v>9</v>
      </c>
      <c r="B90">
        <v>8</v>
      </c>
      <c r="C90">
        <f t="shared" si="33"/>
        <v>0</v>
      </c>
      <c r="D90">
        <f t="shared" ca="1" si="50"/>
        <v>0.52915933116760727</v>
      </c>
      <c r="E90">
        <f t="shared" ca="1" si="50"/>
        <v>0.32075803040156192</v>
      </c>
      <c r="F90">
        <f t="shared" ca="1" si="50"/>
        <v>0.3454007728741012</v>
      </c>
      <c r="G90">
        <f t="shared" ca="1" si="50"/>
        <v>0.59527492490036449</v>
      </c>
      <c r="H90">
        <f t="shared" ca="1" si="50"/>
        <v>0.39128087754782281</v>
      </c>
      <c r="I90">
        <f t="shared" ca="1" si="50"/>
        <v>0.12097107061127899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v>
      </c>
      <c r="AN90" t="str">
        <f t="shared" ca="1" si="42"/>
        <v>{"dy":9,"sl":8}</v>
      </c>
      <c r="BM90" t="e">
        <f ca="1">IF(VLOOKUP($BV90,[1]EquipTable!$1:$1048576,MATCH("업데이트순번",[1]EquipTable!$1:$1,0),0)&lt;=$BP$1,1,0)
*IF(MID(BV90,7,1)="4",0.1,1)</f>
        <v>#VALUE!</v>
      </c>
      <c r="BN90" t="e">
        <f ca="1">IF(VLOOKUP($BV90,[1]EquipTable!$1:$1048576,MATCH("업데이트순번",[1]EquipTable!$1:$1,0),0)&lt;=$BP$1,1,0)
*IF(MID(BV90,7,1)="4",0.1,1)
*IF(AND(MID(BV90,7,1)&lt;&gt;"4",OR(MID(BV90,6,1)="6",MID(BV90,6,1)="7")),3,1)</f>
        <v>#VALUE!</v>
      </c>
      <c r="BO90" t="e">
        <f ca="1">IF(VLOOKUP($BV90,[1]EquipTable!$1:$1048576,MATCH("업데이트순번",[1]EquipTable!$1:$1,0),0)&lt;=$BP$1,1,0)
*IF(MID(BV90,7,1)="4",0.1,1)
*IF(AND(MID(BV90,7,1)&lt;&gt;"4",MID(BV90,6,1)="8"),4,1)</f>
        <v>#VALUE!</v>
      </c>
      <c r="BP90" t="e">
        <f t="shared" ca="1" si="43"/>
        <v>#VALUE!</v>
      </c>
      <c r="BQ90" t="e">
        <f t="shared" ca="1" si="44"/>
        <v>#VALUE!</v>
      </c>
      <c r="BR90" t="e">
        <f t="shared" ca="1" si="45"/>
        <v>#VALUE!</v>
      </c>
      <c r="BS90" t="e">
        <f t="shared" ca="1" si="46"/>
        <v>#VALUE!</v>
      </c>
      <c r="BT90" t="e">
        <f t="shared" ca="1" si="47"/>
        <v>#VALUE!</v>
      </c>
      <c r="BU90" t="e">
        <f t="shared" ca="1" si="48"/>
        <v>#VALUE!</v>
      </c>
      <c r="BV90" t="e">
        <f ca="1">OFFSET([1]EquipTable!$A$1,ROW()-1,0)</f>
        <v>#VALUE!</v>
      </c>
    </row>
    <row r="91" spans="1:74">
      <c r="A91">
        <v>9</v>
      </c>
      <c r="B91">
        <v>9</v>
      </c>
      <c r="C91">
        <f t="shared" si="33"/>
        <v>0</v>
      </c>
      <c r="D91">
        <f t="shared" ca="1" si="50"/>
        <v>4.1965749542286601E-2</v>
      </c>
      <c r="E91">
        <f t="shared" ca="1" si="50"/>
        <v>0.52911508131877127</v>
      </c>
      <c r="F91">
        <f t="shared" ca="1" si="50"/>
        <v>0.92339809838393905</v>
      </c>
      <c r="G91">
        <f t="shared" ca="1" si="50"/>
        <v>8.952708997524339E-2</v>
      </c>
      <c r="H91">
        <f t="shared" ca="1" si="50"/>
        <v>0.46575579467502348</v>
      </c>
      <c r="I91">
        <f t="shared" ca="1" si="50"/>
        <v>0.70356265910179971</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v>
      </c>
      <c r="AN91" t="str">
        <f t="shared" ca="1" si="42"/>
        <v>{"dy":9,"sl":9}</v>
      </c>
      <c r="BM91" t="e">
        <f ca="1">IF(VLOOKUP($BV91,[1]EquipTable!$1:$1048576,MATCH("업데이트순번",[1]EquipTable!$1:$1,0),0)&lt;=$BP$1,1,0)
*IF(MID(BV91,7,1)="4",0.1,1)</f>
        <v>#VALUE!</v>
      </c>
      <c r="BN91" t="e">
        <f ca="1">IF(VLOOKUP($BV91,[1]EquipTable!$1:$1048576,MATCH("업데이트순번",[1]EquipTable!$1:$1,0),0)&lt;=$BP$1,1,0)
*IF(MID(BV91,7,1)="4",0.1,1)
*IF(AND(MID(BV91,7,1)&lt;&gt;"4",OR(MID(BV91,6,1)="6",MID(BV91,6,1)="7")),3,1)</f>
        <v>#VALUE!</v>
      </c>
      <c r="BO91" t="e">
        <f ca="1">IF(VLOOKUP($BV91,[1]EquipTable!$1:$1048576,MATCH("업데이트순번",[1]EquipTable!$1:$1,0),0)&lt;=$BP$1,1,0)
*IF(MID(BV91,7,1)="4",0.1,1)
*IF(AND(MID(BV91,7,1)&lt;&gt;"4",MID(BV91,6,1)="8"),4,1)</f>
        <v>#VALUE!</v>
      </c>
      <c r="BP91" t="e">
        <f t="shared" ca="1" si="43"/>
        <v>#VALUE!</v>
      </c>
      <c r="BQ91" t="e">
        <f t="shared" ca="1" si="44"/>
        <v>#VALUE!</v>
      </c>
      <c r="BR91" t="e">
        <f t="shared" ca="1" si="45"/>
        <v>#VALUE!</v>
      </c>
      <c r="BS91" t="e">
        <f t="shared" ca="1" si="46"/>
        <v>#VALUE!</v>
      </c>
      <c r="BT91" t="e">
        <f t="shared" ca="1" si="47"/>
        <v>#VALUE!</v>
      </c>
      <c r="BU91" t="e">
        <f t="shared" ca="1" si="48"/>
        <v>#VALUE!</v>
      </c>
      <c r="BV91" t="e">
        <f ca="1">OFFSET([1]EquipTable!$A$1,ROW()-1,0)</f>
        <v>#VALUE!</v>
      </c>
    </row>
    <row r="92" spans="1:74">
      <c r="A92">
        <v>10</v>
      </c>
      <c r="B92">
        <v>0</v>
      </c>
      <c r="C92">
        <f t="shared" si="33"/>
        <v>0</v>
      </c>
      <c r="D92">
        <f t="shared" ref="D92:I101" ca="1" si="51">RAND()</f>
        <v>0.12097793219429032</v>
      </c>
      <c r="E92">
        <f t="shared" ca="1" si="51"/>
        <v>4.525603218399421E-2</v>
      </c>
      <c r="F92">
        <f t="shared" ca="1" si="51"/>
        <v>0.49049548300859525</v>
      </c>
      <c r="G92">
        <f t="shared" ca="1" si="51"/>
        <v>0.7217134689896969</v>
      </c>
      <c r="H92">
        <f t="shared" ca="1" si="51"/>
        <v>0.47368084371108521</v>
      </c>
      <c r="I92">
        <f t="shared" ca="1" si="51"/>
        <v>0.9136876570400132</v>
      </c>
      <c r="M92" t="str">
        <f t="shared" ca="1" si="34"/>
        <v>지정 장비</v>
      </c>
      <c r="N92" t="e">
        <f t="shared" ca="1" si="35"/>
        <v>#VALUE!</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t="e">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#VALUE!</v>
      </c>
      <c r="S92" t="e">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#VALUE!</v>
      </c>
      <c r="T92" t="e">
        <f t="shared" ca="1" si="37"/>
        <v>#VALUE!</v>
      </c>
      <c r="U92" t="s">
        <v>82</v>
      </c>
      <c r="V92" t="s">
        <v>193</v>
      </c>
      <c r="W92">
        <v>1</v>
      </c>
      <c r="X92" t="s">
        <v>125</v>
      </c>
      <c r="Z92">
        <v>900</v>
      </c>
      <c r="AA92" t="str">
        <f t="shared" ca="1" si="38"/>
        <v>fe</v>
      </c>
      <c r="AB92" t="s">
        <v>82</v>
      </c>
      <c r="AC92" t="s">
        <v>382</v>
      </c>
      <c r="AD92">
        <v>1</v>
      </c>
      <c r="AE92" t="s">
        <v>125</v>
      </c>
      <c r="AG92">
        <v>900</v>
      </c>
      <c r="AH92" t="str">
        <f>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v>
      </c>
      <c r="AN92" t="str">
        <f t="shared" ca="1" si="42"/>
        <v>{"dy":10,"sl":0,"tp":"fe","vl":"Equip2002","cn":1,"pt":"GO","pr":900}</v>
      </c>
      <c r="BM92" t="e">
        <f ca="1">IF(VLOOKUP($BV92,[1]EquipTable!$1:$1048576,MATCH("업데이트순번",[1]EquipTable!$1:$1,0),0)&lt;=$BP$1,1,0)
*IF(MID(BV92,7,1)="4",0.1,1)</f>
        <v>#VALUE!</v>
      </c>
      <c r="BN92" t="e">
        <f ca="1">IF(VLOOKUP($BV92,[1]EquipTable!$1:$1048576,MATCH("업데이트순번",[1]EquipTable!$1:$1,0),0)&lt;=$BP$1,1,0)
*IF(MID(BV92,7,1)="4",0.1,1)
*IF(AND(MID(BV92,7,1)&lt;&gt;"4",OR(MID(BV92,6,1)="6",MID(BV92,6,1)="7")),3,1)</f>
        <v>#VALUE!</v>
      </c>
      <c r="BO92" t="e">
        <f ca="1">IF(VLOOKUP($BV92,[1]EquipTable!$1:$1048576,MATCH("업데이트순번",[1]EquipTable!$1:$1,0),0)&lt;=$BP$1,1,0)
*IF(MID(BV92,7,1)="4",0.1,1)
*IF(AND(MID(BV92,7,1)&lt;&gt;"4",MID(BV92,6,1)="8"),4,1)</f>
        <v>#VALUE!</v>
      </c>
      <c r="BP92" t="e">
        <f t="shared" ca="1" si="43"/>
        <v>#VALUE!</v>
      </c>
      <c r="BQ92" t="e">
        <f t="shared" ca="1" si="44"/>
        <v>#VALUE!</v>
      </c>
      <c r="BR92" t="e">
        <f t="shared" ca="1" si="45"/>
        <v>#VALUE!</v>
      </c>
      <c r="BS92" t="e">
        <f t="shared" ca="1" si="46"/>
        <v>#VALUE!</v>
      </c>
      <c r="BT92" t="e">
        <f t="shared" ca="1" si="47"/>
        <v>#VALUE!</v>
      </c>
      <c r="BU92" t="e">
        <f t="shared" ca="1" si="48"/>
        <v>#VALUE!</v>
      </c>
      <c r="BV92" t="e">
        <f ca="1">OFFSET([1]EquipTable!$A$1,ROW()-1,0)</f>
        <v>#VALUE!</v>
      </c>
    </row>
    <row r="93" spans="1:74">
      <c r="A93">
        <v>10</v>
      </c>
      <c r="B93">
        <v>1</v>
      </c>
      <c r="C93">
        <f t="shared" si="33"/>
        <v>0</v>
      </c>
      <c r="D93">
        <f t="shared" ca="1" si="51"/>
        <v>0.33152661648044013</v>
      </c>
      <c r="E93">
        <f t="shared" ca="1" si="51"/>
        <v>0.9735201655408422</v>
      </c>
      <c r="F93">
        <f t="shared" ca="1" si="51"/>
        <v>0.89162775111218895</v>
      </c>
      <c r="G93">
        <f t="shared" ca="1" si="51"/>
        <v>0.65517681208631162</v>
      </c>
      <c r="H93">
        <f t="shared" ca="1" si="51"/>
        <v>0.83626094744248536</v>
      </c>
      <c r="I93">
        <f t="shared" ca="1" si="51"/>
        <v>0.94420954379409372</v>
      </c>
      <c r="M93" t="str">
        <f t="shared" ca="1" si="34"/>
        <v>지정 장비</v>
      </c>
      <c r="N93" t="e">
        <f t="shared" ca="1" si="35"/>
        <v>#VALUE!</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t="e">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#VALUE!</v>
      </c>
      <c r="S93" t="e">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#VALUE!</v>
      </c>
      <c r="T93" t="e">
        <f t="shared" ca="1" si="37"/>
        <v>#VALUE!</v>
      </c>
      <c r="U93" t="s">
        <v>82</v>
      </c>
      <c r="V93" t="s">
        <v>276</v>
      </c>
      <c r="W93">
        <v>1</v>
      </c>
      <c r="X93" t="s">
        <v>125</v>
      </c>
      <c r="Z93">
        <v>1200</v>
      </c>
      <c r="AA93" t="str">
        <f t="shared" ca="1" si="38"/>
        <v>fe</v>
      </c>
      <c r="AB93" t="s">
        <v>82</v>
      </c>
      <c r="AC93" t="s">
        <v>430</v>
      </c>
      <c r="AD93">
        <v>1</v>
      </c>
      <c r="AE93" t="s">
        <v>125</v>
      </c>
      <c r="AG93">
        <v>1200</v>
      </c>
      <c r="AH93" t="str">
        <f>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v>
      </c>
      <c r="AN93" t="str">
        <f t="shared" ca="1" si="42"/>
        <v>{"dy":10,"sl":1,"tp":"fe","vl":"Equip4102","cn":1,"pt":"GO","pr":1200}</v>
      </c>
      <c r="BM93" t="e">
        <f ca="1">IF(VLOOKUP($BV93,[1]EquipTable!$1:$1048576,MATCH("업데이트순번",[1]EquipTable!$1:$1,0),0)&lt;=$BP$1,1,0)
*IF(MID(BV93,7,1)="4",0.1,1)</f>
        <v>#VALUE!</v>
      </c>
      <c r="BN93" t="e">
        <f ca="1">IF(VLOOKUP($BV93,[1]EquipTable!$1:$1048576,MATCH("업데이트순번",[1]EquipTable!$1:$1,0),0)&lt;=$BP$1,1,0)
*IF(MID(BV93,7,1)="4",0.1,1)
*IF(AND(MID(BV93,7,1)&lt;&gt;"4",OR(MID(BV93,6,1)="6",MID(BV93,6,1)="7")),3,1)</f>
        <v>#VALUE!</v>
      </c>
      <c r="BO93" t="e">
        <f ca="1">IF(VLOOKUP($BV93,[1]EquipTable!$1:$1048576,MATCH("업데이트순번",[1]EquipTable!$1:$1,0),0)&lt;=$BP$1,1,0)
*IF(MID(BV93,7,1)="4",0.1,1)
*IF(AND(MID(BV93,7,1)&lt;&gt;"4",MID(BV93,6,1)="8"),4,1)</f>
        <v>#VALUE!</v>
      </c>
      <c r="BP93" t="e">
        <f t="shared" ca="1" si="43"/>
        <v>#VALUE!</v>
      </c>
      <c r="BQ93" t="e">
        <f t="shared" ca="1" si="44"/>
        <v>#VALUE!</v>
      </c>
      <c r="BR93" t="e">
        <f t="shared" ca="1" si="45"/>
        <v>#VALUE!</v>
      </c>
      <c r="BS93" t="e">
        <f t="shared" ca="1" si="46"/>
        <v>#VALUE!</v>
      </c>
      <c r="BT93" t="e">
        <f t="shared" ca="1" si="47"/>
        <v>#VALUE!</v>
      </c>
      <c r="BU93" t="e">
        <f t="shared" ca="1" si="48"/>
        <v>#VALUE!</v>
      </c>
      <c r="BV93" t="e">
        <f ca="1">OFFSET([1]EquipTable!$A$1,ROW()-1,0)</f>
        <v>#VALUE!</v>
      </c>
    </row>
    <row r="94" spans="1:74">
      <c r="A94">
        <v>10</v>
      </c>
      <c r="B94">
        <v>2</v>
      </c>
      <c r="C94">
        <f t="shared" si="33"/>
        <v>0</v>
      </c>
      <c r="D94">
        <f t="shared" ca="1" si="51"/>
        <v>0.74390541859547865</v>
      </c>
      <c r="E94">
        <f t="shared" ca="1" si="51"/>
        <v>0.71851311618315306</v>
      </c>
      <c r="F94">
        <f t="shared" ca="1" si="51"/>
        <v>0.27142495360485164</v>
      </c>
      <c r="G94">
        <f t="shared" ca="1" si="51"/>
        <v>0.60740121508600198</v>
      </c>
      <c r="H94">
        <f t="shared" ca="1" si="51"/>
        <v>0.8326836951514438</v>
      </c>
      <c r="I94">
        <f t="shared" ca="1" si="51"/>
        <v>2.4689443861089844E-2</v>
      </c>
      <c r="M94" t="str">
        <f t="shared" ca="1" si="34"/>
        <v>안 지정 캐릭터 PP 영웅등급</v>
      </c>
      <c r="N94">
        <f t="shared" ca="1" si="35"/>
        <v>71851</v>
      </c>
      <c r="O94">
        <f t="shared" ca="1" si="36"/>
        <v>11</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v>
      </c>
      <c r="AN94" t="str">
        <f t="shared" ca="1" si="42"/>
        <v>{"dy":10,"sl":2,"tp":"upn","vl":"25208","cn":10,"pt":"GO","pr":3000}</v>
      </c>
      <c r="BM94" t="e">
        <f ca="1">IF(VLOOKUP($BV94,[1]EquipTable!$1:$1048576,MATCH("업데이트순번",[1]EquipTable!$1:$1,0),0)&lt;=$BP$1,1,0)
*IF(MID(BV94,7,1)="4",0.1,1)</f>
        <v>#VALUE!</v>
      </c>
      <c r="BN94" t="e">
        <f ca="1">IF(VLOOKUP($BV94,[1]EquipTable!$1:$1048576,MATCH("업데이트순번",[1]EquipTable!$1:$1,0),0)&lt;=$BP$1,1,0)
*IF(MID(BV94,7,1)="4",0.1,1)
*IF(AND(MID(BV94,7,1)&lt;&gt;"4",OR(MID(BV94,6,1)="6",MID(BV94,6,1)="7")),3,1)</f>
        <v>#VALUE!</v>
      </c>
      <c r="BO94" t="e">
        <f ca="1">IF(VLOOKUP($BV94,[1]EquipTable!$1:$1048576,MATCH("업데이트순번",[1]EquipTable!$1:$1,0),0)&lt;=$BP$1,1,0)
*IF(MID(BV94,7,1)="4",0.1,1)
*IF(AND(MID(BV94,7,1)&lt;&gt;"4",MID(BV94,6,1)="8"),4,1)</f>
        <v>#VALUE!</v>
      </c>
      <c r="BP94" t="e">
        <f t="shared" ca="1" si="43"/>
        <v>#VALUE!</v>
      </c>
      <c r="BQ94" t="e">
        <f t="shared" ca="1" si="44"/>
        <v>#VALUE!</v>
      </c>
      <c r="BR94" t="e">
        <f t="shared" ca="1" si="45"/>
        <v>#VALUE!</v>
      </c>
      <c r="BS94" t="e">
        <f t="shared" ca="1" si="46"/>
        <v>#VALUE!</v>
      </c>
      <c r="BT94" t="e">
        <f t="shared" ca="1" si="47"/>
        <v>#VALUE!</v>
      </c>
      <c r="BU94" t="e">
        <f t="shared" ca="1" si="48"/>
        <v>#VALUE!</v>
      </c>
      <c r="BV94" t="e">
        <f ca="1">OFFSET([1]EquipTable!$A$1,ROW()-1,0)</f>
        <v>#VALUE!</v>
      </c>
    </row>
    <row r="95" spans="1:74">
      <c r="A95">
        <v>10</v>
      </c>
      <c r="B95">
        <v>3</v>
      </c>
      <c r="C95">
        <f t="shared" si="33"/>
        <v>0</v>
      </c>
      <c r="D95">
        <f t="shared" ca="1" si="51"/>
        <v>0.78751337922895026</v>
      </c>
      <c r="E95">
        <f t="shared" ca="1" si="51"/>
        <v>0.7342510254652278</v>
      </c>
      <c r="F95">
        <f t="shared" ca="1" si="51"/>
        <v>6.0518718554469886E-2</v>
      </c>
      <c r="G95">
        <f t="shared" ca="1" si="51"/>
        <v>5.6235140111158488E-2</v>
      </c>
      <c r="H95">
        <f t="shared" ca="1" si="51"/>
        <v>0.12388717760516832</v>
      </c>
      <c r="I95">
        <f t="shared" ca="1" si="51"/>
        <v>0.76031245344310294</v>
      </c>
      <c r="M95" t="str">
        <f t="shared" ca="1" si="34"/>
        <v>안 지정 캐릭터 PP 일반등급</v>
      </c>
      <c r="N95">
        <f t="shared" ca="1" si="35"/>
        <v>73425</v>
      </c>
      <c r="O95">
        <f t="shared" ca="1" si="36"/>
        <v>11</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3300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fe</v>
      </c>
      <c r="AB95" t="s">
        <v>82</v>
      </c>
      <c r="AC95" t="s">
        <v>256</v>
      </c>
      <c r="AD95">
        <v>1</v>
      </c>
      <c r="AE95" t="s">
        <v>125</v>
      </c>
      <c r="AG95">
        <v>1400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칼날 손잡이</v>
      </c>
      <c r="AL95">
        <v>1</v>
      </c>
      <c r="AM9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v>
      </c>
      <c r="AN95" t="str">
        <f t="shared" ca="1" si="42"/>
        <v>{"dy":10,"sl":3,"tp":"fe","vl":"Equip1101","cn":1,"pt":"GO","pr":1400}</v>
      </c>
      <c r="BM95" t="e">
        <f ca="1">IF(VLOOKUP($BV95,[1]EquipTable!$1:$1048576,MATCH("업데이트순번",[1]EquipTable!$1:$1,0),0)&lt;=$BP$1,1,0)
*IF(MID(BV95,7,1)="4",0.1,1)</f>
        <v>#VALUE!</v>
      </c>
      <c r="BN95" t="e">
        <f ca="1">IF(VLOOKUP($BV95,[1]EquipTable!$1:$1048576,MATCH("업데이트순번",[1]EquipTable!$1:$1,0),0)&lt;=$BP$1,1,0)
*IF(MID(BV95,7,1)="4",0.1,1)
*IF(AND(MID(BV95,7,1)&lt;&gt;"4",OR(MID(BV95,6,1)="6",MID(BV95,6,1)="7")),3,1)</f>
        <v>#VALUE!</v>
      </c>
      <c r="BO95" t="e">
        <f ca="1">IF(VLOOKUP($BV95,[1]EquipTable!$1:$1048576,MATCH("업데이트순번",[1]EquipTable!$1:$1,0),0)&lt;=$BP$1,1,0)
*IF(MID(BV95,7,1)="4",0.1,1)
*IF(AND(MID(BV95,7,1)&lt;&gt;"4",MID(BV95,6,1)="8"),4,1)</f>
        <v>#VALUE!</v>
      </c>
      <c r="BP95" t="e">
        <f t="shared" ca="1" si="43"/>
        <v>#VALUE!</v>
      </c>
      <c r="BQ95" t="e">
        <f t="shared" ca="1" si="44"/>
        <v>#VALUE!</v>
      </c>
      <c r="BR95" t="e">
        <f t="shared" ca="1" si="45"/>
        <v>#VALUE!</v>
      </c>
      <c r="BS95" t="e">
        <f t="shared" ca="1" si="46"/>
        <v>#VALUE!</v>
      </c>
      <c r="BT95" t="e">
        <f t="shared" ca="1" si="47"/>
        <v>#VALUE!</v>
      </c>
      <c r="BU95" t="e">
        <f t="shared" ca="1" si="48"/>
        <v>#VALUE!</v>
      </c>
      <c r="BV95" t="e">
        <f ca="1">OFFSET([1]EquipTable!$A$1,ROW()-1,0)</f>
        <v>#VALUE!</v>
      </c>
    </row>
    <row r="96" spans="1:74">
      <c r="A96">
        <v>10</v>
      </c>
      <c r="B96">
        <v>4</v>
      </c>
      <c r="C96">
        <f t="shared" si="33"/>
        <v>0</v>
      </c>
      <c r="D96">
        <f t="shared" ca="1" si="51"/>
        <v>0.75806567124405366</v>
      </c>
      <c r="E96">
        <f t="shared" ca="1" si="51"/>
        <v>0.87231407993834065</v>
      </c>
      <c r="F96">
        <f t="shared" ca="1" si="51"/>
        <v>0.85046318554197942</v>
      </c>
      <c r="G96">
        <f t="shared" ca="1" si="51"/>
        <v>0.37563913590805542</v>
      </c>
      <c r="H96">
        <f t="shared" ca="1" si="51"/>
        <v>0.51339301231653534</v>
      </c>
      <c r="I96">
        <f t="shared" ca="1" si="51"/>
        <v>0.46497329871619886</v>
      </c>
      <c r="M96" t="str">
        <f t="shared" ca="1" si="34"/>
        <v>안 지정 캐릭터 PP 일반등급</v>
      </c>
      <c r="N96">
        <f t="shared" ca="1" si="35"/>
        <v>87231</v>
      </c>
      <c r="O96">
        <f t="shared" ca="1" si="36"/>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v>
      </c>
      <c r="AN96" t="str">
        <f t="shared" ca="1" si="42"/>
        <v>{"dy":10,"sl":4,"tp":"upn","vl":"56571","cn":4,"pt":"GO","pr":1200}</v>
      </c>
      <c r="BM96" t="e">
        <f ca="1">IF(VLOOKUP($BV96,[1]EquipTable!$1:$1048576,MATCH("업데이트순번",[1]EquipTable!$1:$1,0),0)&lt;=$BP$1,1,0)
*IF(MID(BV96,7,1)="4",0.1,1)</f>
        <v>#VALUE!</v>
      </c>
      <c r="BN96" t="e">
        <f ca="1">IF(VLOOKUP($BV96,[1]EquipTable!$1:$1048576,MATCH("업데이트순번",[1]EquipTable!$1:$1,0),0)&lt;=$BP$1,1,0)
*IF(MID(BV96,7,1)="4",0.1,1)
*IF(AND(MID(BV96,7,1)&lt;&gt;"4",OR(MID(BV96,6,1)="6",MID(BV96,6,1)="7")),3,1)</f>
        <v>#VALUE!</v>
      </c>
      <c r="BO96" t="e">
        <f ca="1">IF(VLOOKUP($BV96,[1]EquipTable!$1:$1048576,MATCH("업데이트순번",[1]EquipTable!$1:$1,0),0)&lt;=$BP$1,1,0)
*IF(MID(BV96,7,1)="4",0.1,1)
*IF(AND(MID(BV96,7,1)&lt;&gt;"4",MID(BV96,6,1)="8"),4,1)</f>
        <v>#VALUE!</v>
      </c>
      <c r="BP96" t="e">
        <f t="shared" ca="1" si="43"/>
        <v>#VALUE!</v>
      </c>
      <c r="BQ96" t="e">
        <f t="shared" ca="1" si="44"/>
        <v>#VALUE!</v>
      </c>
      <c r="BR96" t="e">
        <f t="shared" ca="1" si="45"/>
        <v>#VALUE!</v>
      </c>
      <c r="BS96" t="e">
        <f t="shared" ca="1" si="46"/>
        <v>#VALUE!</v>
      </c>
      <c r="BT96" t="e">
        <f t="shared" ca="1" si="47"/>
        <v>#VALUE!</v>
      </c>
      <c r="BU96" t="e">
        <f t="shared" ca="1" si="48"/>
        <v>#VALUE!</v>
      </c>
      <c r="BV96" t="e">
        <f ca="1">OFFSET([1]EquipTable!$A$1,ROW()-1,0)</f>
        <v>#VALUE!</v>
      </c>
    </row>
    <row r="97" spans="1:74">
      <c r="A97">
        <v>10</v>
      </c>
      <c r="B97">
        <v>5</v>
      </c>
      <c r="C97">
        <f t="shared" si="33"/>
        <v>0</v>
      </c>
      <c r="D97">
        <f t="shared" ca="1" si="51"/>
        <v>0.46846340867773728</v>
      </c>
      <c r="E97">
        <f t="shared" ca="1" si="51"/>
        <v>0.37082009862539711</v>
      </c>
      <c r="F97">
        <f t="shared" ca="1" si="51"/>
        <v>0.4913419676257661</v>
      </c>
      <c r="G97">
        <f t="shared" ca="1" si="51"/>
        <v>7.2962863125408006E-2</v>
      </c>
      <c r="H97">
        <f t="shared" ca="1" si="51"/>
        <v>0.22553009606561358</v>
      </c>
      <c r="I97">
        <f t="shared" ca="1" si="51"/>
        <v>0.62631580244655805</v>
      </c>
      <c r="M97" t="str">
        <f t="shared" ca="1" si="34"/>
        <v>지정 장비</v>
      </c>
      <c r="N97" t="e">
        <f t="shared" ca="1" si="35"/>
        <v>#VALUE!</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DI</v>
      </c>
      <c r="Q97" t="e">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#VALUE!</v>
      </c>
      <c r="R97" t="e">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#VALUE!</v>
      </c>
      <c r="S97" t="e">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#VALUE!</v>
      </c>
      <c r="T97" t="e">
        <f t="shared" ca="1" si="37"/>
        <v>#VALUE!</v>
      </c>
      <c r="U97" t="s">
        <v>82</v>
      </c>
      <c r="V97" t="s">
        <v>197</v>
      </c>
      <c r="W97">
        <v>1</v>
      </c>
      <c r="X97" t="s">
        <v>125</v>
      </c>
      <c r="Z97">
        <v>3300</v>
      </c>
      <c r="AA97" t="str">
        <f t="shared" ca="1" si="38"/>
        <v>fe</v>
      </c>
      <c r="AB97" t="s">
        <v>82</v>
      </c>
      <c r="AC97" t="s">
        <v>394</v>
      </c>
      <c r="AD97">
        <v>1</v>
      </c>
      <c r="AE97" t="s">
        <v>125</v>
      </c>
      <c r="AG97">
        <v>3300</v>
      </c>
      <c r="AH97" t="str">
        <f>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v>
      </c>
      <c r="AN97" t="str">
        <f t="shared" ca="1" si="42"/>
        <v>{"dy":10,"sl":5,"tp":"fe","vl":"Equip3201","cn":1,"pt":"GO","pr":3300}</v>
      </c>
      <c r="BM97" t="e">
        <f ca="1">IF(VLOOKUP($BV97,[1]EquipTable!$1:$1048576,MATCH("업데이트순번",[1]EquipTable!$1:$1,0),0)&lt;=$BP$1,1,0)
*IF(MID(BV97,7,1)="4",0.1,1)</f>
        <v>#VALUE!</v>
      </c>
      <c r="BN97" t="e">
        <f ca="1">IF(VLOOKUP($BV97,[1]EquipTable!$1:$1048576,MATCH("업데이트순번",[1]EquipTable!$1:$1,0),0)&lt;=$BP$1,1,0)
*IF(MID(BV97,7,1)="4",0.1,1)
*IF(AND(MID(BV97,7,1)&lt;&gt;"4",OR(MID(BV97,6,1)="6",MID(BV97,6,1)="7")),3,1)</f>
        <v>#VALUE!</v>
      </c>
      <c r="BO97" t="e">
        <f ca="1">IF(VLOOKUP($BV97,[1]EquipTable!$1:$1048576,MATCH("업데이트순번",[1]EquipTable!$1:$1,0),0)&lt;=$BP$1,1,0)
*IF(MID(BV97,7,1)="4",0.1,1)
*IF(AND(MID(BV97,7,1)&lt;&gt;"4",MID(BV97,6,1)="8"),4,1)</f>
        <v>#VALUE!</v>
      </c>
      <c r="BP97" t="e">
        <f t="shared" ca="1" si="43"/>
        <v>#VALUE!</v>
      </c>
      <c r="BQ97" t="e">
        <f t="shared" ca="1" si="44"/>
        <v>#VALUE!</v>
      </c>
      <c r="BR97" t="e">
        <f t="shared" ca="1" si="45"/>
        <v>#VALUE!</v>
      </c>
      <c r="BS97" t="e">
        <f t="shared" ca="1" si="46"/>
        <v>#VALUE!</v>
      </c>
      <c r="BT97" t="e">
        <f t="shared" ca="1" si="47"/>
        <v>#VALUE!</v>
      </c>
      <c r="BU97" t="e">
        <f t="shared" ca="1" si="48"/>
        <v>#VALUE!</v>
      </c>
      <c r="BV97" t="e">
        <f ca="1">OFFSET([1]EquipTable!$A$1,ROW()-1,0)</f>
        <v>#VALUE!</v>
      </c>
    </row>
    <row r="98" spans="1:74">
      <c r="A98">
        <v>10</v>
      </c>
      <c r="B98">
        <v>6</v>
      </c>
      <c r="C98">
        <f t="shared" si="33"/>
        <v>0</v>
      </c>
      <c r="D98">
        <f t="shared" ca="1" si="51"/>
        <v>0.54182166650441044</v>
      </c>
      <c r="E98">
        <f t="shared" ca="1" si="51"/>
        <v>0.30261051568825115</v>
      </c>
      <c r="F98">
        <f t="shared" ca="1" si="51"/>
        <v>5.3383894339318227E-2</v>
      </c>
      <c r="G98">
        <f t="shared" ca="1" si="51"/>
        <v>0.27209021588174565</v>
      </c>
      <c r="H98">
        <f t="shared" ca="1" si="51"/>
        <v>0.97648101338492832</v>
      </c>
      <c r="I98">
        <f t="shared" ca="1" si="51"/>
        <v>0.37926240176753467</v>
      </c>
      <c r="M98" t="str">
        <f t="shared" ca="1" si="34"/>
        <v>지정 장비</v>
      </c>
      <c r="N98" t="e">
        <f t="shared" ca="1" si="35"/>
        <v>#VALUE!</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t="e">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#VALUE!</v>
      </c>
      <c r="S98" t="e">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#VALUE!</v>
      </c>
      <c r="T98" t="e">
        <f t="shared" ca="1" si="37"/>
        <v>#VALUE!</v>
      </c>
      <c r="U98" t="s">
        <v>82</v>
      </c>
      <c r="V98" t="s">
        <v>248</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v>
      </c>
      <c r="AN98" t="str">
        <f t="shared" ca="1" si="42"/>
        <v>{"dy":10,"sl":6,"tp":"uph","vl":"36875","cn":9,"pt":"GO","pr":2700}</v>
      </c>
      <c r="BM98" t="e">
        <f ca="1">IF(VLOOKUP($BV98,[1]EquipTable!$1:$1048576,MATCH("업데이트순번",[1]EquipTable!$1:$1,0),0)&lt;=$BP$1,1,0)
*IF(MID(BV98,7,1)="4",0.1,1)</f>
        <v>#VALUE!</v>
      </c>
      <c r="BN98" t="e">
        <f ca="1">IF(VLOOKUP($BV98,[1]EquipTable!$1:$1048576,MATCH("업데이트순번",[1]EquipTable!$1:$1,0),0)&lt;=$BP$1,1,0)
*IF(MID(BV98,7,1)="4",0.1,1)
*IF(AND(MID(BV98,7,1)&lt;&gt;"4",OR(MID(BV98,6,1)="6",MID(BV98,6,1)="7")),3,1)</f>
        <v>#VALUE!</v>
      </c>
      <c r="BO98" t="e">
        <f ca="1">IF(VLOOKUP($BV98,[1]EquipTable!$1:$1048576,MATCH("업데이트순번",[1]EquipTable!$1:$1,0),0)&lt;=$BP$1,1,0)
*IF(MID(BV98,7,1)="4",0.1,1)
*IF(AND(MID(BV98,7,1)&lt;&gt;"4",MID(BV98,6,1)="8"),4,1)</f>
        <v>#VALUE!</v>
      </c>
      <c r="BP98" t="e">
        <f t="shared" ca="1" si="43"/>
        <v>#VALUE!</v>
      </c>
      <c r="BQ98" t="e">
        <f t="shared" ca="1" si="44"/>
        <v>#VALUE!</v>
      </c>
      <c r="BR98" t="e">
        <f t="shared" ca="1" si="45"/>
        <v>#VALUE!</v>
      </c>
      <c r="BS98" t="e">
        <f t="shared" ca="1" si="46"/>
        <v>#VALUE!</v>
      </c>
      <c r="BT98" t="e">
        <f t="shared" ca="1" si="47"/>
        <v>#VALUE!</v>
      </c>
      <c r="BU98" t="e">
        <f t="shared" ca="1" si="48"/>
        <v>#VALUE!</v>
      </c>
      <c r="BV98" t="e">
        <f ca="1">OFFSET([1]EquipTable!$A$1,ROW()-1,0)</f>
        <v>#VALUE!</v>
      </c>
    </row>
    <row r="99" spans="1:74">
      <c r="A99">
        <v>10</v>
      </c>
      <c r="B99">
        <v>7</v>
      </c>
      <c r="C99">
        <f t="shared" si="33"/>
        <v>0</v>
      </c>
      <c r="D99">
        <f t="shared" ca="1" si="51"/>
        <v>0.18425247821698498</v>
      </c>
      <c r="E99">
        <f t="shared" ca="1" si="51"/>
        <v>0.95652960696471423</v>
      </c>
      <c r="F99">
        <f t="shared" ca="1" si="51"/>
        <v>0.52778752554393649</v>
      </c>
      <c r="G99">
        <f t="shared" ca="1" si="51"/>
        <v>0.83826353386819996</v>
      </c>
      <c r="H99">
        <f t="shared" ca="1" si="51"/>
        <v>0.950204209343391</v>
      </c>
      <c r="I99">
        <f t="shared" ca="1" si="51"/>
        <v>0.71135036998121248</v>
      </c>
      <c r="M99" t="str">
        <f t="shared" ca="1" si="34"/>
        <v>지정 장비</v>
      </c>
      <c r="N99" t="e">
        <f t="shared" ca="1" si="35"/>
        <v>#VALUE!</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t="e">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#VALUE!</v>
      </c>
      <c r="S99" t="e">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#VALUE!</v>
      </c>
      <c r="T99" t="e">
        <f t="shared" ca="1" si="37"/>
        <v>#VALUE!</v>
      </c>
      <c r="U99" t="s">
        <v>82</v>
      </c>
      <c r="V99" t="s">
        <v>195</v>
      </c>
      <c r="W99">
        <v>1</v>
      </c>
      <c r="X99" t="s">
        <v>125</v>
      </c>
      <c r="Z99">
        <v>22300</v>
      </c>
      <c r="AA99" t="str">
        <f t="shared" ca="1" si="38"/>
        <v>fe</v>
      </c>
      <c r="AB99" t="s">
        <v>82</v>
      </c>
      <c r="AC99" t="s">
        <v>443</v>
      </c>
      <c r="AD99">
        <v>1</v>
      </c>
      <c r="AE99" t="s">
        <v>125</v>
      </c>
      <c r="AG99">
        <v>22300</v>
      </c>
      <c r="AH99" t="str">
        <f>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v>
      </c>
      <c r="AN99" t="str">
        <f t="shared" ca="1" si="42"/>
        <v>{"dy":10,"sl":7,"tp":"fe","vl":"Equip6301","cn":1,"pt":"GO","pr":22300}</v>
      </c>
      <c r="BM99" t="e">
        <f ca="1">IF(VLOOKUP($BV99,[1]EquipTable!$1:$1048576,MATCH("업데이트순번",[1]EquipTable!$1:$1,0),0)&lt;=$BP$1,1,0)
*IF(MID(BV99,7,1)="4",0.1,1)</f>
        <v>#VALUE!</v>
      </c>
      <c r="BN99" t="e">
        <f ca="1">IF(VLOOKUP($BV99,[1]EquipTable!$1:$1048576,MATCH("업데이트순번",[1]EquipTable!$1:$1,0),0)&lt;=$BP$1,1,0)
*IF(MID(BV99,7,1)="4",0.1,1)
*IF(AND(MID(BV99,7,1)&lt;&gt;"4",OR(MID(BV99,6,1)="6",MID(BV99,6,1)="7")),3,1)</f>
        <v>#VALUE!</v>
      </c>
      <c r="BO99" t="e">
        <f ca="1">IF(VLOOKUP($BV99,[1]EquipTable!$1:$1048576,MATCH("업데이트순번",[1]EquipTable!$1:$1,0),0)&lt;=$BP$1,1,0)
*IF(MID(BV99,7,1)="4",0.1,1)
*IF(AND(MID(BV99,7,1)&lt;&gt;"4",MID(BV99,6,1)="8"),4,1)</f>
        <v>#VALUE!</v>
      </c>
      <c r="BP99" t="e">
        <f t="shared" ca="1" si="43"/>
        <v>#VALUE!</v>
      </c>
      <c r="BQ99" t="e">
        <f t="shared" ca="1" si="44"/>
        <v>#VALUE!</v>
      </c>
      <c r="BR99" t="e">
        <f t="shared" ca="1" si="45"/>
        <v>#VALUE!</v>
      </c>
      <c r="BS99" t="e">
        <f t="shared" ca="1" si="46"/>
        <v>#VALUE!</v>
      </c>
      <c r="BT99" t="e">
        <f t="shared" ca="1" si="47"/>
        <v>#VALUE!</v>
      </c>
      <c r="BU99" t="e">
        <f t="shared" ca="1" si="48"/>
        <v>#VALUE!</v>
      </c>
      <c r="BV99" t="e">
        <f ca="1">OFFSET([1]EquipTable!$A$1,ROW()-1,0)</f>
        <v>#VALUE!</v>
      </c>
    </row>
    <row r="100" spans="1:74">
      <c r="A100">
        <v>10</v>
      </c>
      <c r="B100">
        <v>8</v>
      </c>
      <c r="C100">
        <f t="shared" si="33"/>
        <v>0</v>
      </c>
      <c r="D100">
        <f t="shared" ca="1" si="51"/>
        <v>0.77117437963259661</v>
      </c>
      <c r="E100">
        <f t="shared" ca="1" si="51"/>
        <v>0.81711029928176793</v>
      </c>
      <c r="F100">
        <f t="shared" ca="1" si="51"/>
        <v>0.77461404296413072</v>
      </c>
      <c r="G100">
        <f t="shared" ca="1" si="51"/>
        <v>0.61725089197410254</v>
      </c>
      <c r="H100">
        <f t="shared" ca="1" si="51"/>
        <v>0.59095040959430811</v>
      </c>
      <c r="I100">
        <f t="shared" ca="1" si="51"/>
        <v>0.35315550766390857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v>
      </c>
      <c r="AN100" t="str">
        <f t="shared" ca="1" si="42"/>
        <v>{"dy":10,"sl":8}</v>
      </c>
      <c r="BM100" t="e">
        <f ca="1">IF(VLOOKUP($BV100,[1]EquipTable!$1:$1048576,MATCH("업데이트순번",[1]EquipTable!$1:$1,0),0)&lt;=$BP$1,1,0)
*IF(MID(BV100,7,1)="4",0.1,1)</f>
        <v>#VALUE!</v>
      </c>
      <c r="BN100" t="e">
        <f ca="1">IF(VLOOKUP($BV100,[1]EquipTable!$1:$1048576,MATCH("업데이트순번",[1]EquipTable!$1:$1,0),0)&lt;=$BP$1,1,0)
*IF(MID(BV100,7,1)="4",0.1,1)
*IF(AND(MID(BV100,7,1)&lt;&gt;"4",OR(MID(BV100,6,1)="6",MID(BV100,6,1)="7")),3,1)</f>
        <v>#VALUE!</v>
      </c>
      <c r="BO100" t="e">
        <f ca="1">IF(VLOOKUP($BV100,[1]EquipTable!$1:$1048576,MATCH("업데이트순번",[1]EquipTable!$1:$1,0),0)&lt;=$BP$1,1,0)
*IF(MID(BV100,7,1)="4",0.1,1)
*IF(AND(MID(BV100,7,1)&lt;&gt;"4",MID(BV100,6,1)="8"),4,1)</f>
        <v>#VALUE!</v>
      </c>
      <c r="BP100" t="e">
        <f t="shared" ca="1" si="43"/>
        <v>#VALUE!</v>
      </c>
      <c r="BQ100" t="e">
        <f t="shared" ca="1" si="44"/>
        <v>#VALUE!</v>
      </c>
      <c r="BR100" t="e">
        <f t="shared" ca="1" si="45"/>
        <v>#VALUE!</v>
      </c>
      <c r="BS100" t="e">
        <f t="shared" ca="1" si="46"/>
        <v>#VALUE!</v>
      </c>
      <c r="BT100" t="e">
        <f t="shared" ca="1" si="47"/>
        <v>#VALUE!</v>
      </c>
      <c r="BU100" t="e">
        <f t="shared" ca="1" si="48"/>
        <v>#VALUE!</v>
      </c>
      <c r="BV100" t="e">
        <f ca="1">OFFSET([1]EquipTable!$A$1,ROW()-1,0)</f>
        <v>#VALUE!</v>
      </c>
    </row>
    <row r="101" spans="1:74">
      <c r="A101">
        <v>10</v>
      </c>
      <c r="B101">
        <v>9</v>
      </c>
      <c r="C101">
        <f t="shared" si="33"/>
        <v>0</v>
      </c>
      <c r="D101">
        <f t="shared" ca="1" si="51"/>
        <v>0.59802879308907653</v>
      </c>
      <c r="E101">
        <f t="shared" ca="1" si="51"/>
        <v>0.90629728584186042</v>
      </c>
      <c r="F101">
        <f t="shared" ca="1" si="51"/>
        <v>0.37405039323220934</v>
      </c>
      <c r="G101">
        <f t="shared" ca="1" si="51"/>
        <v>9.7078615246623756E-2</v>
      </c>
      <c r="H101">
        <f t="shared" ca="1" si="51"/>
        <v>0.30345126137475831</v>
      </c>
      <c r="I101">
        <f t="shared" ca="1" si="51"/>
        <v>0.24442565803664362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v>
      </c>
      <c r="AN101" t="str">
        <f t="shared" ca="1" si="42"/>
        <v>{"dy":10,"sl":9}</v>
      </c>
      <c r="BM101" t="e">
        <f ca="1">IF(VLOOKUP($BV101,[1]EquipTable!$1:$1048576,MATCH("업데이트순번",[1]EquipTable!$1:$1,0),0)&lt;=$BP$1,1,0)
*IF(MID(BV101,7,1)="4",0.1,1)</f>
        <v>#VALUE!</v>
      </c>
      <c r="BN101" t="e">
        <f ca="1">IF(VLOOKUP($BV101,[1]EquipTable!$1:$1048576,MATCH("업데이트순번",[1]EquipTable!$1:$1,0),0)&lt;=$BP$1,1,0)
*IF(MID(BV101,7,1)="4",0.1,1)
*IF(AND(MID(BV101,7,1)&lt;&gt;"4",OR(MID(BV101,6,1)="6",MID(BV101,6,1)="7")),3,1)</f>
        <v>#VALUE!</v>
      </c>
      <c r="BO101" t="e">
        <f ca="1">IF(VLOOKUP($BV101,[1]EquipTable!$1:$1048576,MATCH("업데이트순번",[1]EquipTable!$1:$1,0),0)&lt;=$BP$1,1,0)
*IF(MID(BV101,7,1)="4",0.1,1)
*IF(AND(MID(BV101,7,1)&lt;&gt;"4",MID(BV101,6,1)="8"),4,1)</f>
        <v>#VALUE!</v>
      </c>
      <c r="BP101" t="e">
        <f t="shared" ca="1" si="43"/>
        <v>#VALUE!</v>
      </c>
      <c r="BQ101" t="e">
        <f t="shared" ca="1" si="44"/>
        <v>#VALUE!</v>
      </c>
      <c r="BR101" t="e">
        <f t="shared" ca="1" si="45"/>
        <v>#VALUE!</v>
      </c>
      <c r="BS101" t="e">
        <f t="shared" ca="1" si="46"/>
        <v>#VALUE!</v>
      </c>
      <c r="BT101" t="e">
        <f t="shared" ca="1" si="47"/>
        <v>#VALUE!</v>
      </c>
      <c r="BU101" t="e">
        <f t="shared" ca="1" si="48"/>
        <v>#VALUE!</v>
      </c>
      <c r="BV101" t="e">
        <f ca="1">OFFSET([1]EquipTable!$A$1,ROW()-1,0)</f>
        <v>#VALUE!</v>
      </c>
    </row>
    <row r="102" spans="1:74">
      <c r="A102">
        <v>11</v>
      </c>
      <c r="B102">
        <v>0</v>
      </c>
      <c r="C102">
        <f t="shared" si="33"/>
        <v>0</v>
      </c>
      <c r="D102">
        <f t="shared" ref="D102:I111" ca="1" si="52">RAND()</f>
        <v>0.19017730919446496</v>
      </c>
      <c r="E102">
        <f t="shared" ca="1" si="52"/>
        <v>0.8341396026896466</v>
      </c>
      <c r="F102">
        <f t="shared" ca="1" si="52"/>
        <v>1.8464263371065326E-2</v>
      </c>
      <c r="G102">
        <f t="shared" ca="1" si="52"/>
        <v>0.90788278923174814</v>
      </c>
      <c r="H102">
        <f t="shared" ca="1" si="52"/>
        <v>0.1763926785755322</v>
      </c>
      <c r="I102">
        <f t="shared" ca="1" si="52"/>
        <v>0.57984652054505548</v>
      </c>
      <c r="M102" t="str">
        <f t="shared" ca="1" si="34"/>
        <v>지정 장비</v>
      </c>
      <c r="N102" t="e">
        <f t="shared" ca="1" si="35"/>
        <v>#VALUE!</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t="e">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#VALUE!</v>
      </c>
      <c r="S102" t="e">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#VALUE!</v>
      </c>
      <c r="T102" t="e">
        <f t="shared" ca="1" si="37"/>
        <v>#VALUE!</v>
      </c>
      <c r="U102" t="s">
        <v>83</v>
      </c>
      <c r="W102">
        <v>1</v>
      </c>
      <c r="X102" t="s">
        <v>129</v>
      </c>
      <c r="Z102">
        <v>29</v>
      </c>
      <c r="AA102" t="str">
        <f t="shared" ca="1" si="38"/>
        <v>fe</v>
      </c>
      <c r="AB102" t="s">
        <v>82</v>
      </c>
      <c r="AC102" t="s">
        <v>409</v>
      </c>
      <c r="AD102">
        <v>1</v>
      </c>
      <c r="AE102" t="s">
        <v>125</v>
      </c>
      <c r="AG102">
        <v>1500</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v>
      </c>
      <c r="AN102" t="str">
        <f t="shared" ca="1" si="42"/>
        <v>{"dy":11,"sl":0,"tp":"fe","vl":"Equip0101","cn":1,"pt":"GO","pr":1500}</v>
      </c>
      <c r="BM102" t="e">
        <f ca="1">IF(VLOOKUP($BV102,[1]EquipTable!$1:$1048576,MATCH("업데이트순번",[1]EquipTable!$1:$1,0),0)&lt;=$BP$1,1,0)
*IF(MID(BV102,7,1)="4",0.1,1)</f>
        <v>#VALUE!</v>
      </c>
      <c r="BN102" t="e">
        <f ca="1">IF(VLOOKUP($BV102,[1]EquipTable!$1:$1048576,MATCH("업데이트순번",[1]EquipTable!$1:$1,0),0)&lt;=$BP$1,1,0)
*IF(MID(BV102,7,1)="4",0.1,1)
*IF(AND(MID(BV102,7,1)&lt;&gt;"4",OR(MID(BV102,6,1)="6",MID(BV102,6,1)="7")),3,1)</f>
        <v>#VALUE!</v>
      </c>
      <c r="BO102" t="e">
        <f ca="1">IF(VLOOKUP($BV102,[1]EquipTable!$1:$1048576,MATCH("업데이트순번",[1]EquipTable!$1:$1,0),0)&lt;=$BP$1,1,0)
*IF(MID(BV102,7,1)="4",0.1,1)
*IF(AND(MID(BV102,7,1)&lt;&gt;"4",MID(BV102,6,1)="8"),4,1)</f>
        <v>#VALUE!</v>
      </c>
      <c r="BP102" t="e">
        <f t="shared" ca="1" si="43"/>
        <v>#VALUE!</v>
      </c>
      <c r="BQ102" t="e">
        <f t="shared" ca="1" si="44"/>
        <v>#VALUE!</v>
      </c>
      <c r="BR102" t="e">
        <f t="shared" ca="1" si="45"/>
        <v>#VALUE!</v>
      </c>
      <c r="BS102" t="e">
        <f t="shared" ca="1" si="46"/>
        <v>#VALUE!</v>
      </c>
      <c r="BT102" t="e">
        <f t="shared" ca="1" si="47"/>
        <v>#VALUE!</v>
      </c>
      <c r="BU102" t="e">
        <f t="shared" ca="1" si="48"/>
        <v>#VALUE!</v>
      </c>
      <c r="BV102" t="e">
        <f ca="1">OFFSET([1]EquipTable!$A$1,ROW()-1,0)</f>
        <v>#VALUE!</v>
      </c>
    </row>
    <row r="103" spans="1:74">
      <c r="A103">
        <v>11</v>
      </c>
      <c r="B103">
        <v>1</v>
      </c>
      <c r="C103">
        <f t="shared" si="33"/>
        <v>0</v>
      </c>
      <c r="D103">
        <f t="shared" ca="1" si="52"/>
        <v>0.87781926241155961</v>
      </c>
      <c r="E103">
        <f t="shared" ca="1" si="52"/>
        <v>0.21127204512520859</v>
      </c>
      <c r="F103">
        <f t="shared" ca="1" si="52"/>
        <v>0.97467268655913919</v>
      </c>
      <c r="G103">
        <f t="shared" ca="1" si="52"/>
        <v>0.48632635648445677</v>
      </c>
      <c r="H103">
        <f t="shared" ca="1" si="52"/>
        <v>0.86492999235456924</v>
      </c>
      <c r="I103">
        <f t="shared" ca="1" si="52"/>
        <v>0.3984147245500318</v>
      </c>
      <c r="M103" t="str">
        <f t="shared" ca="1" si="34"/>
        <v>지정 장비</v>
      </c>
      <c r="N103" t="e">
        <f t="shared" ca="1" si="35"/>
        <v>#VALUE!</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e">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#VALUE!</v>
      </c>
      <c r="R103" t="e">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#VALUE!</v>
      </c>
      <c r="S103" t="e">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#VALUE!</v>
      </c>
      <c r="T103" t="e">
        <f t="shared" ca="1" si="37"/>
        <v>#VALUE!</v>
      </c>
      <c r="U103" t="s">
        <v>82</v>
      </c>
      <c r="V103" t="s">
        <v>202</v>
      </c>
      <c r="W103">
        <v>1</v>
      </c>
      <c r="X103" t="s">
        <v>129</v>
      </c>
      <c r="Z103">
        <v>16</v>
      </c>
      <c r="AA103" t="str">
        <f t="shared" ca="1" si="38"/>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v>
      </c>
      <c r="AN103" t="str">
        <f t="shared" ca="1" si="42"/>
        <v>{"dy":11,"sl":1,"tp":"uph","vl":"28914","cn":11,"pt":"DI","pr":3}</v>
      </c>
      <c r="BM103" t="e">
        <f ca="1">IF(VLOOKUP($BV103,[1]EquipTable!$1:$1048576,MATCH("업데이트순번",[1]EquipTable!$1:$1,0),0)&lt;=$BP$1,1,0)
*IF(MID(BV103,7,1)="4",0.1,1)</f>
        <v>#VALUE!</v>
      </c>
      <c r="BN103" t="e">
        <f ca="1">IF(VLOOKUP($BV103,[1]EquipTable!$1:$1048576,MATCH("업데이트순번",[1]EquipTable!$1:$1,0),0)&lt;=$BP$1,1,0)
*IF(MID(BV103,7,1)="4",0.1,1)
*IF(AND(MID(BV103,7,1)&lt;&gt;"4",OR(MID(BV103,6,1)="6",MID(BV103,6,1)="7")),3,1)</f>
        <v>#VALUE!</v>
      </c>
      <c r="BO103" t="e">
        <f ca="1">IF(VLOOKUP($BV103,[1]EquipTable!$1:$1048576,MATCH("업데이트순번",[1]EquipTable!$1:$1,0),0)&lt;=$BP$1,1,0)
*IF(MID(BV103,7,1)="4",0.1,1)
*IF(AND(MID(BV103,7,1)&lt;&gt;"4",MID(BV103,6,1)="8"),4,1)</f>
        <v>#VALUE!</v>
      </c>
      <c r="BP103" t="e">
        <f t="shared" ca="1" si="43"/>
        <v>#VALUE!</v>
      </c>
      <c r="BQ103" t="e">
        <f t="shared" ca="1" si="44"/>
        <v>#VALUE!</v>
      </c>
      <c r="BR103" t="e">
        <f t="shared" ca="1" si="45"/>
        <v>#VALUE!</v>
      </c>
      <c r="BS103" t="e">
        <f t="shared" ca="1" si="46"/>
        <v>#VALUE!</v>
      </c>
      <c r="BT103" t="e">
        <f t="shared" ca="1" si="47"/>
        <v>#VALUE!</v>
      </c>
      <c r="BU103" t="e">
        <f t="shared" ca="1" si="48"/>
        <v>#VALUE!</v>
      </c>
      <c r="BV103" t="e">
        <f ca="1">OFFSET([1]EquipTable!$A$1,ROW()-1,0)</f>
        <v>#VALUE!</v>
      </c>
    </row>
    <row r="104" spans="1:74">
      <c r="A104">
        <v>11</v>
      </c>
      <c r="B104">
        <v>2</v>
      </c>
      <c r="C104">
        <f t="shared" si="33"/>
        <v>0</v>
      </c>
      <c r="D104">
        <f t="shared" ca="1" si="52"/>
        <v>0.75420732638356802</v>
      </c>
      <c r="E104">
        <f t="shared" ca="1" si="52"/>
        <v>0.71779760163082984</v>
      </c>
      <c r="F104">
        <f t="shared" ca="1" si="52"/>
        <v>0.56654736750047685</v>
      </c>
      <c r="G104">
        <f t="shared" ca="1" si="52"/>
        <v>0.63594031117402094</v>
      </c>
      <c r="H104">
        <f t="shared" ca="1" si="52"/>
        <v>0.19008598646178365</v>
      </c>
      <c r="I104">
        <f t="shared" ca="1" si="52"/>
        <v>0.79305069095644343</v>
      </c>
      <c r="M104" t="str">
        <f t="shared" ca="1" si="34"/>
        <v>안 지정 캐릭터 PP 영웅등급</v>
      </c>
      <c r="N104">
        <f t="shared" ca="1" si="35"/>
        <v>71779</v>
      </c>
      <c r="O104">
        <f t="shared" ca="1" si="36"/>
        <v>11</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3300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399</v>
      </c>
      <c r="AD104">
        <v>1</v>
      </c>
      <c r="AE104" t="s">
        <v>125</v>
      </c>
      <c r="AG104">
        <v>700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v>
      </c>
      <c r="AN104" t="str">
        <f t="shared" ca="1" si="42"/>
        <v>{"dy":11,"sl":2,"tp":"fe","vl":"Equip1001","cn":1,"pt":"GO","pr":700}</v>
      </c>
      <c r="BM104" t="e">
        <f ca="1">IF(VLOOKUP($BV104,[1]EquipTable!$1:$1048576,MATCH("업데이트순번",[1]EquipTable!$1:$1,0),0)&lt;=$BP$1,1,0)
*IF(MID(BV104,7,1)="4",0.1,1)</f>
        <v>#VALUE!</v>
      </c>
      <c r="BN104" t="e">
        <f ca="1">IF(VLOOKUP($BV104,[1]EquipTable!$1:$1048576,MATCH("업데이트순번",[1]EquipTable!$1:$1,0),0)&lt;=$BP$1,1,0)
*IF(MID(BV104,7,1)="4",0.1,1)
*IF(AND(MID(BV104,7,1)&lt;&gt;"4",OR(MID(BV104,6,1)="6",MID(BV104,6,1)="7")),3,1)</f>
        <v>#VALUE!</v>
      </c>
      <c r="BO104" t="e">
        <f ca="1">IF(VLOOKUP($BV104,[1]EquipTable!$1:$1048576,MATCH("업데이트순번",[1]EquipTable!$1:$1,0),0)&lt;=$BP$1,1,0)
*IF(MID(BV104,7,1)="4",0.1,1)
*IF(AND(MID(BV104,7,1)&lt;&gt;"4",MID(BV104,6,1)="8"),4,1)</f>
        <v>#VALUE!</v>
      </c>
      <c r="BP104" t="e">
        <f t="shared" ca="1" si="43"/>
        <v>#VALUE!</v>
      </c>
      <c r="BQ104" t="e">
        <f t="shared" ca="1" si="44"/>
        <v>#VALUE!</v>
      </c>
      <c r="BR104" t="e">
        <f t="shared" ca="1" si="45"/>
        <v>#VALUE!</v>
      </c>
      <c r="BS104" t="e">
        <f t="shared" ca="1" si="46"/>
        <v>#VALUE!</v>
      </c>
      <c r="BT104" t="e">
        <f t="shared" ca="1" si="47"/>
        <v>#VALUE!</v>
      </c>
      <c r="BU104" t="e">
        <f t="shared" ca="1" si="48"/>
        <v>#VALUE!</v>
      </c>
      <c r="BV104" t="e">
        <f ca="1">OFFSET([1]EquipTable!$A$1,ROW()-1,0)</f>
        <v>#VALUE!</v>
      </c>
    </row>
    <row r="105" spans="1:74">
      <c r="A105">
        <v>11</v>
      </c>
      <c r="B105">
        <v>3</v>
      </c>
      <c r="C105">
        <f t="shared" si="33"/>
        <v>0</v>
      </c>
      <c r="D105">
        <f t="shared" ca="1" si="52"/>
        <v>0.20764129362535477</v>
      </c>
      <c r="E105">
        <f t="shared" ca="1" si="52"/>
        <v>0.20635102494794855</v>
      </c>
      <c r="F105">
        <f t="shared" ca="1" si="52"/>
        <v>0.79388114534293752</v>
      </c>
      <c r="G105">
        <f t="shared" ca="1" si="52"/>
        <v>0.3247761106299899</v>
      </c>
      <c r="H105">
        <f t="shared" ca="1" si="52"/>
        <v>0.54286795177567515</v>
      </c>
      <c r="I105">
        <f t="shared" ca="1" si="52"/>
        <v>0.40169760508040153</v>
      </c>
      <c r="M105" t="str">
        <f t="shared" ca="1" si="34"/>
        <v>안 지정 캐릭터 PP 영웅등급</v>
      </c>
      <c r="N105">
        <f t="shared" ca="1" si="35"/>
        <v>20635</v>
      </c>
      <c r="O105">
        <f t="shared" ca="1" si="36"/>
        <v>5</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1500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433</v>
      </c>
      <c r="AD105">
        <v>1</v>
      </c>
      <c r="AE105" t="s">
        <v>129</v>
      </c>
      <c r="AF105">
        <v>219</v>
      </c>
      <c r="AG105">
        <v>149</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실체화된 마나</v>
      </c>
      <c r="AL105">
        <v>1</v>
      </c>
      <c r="AM10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v>
      </c>
      <c r="AN105" t="str">
        <f t="shared" ca="1" si="42"/>
        <v>{"dy":11,"sl":3,"tp":"fe","vl":"Equip3402","cn":1,"pt":"DI","pp":219,"pr":149}</v>
      </c>
      <c r="BM105" t="e">
        <f ca="1">IF(VLOOKUP($BV105,[1]EquipTable!$1:$1048576,MATCH("업데이트순번",[1]EquipTable!$1:$1,0),0)&lt;=$BP$1,1,0)
*IF(MID(BV105,7,1)="4",0.1,1)</f>
        <v>#VALUE!</v>
      </c>
      <c r="BN105" t="e">
        <f ca="1">IF(VLOOKUP($BV105,[1]EquipTable!$1:$1048576,MATCH("업데이트순번",[1]EquipTable!$1:$1,0),0)&lt;=$BP$1,1,0)
*IF(MID(BV105,7,1)="4",0.1,1)
*IF(AND(MID(BV105,7,1)&lt;&gt;"4",OR(MID(BV105,6,1)="6",MID(BV105,6,1)="7")),3,1)</f>
        <v>#VALUE!</v>
      </c>
      <c r="BO105" t="e">
        <f ca="1">IF(VLOOKUP($BV105,[1]EquipTable!$1:$1048576,MATCH("업데이트순번",[1]EquipTable!$1:$1,0),0)&lt;=$BP$1,1,0)
*IF(MID(BV105,7,1)="4",0.1,1)
*IF(AND(MID(BV105,7,1)&lt;&gt;"4",MID(BV105,6,1)="8"),4,1)</f>
        <v>#VALUE!</v>
      </c>
      <c r="BP105" t="e">
        <f t="shared" ca="1" si="43"/>
        <v>#VALUE!</v>
      </c>
      <c r="BQ105" t="e">
        <f t="shared" ca="1" si="44"/>
        <v>#VALUE!</v>
      </c>
      <c r="BR105" t="e">
        <f t="shared" ca="1" si="45"/>
        <v>#VALUE!</v>
      </c>
      <c r="BS105" t="e">
        <f t="shared" ca="1" si="46"/>
        <v>#VALUE!</v>
      </c>
      <c r="BT105" t="e">
        <f t="shared" ca="1" si="47"/>
        <v>#VALUE!</v>
      </c>
      <c r="BU105" t="e">
        <f t="shared" ca="1" si="48"/>
        <v>#VALUE!</v>
      </c>
      <c r="BV105" t="e">
        <f ca="1">OFFSET([1]EquipTable!$A$1,ROW()-1,0)</f>
        <v>#VALUE!</v>
      </c>
    </row>
    <row r="106" spans="1:74">
      <c r="A106">
        <v>11</v>
      </c>
      <c r="B106">
        <v>4</v>
      </c>
      <c r="C106">
        <f t="shared" si="33"/>
        <v>0</v>
      </c>
      <c r="D106">
        <f t="shared" ca="1" si="52"/>
        <v>0.25173086124156963</v>
      </c>
      <c r="E106">
        <f t="shared" ca="1" si="52"/>
        <v>0.18094268985441653</v>
      </c>
      <c r="F106">
        <f t="shared" ca="1" si="52"/>
        <v>0.12397418075181443</v>
      </c>
      <c r="G106">
        <f t="shared" ca="1" si="52"/>
        <v>0.30577469650637179</v>
      </c>
      <c r="H106">
        <f t="shared" ca="1" si="52"/>
        <v>0.28699332576005498</v>
      </c>
      <c r="I106">
        <f t="shared" ca="1" si="52"/>
        <v>0.86547321008105538</v>
      </c>
      <c r="M106" t="str">
        <f t="shared" ca="1" si="34"/>
        <v>안 지정 캐릭터 PP 일반등급</v>
      </c>
      <c r="N106">
        <f t="shared" ca="1" si="35"/>
        <v>18094</v>
      </c>
      <c r="O106">
        <f t="shared" ca="1" si="36"/>
        <v>5</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1500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v>
      </c>
      <c r="AN106" t="str">
        <f t="shared" ca="1" si="42"/>
        <v>{"dy":11,"sl":4,"tp":"upn","vl":"71752","cn":6,"pt":"GO","pr":1800}</v>
      </c>
      <c r="BM106" t="e">
        <f ca="1">IF(VLOOKUP($BV106,[1]EquipTable!$1:$1048576,MATCH("업데이트순번",[1]EquipTable!$1:$1,0),0)&lt;=$BP$1,1,0)
*IF(MID(BV106,7,1)="4",0.1,1)</f>
        <v>#VALUE!</v>
      </c>
      <c r="BN106" t="e">
        <f ca="1">IF(VLOOKUP($BV106,[1]EquipTable!$1:$1048576,MATCH("업데이트순번",[1]EquipTable!$1:$1,0),0)&lt;=$BP$1,1,0)
*IF(MID(BV106,7,1)="4",0.1,1)
*IF(AND(MID(BV106,7,1)&lt;&gt;"4",OR(MID(BV106,6,1)="6",MID(BV106,6,1)="7")),3,1)</f>
        <v>#VALUE!</v>
      </c>
      <c r="BO106" t="e">
        <f ca="1">IF(VLOOKUP($BV106,[1]EquipTable!$1:$1048576,MATCH("업데이트순번",[1]EquipTable!$1:$1,0),0)&lt;=$BP$1,1,0)
*IF(MID(BV106,7,1)="4",0.1,1)
*IF(AND(MID(BV106,7,1)&lt;&gt;"4",MID(BV106,6,1)="8"),4,1)</f>
        <v>#VALUE!</v>
      </c>
      <c r="BP106" t="e">
        <f t="shared" ca="1" si="43"/>
        <v>#VALUE!</v>
      </c>
      <c r="BQ106" t="e">
        <f t="shared" ca="1" si="44"/>
        <v>#VALUE!</v>
      </c>
      <c r="BR106" t="e">
        <f t="shared" ca="1" si="45"/>
        <v>#VALUE!</v>
      </c>
      <c r="BS106" t="e">
        <f t="shared" ca="1" si="46"/>
        <v>#VALUE!</v>
      </c>
      <c r="BT106" t="e">
        <f t="shared" ca="1" si="47"/>
        <v>#VALUE!</v>
      </c>
      <c r="BU106" t="e">
        <f t="shared" ca="1" si="48"/>
        <v>#VALUE!</v>
      </c>
      <c r="BV106" t="e">
        <f ca="1">OFFSET([1]EquipTable!$A$1,ROW()-1,0)</f>
        <v>#VALUE!</v>
      </c>
    </row>
    <row r="107" spans="1:74">
      <c r="A107">
        <v>11</v>
      </c>
      <c r="B107">
        <v>5</v>
      </c>
      <c r="C107">
        <f t="shared" si="33"/>
        <v>0</v>
      </c>
      <c r="D107">
        <f t="shared" ca="1" si="52"/>
        <v>0.43868153702562918</v>
      </c>
      <c r="E107">
        <f t="shared" ca="1" si="52"/>
        <v>0.82286715010319367</v>
      </c>
      <c r="F107">
        <f t="shared" ca="1" si="52"/>
        <v>0.15080211036069036</v>
      </c>
      <c r="G107">
        <f t="shared" ca="1" si="52"/>
        <v>0.3247451842439657</v>
      </c>
      <c r="H107">
        <f t="shared" ca="1" si="52"/>
        <v>0.13344265507889441</v>
      </c>
      <c r="I107">
        <f t="shared" ca="1" si="52"/>
        <v>0.40775152072518173</v>
      </c>
      <c r="M107" t="str">
        <f t="shared" ca="1" si="34"/>
        <v>지정 장비</v>
      </c>
      <c r="N107" t="e">
        <f t="shared" ca="1" si="35"/>
        <v>#VALUE!</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t="e">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#VALUE!</v>
      </c>
      <c r="S107" t="e">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#VALUE!</v>
      </c>
      <c r="T107" t="e">
        <f t="shared" ca="1" si="37"/>
        <v>#VALUE!</v>
      </c>
      <c r="U107" t="s">
        <v>92</v>
      </c>
      <c r="V107">
        <v>60496</v>
      </c>
      <c r="W107">
        <v>12</v>
      </c>
      <c r="X107" t="s">
        <v>125</v>
      </c>
      <c r="Z107">
        <v>1200</v>
      </c>
      <c r="AA107" t="str">
        <f t="shared" ca="1" si="38"/>
        <v>fe</v>
      </c>
      <c r="AB107" t="s">
        <v>82</v>
      </c>
      <c r="AC107" t="s">
        <v>444</v>
      </c>
      <c r="AD107">
        <v>1</v>
      </c>
      <c r="AE107" t="s">
        <v>125</v>
      </c>
      <c r="AG107">
        <v>2300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SMG28</v>
      </c>
      <c r="AL107">
        <v>1</v>
      </c>
      <c r="AM10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v>
      </c>
      <c r="AN107" t="str">
        <f t="shared" ca="1" si="42"/>
        <v>{"dy":11,"sl":5,"tp":"fe","vl":"Equip6002","cn":1,"pt":"GO","pr":2300}</v>
      </c>
      <c r="BM107" t="e">
        <f ca="1">IF(VLOOKUP($BV107,[1]EquipTable!$1:$1048576,MATCH("업데이트순번",[1]EquipTable!$1:$1,0),0)&lt;=$BP$1,1,0)
*IF(MID(BV107,7,1)="4",0.1,1)</f>
        <v>#VALUE!</v>
      </c>
      <c r="BN107" t="e">
        <f ca="1">IF(VLOOKUP($BV107,[1]EquipTable!$1:$1048576,MATCH("업데이트순번",[1]EquipTable!$1:$1,0),0)&lt;=$BP$1,1,0)
*IF(MID(BV107,7,1)="4",0.1,1)
*IF(AND(MID(BV107,7,1)&lt;&gt;"4",OR(MID(BV107,6,1)="6",MID(BV107,6,1)="7")),3,1)</f>
        <v>#VALUE!</v>
      </c>
      <c r="BO107" t="e">
        <f ca="1">IF(VLOOKUP($BV107,[1]EquipTable!$1:$1048576,MATCH("업데이트순번",[1]EquipTable!$1:$1,0),0)&lt;=$BP$1,1,0)
*IF(MID(BV107,7,1)="4",0.1,1)
*IF(AND(MID(BV107,7,1)&lt;&gt;"4",MID(BV107,6,1)="8"),4,1)</f>
        <v>#VALUE!</v>
      </c>
      <c r="BP107" t="e">
        <f t="shared" ca="1" si="43"/>
        <v>#VALUE!</v>
      </c>
      <c r="BQ107" t="e">
        <f t="shared" ca="1" si="44"/>
        <v>#VALUE!</v>
      </c>
      <c r="BR107" t="e">
        <f t="shared" ca="1" si="45"/>
        <v>#VALUE!</v>
      </c>
      <c r="BS107" t="e">
        <f t="shared" ca="1" si="46"/>
        <v>#VALUE!</v>
      </c>
      <c r="BT107" t="e">
        <f t="shared" ca="1" si="47"/>
        <v>#VALUE!</v>
      </c>
      <c r="BU107" t="e">
        <f t="shared" ca="1" si="48"/>
        <v>#VALUE!</v>
      </c>
      <c r="BV107" t="e">
        <f ca="1">OFFSET([1]EquipTable!$A$1,ROW()-1,0)</f>
        <v>#VALUE!</v>
      </c>
    </row>
    <row r="108" spans="1:74">
      <c r="A108">
        <v>11</v>
      </c>
      <c r="B108">
        <v>6</v>
      </c>
      <c r="C108">
        <f t="shared" si="33"/>
        <v>0</v>
      </c>
      <c r="D108">
        <f t="shared" ca="1" si="52"/>
        <v>0.53586474023495623</v>
      </c>
      <c r="E108">
        <f t="shared" ca="1" si="52"/>
        <v>0.48612617035272498</v>
      </c>
      <c r="F108">
        <f t="shared" ca="1" si="52"/>
        <v>0.73183436792963141</v>
      </c>
      <c r="G108">
        <f t="shared" ca="1" si="52"/>
        <v>5.2097586378921368E-2</v>
      </c>
      <c r="H108">
        <f t="shared" ca="1" si="52"/>
        <v>0.55627725816424434</v>
      </c>
      <c r="I108">
        <f t="shared" ca="1" si="52"/>
        <v>0.58042064446114505</v>
      </c>
      <c r="M108" t="str">
        <f t="shared" ca="1" si="34"/>
        <v>지정 장비</v>
      </c>
      <c r="N108" t="e">
        <f t="shared" ca="1" si="35"/>
        <v>#VALUE!</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e">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#VALUE!</v>
      </c>
      <c r="R108" t="e">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#VALUE!</v>
      </c>
      <c r="S108" t="e">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#VALUE!</v>
      </c>
      <c r="T108" t="e">
        <f t="shared" ca="1" si="37"/>
        <v>#VALUE!</v>
      </c>
      <c r="U108" t="s">
        <v>82</v>
      </c>
      <c r="V108" t="s">
        <v>110</v>
      </c>
      <c r="W108">
        <v>1</v>
      </c>
      <c r="X108" t="s">
        <v>125</v>
      </c>
      <c r="Z108">
        <v>3200</v>
      </c>
      <c r="AA108" t="str">
        <f t="shared" ca="1" si="38"/>
        <v>fe</v>
      </c>
      <c r="AB108" t="s">
        <v>82</v>
      </c>
      <c r="AC108" t="s">
        <v>445</v>
      </c>
      <c r="AD108">
        <v>1</v>
      </c>
      <c r="AE108" t="s">
        <v>125</v>
      </c>
      <c r="AG108">
        <v>3200</v>
      </c>
      <c r="AH108" t="str">
        <f>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v>
      </c>
      <c r="AN108" t="str">
        <f t="shared" ca="1" si="42"/>
        <v>{"dy":11,"sl":6,"tp":"fe","vl":"Equip7102","cn":1,"pt":"GO","pr":3200}</v>
      </c>
      <c r="BM108" t="e">
        <f ca="1">IF(VLOOKUP($BV108,[1]EquipTable!$1:$1048576,MATCH("업데이트순번",[1]EquipTable!$1:$1,0),0)&lt;=$BP$1,1,0)
*IF(MID(BV108,7,1)="4",0.1,1)</f>
        <v>#VALUE!</v>
      </c>
      <c r="BN108" t="e">
        <f ca="1">IF(VLOOKUP($BV108,[1]EquipTable!$1:$1048576,MATCH("업데이트순번",[1]EquipTable!$1:$1,0),0)&lt;=$BP$1,1,0)
*IF(MID(BV108,7,1)="4",0.1,1)
*IF(AND(MID(BV108,7,1)&lt;&gt;"4",OR(MID(BV108,6,1)="6",MID(BV108,6,1)="7")),3,1)</f>
        <v>#VALUE!</v>
      </c>
      <c r="BO108" t="e">
        <f ca="1">IF(VLOOKUP($BV108,[1]EquipTable!$1:$1048576,MATCH("업데이트순번",[1]EquipTable!$1:$1,0),0)&lt;=$BP$1,1,0)
*IF(MID(BV108,7,1)="4",0.1,1)
*IF(AND(MID(BV108,7,1)&lt;&gt;"4",MID(BV108,6,1)="8"),4,1)</f>
        <v>#VALUE!</v>
      </c>
      <c r="BP108" t="e">
        <f t="shared" ca="1" si="43"/>
        <v>#VALUE!</v>
      </c>
      <c r="BQ108" t="e">
        <f t="shared" ca="1" si="44"/>
        <v>#VALUE!</v>
      </c>
      <c r="BR108" t="e">
        <f t="shared" ca="1" si="45"/>
        <v>#VALUE!</v>
      </c>
      <c r="BS108" t="e">
        <f t="shared" ca="1" si="46"/>
        <v>#VALUE!</v>
      </c>
      <c r="BT108" t="e">
        <f t="shared" ca="1" si="47"/>
        <v>#VALUE!</v>
      </c>
      <c r="BU108" t="e">
        <f t="shared" ca="1" si="48"/>
        <v>#VALUE!</v>
      </c>
      <c r="BV108" t="e">
        <f ca="1">OFFSET([1]EquipTable!$A$1,ROW()-1,0)</f>
        <v>#VALUE!</v>
      </c>
    </row>
    <row r="109" spans="1:74">
      <c r="A109">
        <v>11</v>
      </c>
      <c r="B109">
        <v>7</v>
      </c>
      <c r="C109">
        <f t="shared" si="33"/>
        <v>0</v>
      </c>
      <c r="D109">
        <f t="shared" ca="1" si="52"/>
        <v>0.54568437157146477</v>
      </c>
      <c r="E109">
        <f t="shared" ca="1" si="52"/>
        <v>0.98507607368064531</v>
      </c>
      <c r="F109">
        <f t="shared" ca="1" si="52"/>
        <v>0.43503072280380573</v>
      </c>
      <c r="G109">
        <f t="shared" ca="1" si="52"/>
        <v>0.31485100475456884</v>
      </c>
      <c r="H109">
        <f t="shared" ca="1" si="52"/>
        <v>0.44610989930236145</v>
      </c>
      <c r="I109">
        <f t="shared" ca="1" si="52"/>
        <v>0.20023902892786194</v>
      </c>
      <c r="M109" t="str">
        <f t="shared" ca="1" si="34"/>
        <v>지정 장비</v>
      </c>
      <c r="N109" t="e">
        <f t="shared" ca="1" si="35"/>
        <v>#VALUE!</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t="e">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#VALUE!</v>
      </c>
      <c r="S109" t="e">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#VALUE!</v>
      </c>
      <c r="T109" t="e">
        <f t="shared" ca="1" si="37"/>
        <v>#VALUE!</v>
      </c>
      <c r="U109" t="s">
        <v>82</v>
      </c>
      <c r="V109" t="s">
        <v>200</v>
      </c>
      <c r="W109">
        <v>1</v>
      </c>
      <c r="X109" t="s">
        <v>125</v>
      </c>
      <c r="Z109">
        <v>700</v>
      </c>
      <c r="AA109" t="str">
        <f t="shared" ca="1" si="38"/>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v>
      </c>
      <c r="AN109" t="str">
        <f t="shared" ca="1" si="42"/>
        <v>{"dy":11,"sl":7,"tp":"uph","vl":"50496","cn":9,"pt":"GO","pr":2700}</v>
      </c>
      <c r="BM109" t="e">
        <f ca="1">IF(VLOOKUP($BV109,[1]EquipTable!$1:$1048576,MATCH("업데이트순번",[1]EquipTable!$1:$1,0),0)&lt;=$BP$1,1,0)
*IF(MID(BV109,7,1)="4",0.1,1)</f>
        <v>#VALUE!</v>
      </c>
      <c r="BN109" t="e">
        <f ca="1">IF(VLOOKUP($BV109,[1]EquipTable!$1:$1048576,MATCH("업데이트순번",[1]EquipTable!$1:$1,0),0)&lt;=$BP$1,1,0)
*IF(MID(BV109,7,1)="4",0.1,1)
*IF(AND(MID(BV109,7,1)&lt;&gt;"4",OR(MID(BV109,6,1)="6",MID(BV109,6,1)="7")),3,1)</f>
        <v>#VALUE!</v>
      </c>
      <c r="BO109" t="e">
        <f ca="1">IF(VLOOKUP($BV109,[1]EquipTable!$1:$1048576,MATCH("업데이트순번",[1]EquipTable!$1:$1,0),0)&lt;=$BP$1,1,0)
*IF(MID(BV109,7,1)="4",0.1,1)
*IF(AND(MID(BV109,7,1)&lt;&gt;"4",MID(BV109,6,1)="8"),4,1)</f>
        <v>#VALUE!</v>
      </c>
      <c r="BP109" t="e">
        <f t="shared" ca="1" si="43"/>
        <v>#VALUE!</v>
      </c>
      <c r="BQ109" t="e">
        <f t="shared" ca="1" si="44"/>
        <v>#VALUE!</v>
      </c>
      <c r="BR109" t="e">
        <f t="shared" ca="1" si="45"/>
        <v>#VALUE!</v>
      </c>
      <c r="BS109" t="e">
        <f t="shared" ca="1" si="46"/>
        <v>#VALUE!</v>
      </c>
      <c r="BT109" t="e">
        <f t="shared" ca="1" si="47"/>
        <v>#VALUE!</v>
      </c>
      <c r="BU109" t="e">
        <f t="shared" ca="1" si="48"/>
        <v>#VALUE!</v>
      </c>
      <c r="BV109" t="e">
        <f ca="1">OFFSET([1]EquipTable!$A$1,ROW()-1,0)</f>
        <v>#VALUE!</v>
      </c>
    </row>
    <row r="110" spans="1:74">
      <c r="A110">
        <v>11</v>
      </c>
      <c r="B110">
        <v>8</v>
      </c>
      <c r="C110">
        <f t="shared" si="33"/>
        <v>0</v>
      </c>
      <c r="D110">
        <f t="shared" ca="1" si="52"/>
        <v>0.66753240268125436</v>
      </c>
      <c r="E110">
        <f t="shared" ca="1" si="52"/>
        <v>0.96414594187200409</v>
      </c>
      <c r="F110">
        <f t="shared" ca="1" si="52"/>
        <v>8.9570329718301145E-2</v>
      </c>
      <c r="G110">
        <f t="shared" ca="1" si="52"/>
        <v>0.83237187782837274</v>
      </c>
      <c r="H110">
        <f t="shared" ca="1" si="52"/>
        <v>0.67723024931136422</v>
      </c>
      <c r="I110">
        <f t="shared" ca="1" si="52"/>
        <v>0.27137877915084729</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fl5</v>
      </c>
      <c r="AB110" t="s">
        <v>431</v>
      </c>
      <c r="AC110" t="s">
        <v>484</v>
      </c>
      <c r="AD110">
        <v>1</v>
      </c>
      <c r="AE110" t="s">
        <v>129</v>
      </c>
      <c r="AF110">
        <v>80</v>
      </c>
      <c r="AG110">
        <v>49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카츄진</v>
      </c>
      <c r="AL110">
        <v>1</v>
      </c>
      <c r="AM11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v>
      </c>
      <c r="AN110" t="str">
        <f t="shared" ca="1" si="42"/>
        <v>{"dy":11,"sl":8,"tp":"fl5","vl":"Actor3117","cn":1,"pt":"DI","pp":80,"pr":49}</v>
      </c>
      <c r="BM110" t="e">
        <f ca="1">IF(VLOOKUP($BV110,[1]EquipTable!$1:$1048576,MATCH("업데이트순번",[1]EquipTable!$1:$1,0),0)&lt;=$BP$1,1,0)
*IF(MID(BV110,7,1)="4",0.1,1)</f>
        <v>#VALUE!</v>
      </c>
      <c r="BN110" t="e">
        <f ca="1">IF(VLOOKUP($BV110,[1]EquipTable!$1:$1048576,MATCH("업데이트순번",[1]EquipTable!$1:$1,0),0)&lt;=$BP$1,1,0)
*IF(MID(BV110,7,1)="4",0.1,1)
*IF(AND(MID(BV110,7,1)&lt;&gt;"4",OR(MID(BV110,6,1)="6",MID(BV110,6,1)="7")),3,1)</f>
        <v>#VALUE!</v>
      </c>
      <c r="BO110" t="e">
        <f ca="1">IF(VLOOKUP($BV110,[1]EquipTable!$1:$1048576,MATCH("업데이트순번",[1]EquipTable!$1:$1,0),0)&lt;=$BP$1,1,0)
*IF(MID(BV110,7,1)="4",0.1,1)
*IF(AND(MID(BV110,7,1)&lt;&gt;"4",MID(BV110,6,1)="8"),4,1)</f>
        <v>#VALUE!</v>
      </c>
      <c r="BP110" t="e">
        <f t="shared" ca="1" si="43"/>
        <v>#VALUE!</v>
      </c>
      <c r="BQ110" t="e">
        <f t="shared" ca="1" si="44"/>
        <v>#VALUE!</v>
      </c>
      <c r="BR110" t="e">
        <f t="shared" ca="1" si="45"/>
        <v>#VALUE!</v>
      </c>
      <c r="BS110" t="e">
        <f t="shared" ca="1" si="46"/>
        <v>#VALUE!</v>
      </c>
      <c r="BT110" t="e">
        <f t="shared" ca="1" si="47"/>
        <v>#VALUE!</v>
      </c>
      <c r="BU110" t="e">
        <f t="shared" ca="1" si="48"/>
        <v>#VALUE!</v>
      </c>
      <c r="BV110" t="e">
        <f ca="1">OFFSET([1]EquipTable!$A$1,ROW()-1,0)</f>
        <v>#VALUE!</v>
      </c>
    </row>
    <row r="111" spans="1:74">
      <c r="A111">
        <v>11</v>
      </c>
      <c r="B111">
        <v>9</v>
      </c>
      <c r="C111">
        <f t="shared" si="33"/>
        <v>0</v>
      </c>
      <c r="D111">
        <f t="shared" ca="1" si="52"/>
        <v>0.46019375662573248</v>
      </c>
      <c r="E111">
        <f t="shared" ca="1" si="52"/>
        <v>0.97903539152909824</v>
      </c>
      <c r="F111">
        <f t="shared" ca="1" si="52"/>
        <v>0.14791716107669295</v>
      </c>
      <c r="G111">
        <f t="shared" ca="1" si="52"/>
        <v>0.39464969667275962</v>
      </c>
      <c r="H111">
        <f t="shared" ca="1" si="52"/>
        <v>1.9836675113723112E-2</v>
      </c>
      <c r="I111">
        <f t="shared" ca="1" si="52"/>
        <v>0.6526304607852994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fl6</v>
      </c>
      <c r="AB111" t="s">
        <v>432</v>
      </c>
      <c r="AC111" t="s">
        <v>484</v>
      </c>
      <c r="AD111">
        <v>1</v>
      </c>
      <c r="AE111" t="s">
        <v>129</v>
      </c>
      <c r="AF111">
        <v>80</v>
      </c>
      <c r="AG111">
        <v>49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카츄진</v>
      </c>
      <c r="AL111">
        <v>1</v>
      </c>
      <c r="AM11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v>
      </c>
      <c r="AN111" t="str">
        <f t="shared" ca="1" si="42"/>
        <v>{"dy":11,"sl":9,"tp":"fl6","vl":"Actor3117","cn":1,"pt":"DI","pp":80,"pr":49}</v>
      </c>
      <c r="BM111" t="e">
        <f ca="1">IF(VLOOKUP($BV111,[1]EquipTable!$1:$1048576,MATCH("업데이트순번",[1]EquipTable!$1:$1,0),0)&lt;=$BP$1,1,0)
*IF(MID(BV111,7,1)="4",0.1,1)</f>
        <v>#VALUE!</v>
      </c>
      <c r="BN111" t="e">
        <f ca="1">IF(VLOOKUP($BV111,[1]EquipTable!$1:$1048576,MATCH("업데이트순번",[1]EquipTable!$1:$1,0),0)&lt;=$BP$1,1,0)
*IF(MID(BV111,7,1)="4",0.1,1)
*IF(AND(MID(BV111,7,1)&lt;&gt;"4",OR(MID(BV111,6,1)="6",MID(BV111,6,1)="7")),3,1)</f>
        <v>#VALUE!</v>
      </c>
      <c r="BO111" t="e">
        <f ca="1">IF(VLOOKUP($BV111,[1]EquipTable!$1:$1048576,MATCH("업데이트순번",[1]EquipTable!$1:$1,0),0)&lt;=$BP$1,1,0)
*IF(MID(BV111,7,1)="4",0.1,1)
*IF(AND(MID(BV111,7,1)&lt;&gt;"4",MID(BV111,6,1)="8"),4,1)</f>
        <v>#VALUE!</v>
      </c>
      <c r="BP111" t="e">
        <f t="shared" ca="1" si="43"/>
        <v>#VALUE!</v>
      </c>
      <c r="BQ111" t="e">
        <f t="shared" ca="1" si="44"/>
        <v>#VALUE!</v>
      </c>
      <c r="BR111" t="e">
        <f t="shared" ca="1" si="45"/>
        <v>#VALUE!</v>
      </c>
      <c r="BS111" t="e">
        <f t="shared" ca="1" si="46"/>
        <v>#VALUE!</v>
      </c>
      <c r="BT111" t="e">
        <f t="shared" ca="1" si="47"/>
        <v>#VALUE!</v>
      </c>
      <c r="BU111" t="e">
        <f t="shared" ca="1" si="48"/>
        <v>#VALUE!</v>
      </c>
      <c r="BV111" t="e">
        <f ca="1">OFFSET([1]EquipTable!$A$1,ROW()-1,0)</f>
        <v>#VALUE!</v>
      </c>
    </row>
    <row r="112" spans="1:74">
      <c r="A112">
        <v>12</v>
      </c>
      <c r="B112">
        <v>0</v>
      </c>
      <c r="C112">
        <f t="shared" si="33"/>
        <v>0</v>
      </c>
      <c r="D112">
        <f t="shared" ref="D112:I121" ca="1" si="53">RAND()</f>
        <v>0.34544059758976808</v>
      </c>
      <c r="E112">
        <f t="shared" ca="1" si="53"/>
        <v>8.8472723718286628E-2</v>
      </c>
      <c r="F112">
        <f t="shared" ca="1" si="53"/>
        <v>8.9764715564994546E-2</v>
      </c>
      <c r="G112">
        <f t="shared" ca="1" si="53"/>
        <v>2.8897636124320725E-2</v>
      </c>
      <c r="H112">
        <f t="shared" ca="1" si="53"/>
        <v>0.85096568585635479</v>
      </c>
      <c r="I112">
        <f t="shared" ca="1" si="53"/>
        <v>0.77547683079063423</v>
      </c>
      <c r="M112" t="str">
        <f t="shared" ca="1" si="34"/>
        <v>지정 장비</v>
      </c>
      <c r="N112" t="e">
        <f t="shared" ca="1" si="35"/>
        <v>#VALUE!</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e">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#VALUE!</v>
      </c>
      <c r="R112" t="e">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#VALUE!</v>
      </c>
      <c r="S112" t="e">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#VALUE!</v>
      </c>
      <c r="T112" t="e">
        <f t="shared" ca="1" si="37"/>
        <v>#VALUE!</v>
      </c>
      <c r="U112" t="s">
        <v>84</v>
      </c>
      <c r="W112">
        <v>1</v>
      </c>
      <c r="X112" t="s">
        <v>129</v>
      </c>
      <c r="Z112">
        <v>149</v>
      </c>
      <c r="AA112" t="str">
        <f t="shared" ca="1" si="38"/>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v>
      </c>
      <c r="AN112" t="str">
        <f t="shared" ca="1" si="42"/>
        <v>{"dy":12,"sl":0,"tp":"upn","vl":"42969","cn":5,"pt":"GO","pr":1500}</v>
      </c>
      <c r="BM112" t="e">
        <f ca="1">IF(VLOOKUP($BV112,[1]EquipTable!$1:$1048576,MATCH("업데이트순번",[1]EquipTable!$1:$1,0),0)&lt;=$BP$1,1,0)
*IF(MID(BV112,7,1)="4",0.1,1)</f>
        <v>#VALUE!</v>
      </c>
      <c r="BN112" t="e">
        <f ca="1">IF(VLOOKUP($BV112,[1]EquipTable!$1:$1048576,MATCH("업데이트순번",[1]EquipTable!$1:$1,0),0)&lt;=$BP$1,1,0)
*IF(MID(BV112,7,1)="4",0.1,1)
*IF(AND(MID(BV112,7,1)&lt;&gt;"4",OR(MID(BV112,6,1)="6",MID(BV112,6,1)="7")),3,1)</f>
        <v>#VALUE!</v>
      </c>
      <c r="BO112" t="e">
        <f ca="1">IF(VLOOKUP($BV112,[1]EquipTable!$1:$1048576,MATCH("업데이트순번",[1]EquipTable!$1:$1,0),0)&lt;=$BP$1,1,0)
*IF(MID(BV112,7,1)="4",0.1,1)
*IF(AND(MID(BV112,7,1)&lt;&gt;"4",MID(BV112,6,1)="8"),4,1)</f>
        <v>#VALUE!</v>
      </c>
      <c r="BP112" t="e">
        <f t="shared" ca="1" si="43"/>
        <v>#VALUE!</v>
      </c>
      <c r="BQ112" t="e">
        <f t="shared" ca="1" si="44"/>
        <v>#VALUE!</v>
      </c>
      <c r="BR112" t="e">
        <f t="shared" ca="1" si="45"/>
        <v>#VALUE!</v>
      </c>
      <c r="BS112" t="e">
        <f t="shared" ca="1" si="46"/>
        <v>#VALUE!</v>
      </c>
      <c r="BT112" t="e">
        <f t="shared" ca="1" si="47"/>
        <v>#VALUE!</v>
      </c>
      <c r="BU112" t="e">
        <f t="shared" ca="1" si="48"/>
        <v>#VALUE!</v>
      </c>
      <c r="BV112" t="e">
        <f ca="1">OFFSET([1]EquipTable!$A$1,ROW()-1,0)</f>
        <v>#VALUE!</v>
      </c>
    </row>
    <row r="113" spans="1:74">
      <c r="A113">
        <v>12</v>
      </c>
      <c r="B113">
        <v>1</v>
      </c>
      <c r="C113">
        <f t="shared" si="33"/>
        <v>0</v>
      </c>
      <c r="D113">
        <f t="shared" ca="1" si="53"/>
        <v>0.5927661244982716</v>
      </c>
      <c r="E113">
        <f t="shared" ca="1" si="53"/>
        <v>0.29939189625665519</v>
      </c>
      <c r="F113">
        <f t="shared" ca="1" si="53"/>
        <v>0.69917809595036839</v>
      </c>
      <c r="G113">
        <f t="shared" ca="1" si="53"/>
        <v>0.55797849199806526</v>
      </c>
      <c r="H113">
        <f t="shared" ca="1" si="53"/>
        <v>0.38548092454400362</v>
      </c>
      <c r="I113">
        <f t="shared" ca="1" si="53"/>
        <v>3.3561843493186916E-2</v>
      </c>
      <c r="M113" t="str">
        <f t="shared" ca="1" si="34"/>
        <v>지정 장비</v>
      </c>
      <c r="N113" t="e">
        <f t="shared" ca="1" si="35"/>
        <v>#VALUE!</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t="e">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#VALUE!</v>
      </c>
      <c r="S113" t="e">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#VALUE!</v>
      </c>
      <c r="T113" t="e">
        <f t="shared" ca="1" si="37"/>
        <v>#VALUE!</v>
      </c>
      <c r="U113" t="s">
        <v>82</v>
      </c>
      <c r="V113" t="s">
        <v>190</v>
      </c>
      <c r="W113">
        <v>1</v>
      </c>
      <c r="X113" t="s">
        <v>125</v>
      </c>
      <c r="Z113">
        <v>1200</v>
      </c>
      <c r="AA113" t="str">
        <f t="shared" ca="1" si="38"/>
        <v>fe</v>
      </c>
      <c r="AB113" t="s">
        <v>82</v>
      </c>
      <c r="AC113" t="s">
        <v>411</v>
      </c>
      <c r="AD113">
        <v>1</v>
      </c>
      <c r="AE113" t="s">
        <v>125</v>
      </c>
      <c r="AG113">
        <v>1200</v>
      </c>
      <c r="AH113" t="str">
        <f>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v>
      </c>
      <c r="AN113" t="str">
        <f t="shared" ca="1" si="42"/>
        <v>{"dy":12,"sl":1,"tp":"fe","vl":"Equip3101","cn":1,"pt":"GO","pr":1200}</v>
      </c>
      <c r="BM113" t="e">
        <f ca="1">IF(VLOOKUP($BV113,[1]EquipTable!$1:$1048576,MATCH("업데이트순번",[1]EquipTable!$1:$1,0),0)&lt;=$BP$1,1,0)
*IF(MID(BV113,7,1)="4",0.1,1)</f>
        <v>#VALUE!</v>
      </c>
      <c r="BN113" t="e">
        <f ca="1">IF(VLOOKUP($BV113,[1]EquipTable!$1:$1048576,MATCH("업데이트순번",[1]EquipTable!$1:$1,0),0)&lt;=$BP$1,1,0)
*IF(MID(BV113,7,1)="4",0.1,1)
*IF(AND(MID(BV113,7,1)&lt;&gt;"4",OR(MID(BV113,6,1)="6",MID(BV113,6,1)="7")),3,1)</f>
        <v>#VALUE!</v>
      </c>
      <c r="BO113" t="e">
        <f ca="1">IF(VLOOKUP($BV113,[1]EquipTable!$1:$1048576,MATCH("업데이트순번",[1]EquipTable!$1:$1,0),0)&lt;=$BP$1,1,0)
*IF(MID(BV113,7,1)="4",0.1,1)
*IF(AND(MID(BV113,7,1)&lt;&gt;"4",MID(BV113,6,1)="8"),4,1)</f>
        <v>#VALUE!</v>
      </c>
      <c r="BP113" t="e">
        <f t="shared" ca="1" si="43"/>
        <v>#VALUE!</v>
      </c>
      <c r="BQ113" t="e">
        <f t="shared" ca="1" si="44"/>
        <v>#VALUE!</v>
      </c>
      <c r="BR113" t="e">
        <f t="shared" ca="1" si="45"/>
        <v>#VALUE!</v>
      </c>
      <c r="BS113" t="e">
        <f t="shared" ca="1" si="46"/>
        <v>#VALUE!</v>
      </c>
      <c r="BT113" t="e">
        <f t="shared" ca="1" si="47"/>
        <v>#VALUE!</v>
      </c>
      <c r="BU113" t="e">
        <f t="shared" ca="1" si="48"/>
        <v>#VALUE!</v>
      </c>
      <c r="BV113" t="e">
        <f ca="1">OFFSET([1]EquipTable!$A$1,ROW()-1,0)</f>
        <v>#VALUE!</v>
      </c>
    </row>
    <row r="114" spans="1:74">
      <c r="A114">
        <v>12</v>
      </c>
      <c r="B114">
        <v>2</v>
      </c>
      <c r="C114">
        <f t="shared" si="33"/>
        <v>0</v>
      </c>
      <c r="D114">
        <f t="shared" ca="1" si="53"/>
        <v>0.64640744984562515</v>
      </c>
      <c r="E114">
        <f t="shared" ca="1" si="53"/>
        <v>0.41637219571528061</v>
      </c>
      <c r="F114">
        <f t="shared" ca="1" si="53"/>
        <v>0.70898780755299451</v>
      </c>
      <c r="G114">
        <f t="shared" ca="1" si="53"/>
        <v>0.92281538538191654</v>
      </c>
      <c r="H114">
        <f t="shared" ca="1" si="53"/>
        <v>0.39215649146357734</v>
      </c>
      <c r="I114">
        <f t="shared" ca="1" si="53"/>
        <v>0.31330375397623567</v>
      </c>
      <c r="M114" t="str">
        <f t="shared" ca="1" si="34"/>
        <v>안 지정 캐릭터 PP 영웅등급</v>
      </c>
      <c r="N114">
        <f t="shared" ca="1" si="35"/>
        <v>41637</v>
      </c>
      <c r="O114">
        <f t="shared" ca="1" si="36"/>
        <v>7</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2100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v>
      </c>
      <c r="AN114" t="str">
        <f t="shared" ca="1" si="42"/>
        <v>{"dy":12,"sl":2,"tp":"upn","vl":"29697","cn":8,"pt":"GO","pr":2400}</v>
      </c>
      <c r="BM114" t="e">
        <f ca="1">IF(VLOOKUP($BV114,[1]EquipTable!$1:$1048576,MATCH("업데이트순번",[1]EquipTable!$1:$1,0),0)&lt;=$BP$1,1,0)
*IF(MID(BV114,7,1)="4",0.1,1)</f>
        <v>#VALUE!</v>
      </c>
      <c r="BN114" t="e">
        <f ca="1">IF(VLOOKUP($BV114,[1]EquipTable!$1:$1048576,MATCH("업데이트순번",[1]EquipTable!$1:$1,0),0)&lt;=$BP$1,1,0)
*IF(MID(BV114,7,1)="4",0.1,1)
*IF(AND(MID(BV114,7,1)&lt;&gt;"4",OR(MID(BV114,6,1)="6",MID(BV114,6,1)="7")),3,1)</f>
        <v>#VALUE!</v>
      </c>
      <c r="BO114" t="e">
        <f ca="1">IF(VLOOKUP($BV114,[1]EquipTable!$1:$1048576,MATCH("업데이트순번",[1]EquipTable!$1:$1,0),0)&lt;=$BP$1,1,0)
*IF(MID(BV114,7,1)="4",0.1,1)
*IF(AND(MID(BV114,7,1)&lt;&gt;"4",MID(BV114,6,1)="8"),4,1)</f>
        <v>#VALUE!</v>
      </c>
      <c r="BP114" t="e">
        <f t="shared" ca="1" si="43"/>
        <v>#VALUE!</v>
      </c>
      <c r="BQ114" t="e">
        <f t="shared" ca="1" si="44"/>
        <v>#VALUE!</v>
      </c>
      <c r="BR114" t="e">
        <f t="shared" ca="1" si="45"/>
        <v>#VALUE!</v>
      </c>
      <c r="BS114" t="e">
        <f t="shared" ca="1" si="46"/>
        <v>#VALUE!</v>
      </c>
      <c r="BT114" t="e">
        <f t="shared" ca="1" si="47"/>
        <v>#VALUE!</v>
      </c>
      <c r="BU114" t="e">
        <f t="shared" ca="1" si="48"/>
        <v>#VALUE!</v>
      </c>
      <c r="BV114" t="e">
        <f ca="1">OFFSET([1]EquipTable!$A$1,ROW()-1,0)</f>
        <v>#VALUE!</v>
      </c>
    </row>
    <row r="115" spans="1:74">
      <c r="A115">
        <v>12</v>
      </c>
      <c r="B115">
        <v>3</v>
      </c>
      <c r="C115">
        <f t="shared" si="33"/>
        <v>0</v>
      </c>
      <c r="D115">
        <f t="shared" ca="1" si="53"/>
        <v>0.37514847999868661</v>
      </c>
      <c r="E115">
        <f t="shared" ca="1" si="53"/>
        <v>6.4282555325691493E-2</v>
      </c>
      <c r="F115">
        <f t="shared" ca="1" si="53"/>
        <v>0.22590045829487304</v>
      </c>
      <c r="G115">
        <f t="shared" ca="1" si="53"/>
        <v>0.28235170741951099</v>
      </c>
      <c r="H115">
        <f t="shared" ca="1" si="53"/>
        <v>0.81378973358086115</v>
      </c>
      <c r="I115">
        <f t="shared" ca="1" si="53"/>
        <v>0.50527681266073965</v>
      </c>
      <c r="M115" t="str">
        <f t="shared" ca="1" si="34"/>
        <v>안 지정 캐릭터 PP 일반등급</v>
      </c>
      <c r="N115">
        <f t="shared" ca="1" si="35"/>
        <v>6428</v>
      </c>
      <c r="O115">
        <f t="shared" ca="1" si="36"/>
        <v>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356</v>
      </c>
      <c r="AD115">
        <v>1</v>
      </c>
      <c r="AE115" t="s">
        <v>125</v>
      </c>
      <c r="AG115">
        <v>7600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울려퍼지는 여명</v>
      </c>
      <c r="AL115">
        <v>1</v>
      </c>
      <c r="AM11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v>
      </c>
      <c r="AN115" t="str">
        <f t="shared" ca="1" si="42"/>
        <v>{"dy":12,"sl":3,"tp":"fe","vl":"Equip2302","cn":1,"pt":"GO","pr":7600}</v>
      </c>
      <c r="BM115" t="e">
        <f ca="1">IF(VLOOKUP($BV115,[1]EquipTable!$1:$1048576,MATCH("업데이트순번",[1]EquipTable!$1:$1,0),0)&lt;=$BP$1,1,0)
*IF(MID(BV115,7,1)="4",0.1,1)</f>
        <v>#VALUE!</v>
      </c>
      <c r="BN115" t="e">
        <f ca="1">IF(VLOOKUP($BV115,[1]EquipTable!$1:$1048576,MATCH("업데이트순번",[1]EquipTable!$1:$1,0),0)&lt;=$BP$1,1,0)
*IF(MID(BV115,7,1)="4",0.1,1)
*IF(AND(MID(BV115,7,1)&lt;&gt;"4",OR(MID(BV115,6,1)="6",MID(BV115,6,1)="7")),3,1)</f>
        <v>#VALUE!</v>
      </c>
      <c r="BO115" t="e">
        <f ca="1">IF(VLOOKUP($BV115,[1]EquipTable!$1:$1048576,MATCH("업데이트순번",[1]EquipTable!$1:$1,0),0)&lt;=$BP$1,1,0)
*IF(MID(BV115,7,1)="4",0.1,1)
*IF(AND(MID(BV115,7,1)&lt;&gt;"4",MID(BV115,6,1)="8"),4,1)</f>
        <v>#VALUE!</v>
      </c>
      <c r="BP115" t="e">
        <f t="shared" ca="1" si="43"/>
        <v>#VALUE!</v>
      </c>
      <c r="BQ115" t="e">
        <f t="shared" ca="1" si="44"/>
        <v>#VALUE!</v>
      </c>
      <c r="BR115" t="e">
        <f t="shared" ca="1" si="45"/>
        <v>#VALUE!</v>
      </c>
      <c r="BS115" t="e">
        <f t="shared" ca="1" si="46"/>
        <v>#VALUE!</v>
      </c>
      <c r="BT115" t="e">
        <f t="shared" ca="1" si="47"/>
        <v>#VALUE!</v>
      </c>
      <c r="BU115" t="e">
        <f t="shared" ca="1" si="48"/>
        <v>#VALUE!</v>
      </c>
      <c r="BV115" t="e">
        <f ca="1">OFFSET([1]EquipTable!$A$1,ROW()-1,0)</f>
        <v>#VALUE!</v>
      </c>
    </row>
    <row r="116" spans="1:74">
      <c r="A116">
        <v>12</v>
      </c>
      <c r="B116">
        <v>4</v>
      </c>
      <c r="C116">
        <f t="shared" si="33"/>
        <v>0</v>
      </c>
      <c r="D116">
        <f t="shared" ca="1" si="53"/>
        <v>0.63446624570223575</v>
      </c>
      <c r="E116">
        <f t="shared" ca="1" si="53"/>
        <v>0.41479383321167362</v>
      </c>
      <c r="F116">
        <f t="shared" ca="1" si="53"/>
        <v>0.65407351707464911</v>
      </c>
      <c r="G116">
        <f t="shared" ca="1" si="53"/>
        <v>0.1933301489447149</v>
      </c>
      <c r="H116">
        <f t="shared" ca="1" si="53"/>
        <v>0.41554708895874548</v>
      </c>
      <c r="I116">
        <f t="shared" ca="1" si="53"/>
        <v>0.17539901852655382</v>
      </c>
      <c r="M116" t="str">
        <f t="shared" ca="1" si="34"/>
        <v>안 지정 캐릭터 PP 일반등급</v>
      </c>
      <c r="N116">
        <f t="shared" ca="1" si="35"/>
        <v>41479</v>
      </c>
      <c r="O116">
        <f t="shared" ca="1" si="36"/>
        <v>7</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2100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v>
      </c>
      <c r="AN116" t="str">
        <f t="shared" ca="1" si="42"/>
        <v>{"dy":12,"sl":4,"tp":"uph","vl":"59726","cn":13,"pt":"DI","pr":3}</v>
      </c>
      <c r="BM116" t="e">
        <f ca="1">IF(VLOOKUP($BV116,[1]EquipTable!$1:$1048576,MATCH("업데이트순번",[1]EquipTable!$1:$1,0),0)&lt;=$BP$1,1,0)
*IF(MID(BV116,7,1)="4",0.1,1)</f>
        <v>#VALUE!</v>
      </c>
      <c r="BN116" t="e">
        <f ca="1">IF(VLOOKUP($BV116,[1]EquipTable!$1:$1048576,MATCH("업데이트순번",[1]EquipTable!$1:$1,0),0)&lt;=$BP$1,1,0)
*IF(MID(BV116,7,1)="4",0.1,1)
*IF(AND(MID(BV116,7,1)&lt;&gt;"4",OR(MID(BV116,6,1)="6",MID(BV116,6,1)="7")),3,1)</f>
        <v>#VALUE!</v>
      </c>
      <c r="BO116" t="e">
        <f ca="1">IF(VLOOKUP($BV116,[1]EquipTable!$1:$1048576,MATCH("업데이트순번",[1]EquipTable!$1:$1,0),0)&lt;=$BP$1,1,0)
*IF(MID(BV116,7,1)="4",0.1,1)
*IF(AND(MID(BV116,7,1)&lt;&gt;"4",MID(BV116,6,1)="8"),4,1)</f>
        <v>#VALUE!</v>
      </c>
      <c r="BP116" t="e">
        <f t="shared" ca="1" si="43"/>
        <v>#VALUE!</v>
      </c>
      <c r="BQ116" t="e">
        <f t="shared" ca="1" si="44"/>
        <v>#VALUE!</v>
      </c>
      <c r="BR116" t="e">
        <f t="shared" ca="1" si="45"/>
        <v>#VALUE!</v>
      </c>
      <c r="BS116" t="e">
        <f t="shared" ca="1" si="46"/>
        <v>#VALUE!</v>
      </c>
      <c r="BT116" t="e">
        <f t="shared" ca="1" si="47"/>
        <v>#VALUE!</v>
      </c>
      <c r="BU116" t="e">
        <f t="shared" ca="1" si="48"/>
        <v>#VALUE!</v>
      </c>
      <c r="BV116" t="e">
        <f ca="1">OFFSET([1]EquipTable!$A$1,ROW()-1,0)</f>
        <v>#VALUE!</v>
      </c>
    </row>
    <row r="117" spans="1:74">
      <c r="A117">
        <v>12</v>
      </c>
      <c r="B117">
        <v>5</v>
      </c>
      <c r="C117">
        <f t="shared" si="33"/>
        <v>0</v>
      </c>
      <c r="D117">
        <f t="shared" ca="1" si="53"/>
        <v>0.27296290799719158</v>
      </c>
      <c r="E117">
        <f t="shared" ca="1" si="53"/>
        <v>0.58763596631621184</v>
      </c>
      <c r="F117">
        <f t="shared" ca="1" si="53"/>
        <v>0.82148702274733554</v>
      </c>
      <c r="G117">
        <f t="shared" ca="1" si="53"/>
        <v>0.93878514115642864</v>
      </c>
      <c r="H117">
        <f t="shared" ca="1" si="53"/>
        <v>0.31732746099744835</v>
      </c>
      <c r="I117">
        <f t="shared" ca="1" si="53"/>
        <v>0.61844781982072938</v>
      </c>
      <c r="M117" t="str">
        <f t="shared" ca="1" si="34"/>
        <v>지정 장비</v>
      </c>
      <c r="N117" t="e">
        <f t="shared" ca="1" si="35"/>
        <v>#VALUE!</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t="e">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#VALUE!</v>
      </c>
      <c r="S117" t="e">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#VALUE!</v>
      </c>
      <c r="T117" t="e">
        <f t="shared" ca="1" si="37"/>
        <v>#VALUE!</v>
      </c>
      <c r="U117" t="s">
        <v>91</v>
      </c>
      <c r="V117">
        <v>67379</v>
      </c>
      <c r="W117">
        <v>13</v>
      </c>
      <c r="X117" t="s">
        <v>125</v>
      </c>
      <c r="Z117">
        <v>1300</v>
      </c>
      <c r="AA117" t="str">
        <f t="shared" ca="1" si="38"/>
        <v>fe</v>
      </c>
      <c r="AB117" t="s">
        <v>82</v>
      </c>
      <c r="AC117" t="s">
        <v>396</v>
      </c>
      <c r="AD117">
        <v>1</v>
      </c>
      <c r="AE117" t="s">
        <v>125</v>
      </c>
      <c r="AG117">
        <v>3100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v>
      </c>
      <c r="AN117" t="str">
        <f t="shared" ca="1" si="42"/>
        <v>{"dy":12,"sl":5,"tp":"fe","vl":"Equip6101","cn":1,"pt":"GO","pr":3100}</v>
      </c>
      <c r="BM117" t="e">
        <f ca="1">IF(VLOOKUP($BV117,[1]EquipTable!$1:$1048576,MATCH("업데이트순번",[1]EquipTable!$1:$1,0),0)&lt;=$BP$1,1,0)
*IF(MID(BV117,7,1)="4",0.1,1)</f>
        <v>#VALUE!</v>
      </c>
      <c r="BN117" t="e">
        <f ca="1">IF(VLOOKUP($BV117,[1]EquipTable!$1:$1048576,MATCH("업데이트순번",[1]EquipTable!$1:$1,0),0)&lt;=$BP$1,1,0)
*IF(MID(BV117,7,1)="4",0.1,1)
*IF(AND(MID(BV117,7,1)&lt;&gt;"4",OR(MID(BV117,6,1)="6",MID(BV117,6,1)="7")),3,1)</f>
        <v>#VALUE!</v>
      </c>
      <c r="BO117" t="e">
        <f ca="1">IF(VLOOKUP($BV117,[1]EquipTable!$1:$1048576,MATCH("업데이트순번",[1]EquipTable!$1:$1,0),0)&lt;=$BP$1,1,0)
*IF(MID(BV117,7,1)="4",0.1,1)
*IF(AND(MID(BV117,7,1)&lt;&gt;"4",MID(BV117,6,1)="8"),4,1)</f>
        <v>#VALUE!</v>
      </c>
      <c r="BP117" t="e">
        <f t="shared" ca="1" si="43"/>
        <v>#VALUE!</v>
      </c>
      <c r="BQ117" t="e">
        <f t="shared" ca="1" si="44"/>
        <v>#VALUE!</v>
      </c>
      <c r="BR117" t="e">
        <f t="shared" ca="1" si="45"/>
        <v>#VALUE!</v>
      </c>
      <c r="BS117" t="e">
        <f t="shared" ca="1" si="46"/>
        <v>#VALUE!</v>
      </c>
      <c r="BT117" t="e">
        <f t="shared" ca="1" si="47"/>
        <v>#VALUE!</v>
      </c>
      <c r="BU117" t="e">
        <f t="shared" ca="1" si="48"/>
        <v>#VALUE!</v>
      </c>
      <c r="BV117" t="e">
        <f ca="1">OFFSET([1]EquipTable!$A$1,ROW()-1,0)</f>
        <v>#VALUE!</v>
      </c>
    </row>
    <row r="118" spans="1:74">
      <c r="A118">
        <v>12</v>
      </c>
      <c r="B118">
        <v>6</v>
      </c>
      <c r="C118">
        <f t="shared" si="33"/>
        <v>0</v>
      </c>
      <c r="D118">
        <f t="shared" ca="1" si="53"/>
        <v>0.92394732458697948</v>
      </c>
      <c r="E118">
        <f t="shared" ca="1" si="53"/>
        <v>0.6101633379154292</v>
      </c>
      <c r="F118">
        <f t="shared" ca="1" si="53"/>
        <v>3.9512595734690348E-2</v>
      </c>
      <c r="G118">
        <f t="shared" ca="1" si="53"/>
        <v>0.29725413501619269</v>
      </c>
      <c r="H118">
        <f t="shared" ca="1" si="53"/>
        <v>5.5568003054394799E-2</v>
      </c>
      <c r="I118">
        <f t="shared" ca="1" si="53"/>
        <v>0.67044850877110906</v>
      </c>
      <c r="M118" t="str">
        <f t="shared" ca="1" si="34"/>
        <v>지정 장비</v>
      </c>
      <c r="N118" t="e">
        <f t="shared" ca="1" si="35"/>
        <v>#VALUE!</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t="e">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#VALUE!</v>
      </c>
      <c r="S118" t="e">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#VALUE!</v>
      </c>
      <c r="T118" t="e">
        <f t="shared" ca="1" si="37"/>
        <v>#VALUE!</v>
      </c>
      <c r="U118" t="s">
        <v>82</v>
      </c>
      <c r="V118" t="s">
        <v>246</v>
      </c>
      <c r="W118">
        <v>1</v>
      </c>
      <c r="X118" t="s">
        <v>125</v>
      </c>
      <c r="Z118">
        <v>9600</v>
      </c>
      <c r="AA118" t="str">
        <f t="shared" ca="1" si="38"/>
        <v>fe</v>
      </c>
      <c r="AB118" t="s">
        <v>82</v>
      </c>
      <c r="AC118" t="s">
        <v>421</v>
      </c>
      <c r="AD118">
        <v>1</v>
      </c>
      <c r="AE118" t="s">
        <v>125</v>
      </c>
      <c r="AG118">
        <v>9600</v>
      </c>
      <c r="AH118" t="str">
        <f>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v>
      </c>
      <c r="AN118" t="str">
        <f t="shared" ca="1" si="42"/>
        <v>{"dy":12,"sl":6,"tp":"fe","vl":"Equip7202","cn":1,"pt":"GO","pr":9600}</v>
      </c>
      <c r="BM118" t="e">
        <f ca="1">IF(VLOOKUP($BV118,[1]EquipTable!$1:$1048576,MATCH("업데이트순번",[1]EquipTable!$1:$1,0),0)&lt;=$BP$1,1,0)
*IF(MID(BV118,7,1)="4",0.1,1)</f>
        <v>#VALUE!</v>
      </c>
      <c r="BN118" t="e">
        <f ca="1">IF(VLOOKUP($BV118,[1]EquipTable!$1:$1048576,MATCH("업데이트순번",[1]EquipTable!$1:$1,0),0)&lt;=$BP$1,1,0)
*IF(MID(BV118,7,1)="4",0.1,1)
*IF(AND(MID(BV118,7,1)&lt;&gt;"4",OR(MID(BV118,6,1)="6",MID(BV118,6,1)="7")),3,1)</f>
        <v>#VALUE!</v>
      </c>
      <c r="BO118" t="e">
        <f ca="1">IF(VLOOKUP($BV118,[1]EquipTable!$1:$1048576,MATCH("업데이트순번",[1]EquipTable!$1:$1,0),0)&lt;=$BP$1,1,0)
*IF(MID(BV118,7,1)="4",0.1,1)
*IF(AND(MID(BV118,7,1)&lt;&gt;"4",MID(BV118,6,1)="8"),4,1)</f>
        <v>#VALUE!</v>
      </c>
      <c r="BP118" t="e">
        <f t="shared" ca="1" si="43"/>
        <v>#VALUE!</v>
      </c>
      <c r="BQ118" t="e">
        <f t="shared" ca="1" si="44"/>
        <v>#VALUE!</v>
      </c>
      <c r="BR118" t="e">
        <f t="shared" ca="1" si="45"/>
        <v>#VALUE!</v>
      </c>
      <c r="BS118" t="e">
        <f t="shared" ca="1" si="46"/>
        <v>#VALUE!</v>
      </c>
      <c r="BT118" t="e">
        <f t="shared" ca="1" si="47"/>
        <v>#VALUE!</v>
      </c>
      <c r="BU118" t="e">
        <f t="shared" ca="1" si="48"/>
        <v>#VALUE!</v>
      </c>
      <c r="BV118" t="e">
        <f ca="1">OFFSET([1]EquipTable!$A$1,ROW()-1,0)</f>
        <v>#VALUE!</v>
      </c>
    </row>
    <row r="119" spans="1:74">
      <c r="A119">
        <v>12</v>
      </c>
      <c r="B119">
        <v>7</v>
      </c>
      <c r="C119">
        <f t="shared" si="33"/>
        <v>0</v>
      </c>
      <c r="D119">
        <f t="shared" ca="1" si="53"/>
        <v>0.47775710844998187</v>
      </c>
      <c r="E119">
        <f t="shared" ca="1" si="53"/>
        <v>0.81643558967633856</v>
      </c>
      <c r="F119">
        <f t="shared" ca="1" si="53"/>
        <v>0.80910174268515134</v>
      </c>
      <c r="G119">
        <f t="shared" ca="1" si="53"/>
        <v>0.79228535494794949</v>
      </c>
      <c r="H119">
        <f t="shared" ca="1" si="53"/>
        <v>0.32913232841766649</v>
      </c>
      <c r="I119">
        <f t="shared" ca="1" si="53"/>
        <v>0.84577434202729251</v>
      </c>
      <c r="M119" t="str">
        <f t="shared" ca="1" si="34"/>
        <v>지정 장비</v>
      </c>
      <c r="N119" t="e">
        <f t="shared" ca="1" si="35"/>
        <v>#VALUE!</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t="e">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#VALUE!</v>
      </c>
      <c r="S119" t="e">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#VALUE!</v>
      </c>
      <c r="T119" t="e">
        <f t="shared" ca="1" si="37"/>
        <v>#VALUE!</v>
      </c>
      <c r="U119" t="s">
        <v>82</v>
      </c>
      <c r="V119" t="s">
        <v>293</v>
      </c>
      <c r="W119">
        <v>1</v>
      </c>
      <c r="X119" t="s">
        <v>125</v>
      </c>
      <c r="Z119">
        <v>5300</v>
      </c>
      <c r="AA119" t="str">
        <f t="shared" ca="1" si="38"/>
        <v>fe</v>
      </c>
      <c r="AB119" t="s">
        <v>82</v>
      </c>
      <c r="AC119" t="s">
        <v>357</v>
      </c>
      <c r="AD119">
        <v>1</v>
      </c>
      <c r="AE119" t="s">
        <v>125</v>
      </c>
      <c r="AG119">
        <v>5300</v>
      </c>
      <c r="AH119" t="str">
        <f>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v>
      </c>
      <c r="AN119" t="str">
        <f t="shared" ca="1" si="42"/>
        <v>{"dy":12,"sl":7,"tp":"fe","vl":"Equip8001","cn":1,"pt":"GO","pr":5300}</v>
      </c>
      <c r="BM119" t="e">
        <f ca="1">IF(VLOOKUP($BV119,[1]EquipTable!$1:$1048576,MATCH("업데이트순번",[1]EquipTable!$1:$1,0),0)&lt;=$BP$1,1,0)
*IF(MID(BV119,7,1)="4",0.1,1)</f>
        <v>#VALUE!</v>
      </c>
      <c r="BN119" t="e">
        <f ca="1">IF(VLOOKUP($BV119,[1]EquipTable!$1:$1048576,MATCH("업데이트순번",[1]EquipTable!$1:$1,0),0)&lt;=$BP$1,1,0)
*IF(MID(BV119,7,1)="4",0.1,1)
*IF(AND(MID(BV119,7,1)&lt;&gt;"4",OR(MID(BV119,6,1)="6",MID(BV119,6,1)="7")),3,1)</f>
        <v>#VALUE!</v>
      </c>
      <c r="BO119" t="e">
        <f ca="1">IF(VLOOKUP($BV119,[1]EquipTable!$1:$1048576,MATCH("업데이트순번",[1]EquipTable!$1:$1,0),0)&lt;=$BP$1,1,0)
*IF(MID(BV119,7,1)="4",0.1,1)
*IF(AND(MID(BV119,7,1)&lt;&gt;"4",MID(BV119,6,1)="8"),4,1)</f>
        <v>#VALUE!</v>
      </c>
      <c r="BP119" t="e">
        <f t="shared" ca="1" si="43"/>
        <v>#VALUE!</v>
      </c>
      <c r="BQ119" t="e">
        <f t="shared" ca="1" si="44"/>
        <v>#VALUE!</v>
      </c>
      <c r="BR119" t="e">
        <f t="shared" ca="1" si="45"/>
        <v>#VALUE!</v>
      </c>
      <c r="BS119" t="e">
        <f t="shared" ca="1" si="46"/>
        <v>#VALUE!</v>
      </c>
      <c r="BT119" t="e">
        <f t="shared" ca="1" si="47"/>
        <v>#VALUE!</v>
      </c>
      <c r="BU119" t="e">
        <f t="shared" ca="1" si="48"/>
        <v>#VALUE!</v>
      </c>
      <c r="BV119" t="e">
        <f ca="1">OFFSET([1]EquipTable!$A$1,ROW()-1,0)</f>
        <v>#VALUE!</v>
      </c>
    </row>
    <row r="120" spans="1:74">
      <c r="A120">
        <v>12</v>
      </c>
      <c r="B120">
        <v>8</v>
      </c>
      <c r="C120">
        <f t="shared" si="33"/>
        <v>0</v>
      </c>
      <c r="D120">
        <f t="shared" ca="1" si="53"/>
        <v>4.0493340768575803E-2</v>
      </c>
      <c r="E120">
        <f t="shared" ca="1" si="53"/>
        <v>0.27036338284402761</v>
      </c>
      <c r="F120">
        <f t="shared" ca="1" si="53"/>
        <v>0.8484130475765328</v>
      </c>
      <c r="G120">
        <f t="shared" ca="1" si="53"/>
        <v>0.94334911900896179</v>
      </c>
      <c r="H120">
        <f t="shared" ca="1" si="53"/>
        <v>0.55188238614387441</v>
      </c>
      <c r="I120">
        <f t="shared" ca="1" si="53"/>
        <v>0.20848012050551001</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v>
      </c>
      <c r="AN120" t="str">
        <f t="shared" ca="1" si="42"/>
        <v>{"dy":12,"sl":8}</v>
      </c>
      <c r="BM120" t="e">
        <f ca="1">IF(VLOOKUP($BV120,[1]EquipTable!$1:$1048576,MATCH("업데이트순번",[1]EquipTable!$1:$1,0),0)&lt;=$BP$1,1,0)
*IF(MID(BV120,7,1)="4",0.1,1)</f>
        <v>#VALUE!</v>
      </c>
      <c r="BN120" t="e">
        <f ca="1">IF(VLOOKUP($BV120,[1]EquipTable!$1:$1048576,MATCH("업데이트순번",[1]EquipTable!$1:$1,0),0)&lt;=$BP$1,1,0)
*IF(MID(BV120,7,1)="4",0.1,1)
*IF(AND(MID(BV120,7,1)&lt;&gt;"4",OR(MID(BV120,6,1)="6",MID(BV120,6,1)="7")),3,1)</f>
        <v>#VALUE!</v>
      </c>
      <c r="BO120" t="e">
        <f ca="1">IF(VLOOKUP($BV120,[1]EquipTable!$1:$1048576,MATCH("업데이트순번",[1]EquipTable!$1:$1,0),0)&lt;=$BP$1,1,0)
*IF(MID(BV120,7,1)="4",0.1,1)
*IF(AND(MID(BV120,7,1)&lt;&gt;"4",MID(BV120,6,1)="8"),4,1)</f>
        <v>#VALUE!</v>
      </c>
      <c r="BP120" t="e">
        <f t="shared" ca="1" si="43"/>
        <v>#VALUE!</v>
      </c>
      <c r="BQ120" t="e">
        <f t="shared" ca="1" si="44"/>
        <v>#VALUE!</v>
      </c>
      <c r="BR120" t="e">
        <f t="shared" ca="1" si="45"/>
        <v>#VALUE!</v>
      </c>
      <c r="BS120" t="e">
        <f t="shared" ca="1" si="46"/>
        <v>#VALUE!</v>
      </c>
      <c r="BT120" t="e">
        <f t="shared" ca="1" si="47"/>
        <v>#VALUE!</v>
      </c>
      <c r="BU120" t="e">
        <f t="shared" ca="1" si="48"/>
        <v>#VALUE!</v>
      </c>
      <c r="BV120" t="e">
        <f ca="1">OFFSET([1]EquipTable!$A$1,ROW()-1,0)</f>
        <v>#VALUE!</v>
      </c>
    </row>
    <row r="121" spans="1:74">
      <c r="A121">
        <v>12</v>
      </c>
      <c r="B121">
        <v>9</v>
      </c>
      <c r="C121">
        <f t="shared" si="33"/>
        <v>0</v>
      </c>
      <c r="D121">
        <f t="shared" ca="1" si="53"/>
        <v>0.11043406729139982</v>
      </c>
      <c r="E121">
        <f t="shared" ca="1" si="53"/>
        <v>0.88294378396989204</v>
      </c>
      <c r="F121">
        <f t="shared" ca="1" si="53"/>
        <v>0.50262256323131227</v>
      </c>
      <c r="G121">
        <f t="shared" ca="1" si="53"/>
        <v>0.37398504928523346</v>
      </c>
      <c r="H121">
        <f t="shared" ca="1" si="53"/>
        <v>1.0897010890941083E-2</v>
      </c>
      <c r="I121">
        <f t="shared" ca="1" si="53"/>
        <v>0.93215805687967701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v>
      </c>
      <c r="AN121" t="str">
        <f t="shared" ca="1" si="42"/>
        <v>{"dy":12,"sl":9}</v>
      </c>
      <c r="BM121" t="e">
        <f ca="1">IF(VLOOKUP($BV121,[1]EquipTable!$1:$1048576,MATCH("업데이트순번",[1]EquipTable!$1:$1,0),0)&lt;=$BP$1,1,0)
*IF(MID(BV121,7,1)="4",0.1,1)</f>
        <v>#VALUE!</v>
      </c>
      <c r="BN121" t="e">
        <f ca="1">IF(VLOOKUP($BV121,[1]EquipTable!$1:$1048576,MATCH("업데이트순번",[1]EquipTable!$1:$1,0),0)&lt;=$BP$1,1,0)
*IF(MID(BV121,7,1)="4",0.1,1)
*IF(AND(MID(BV121,7,1)&lt;&gt;"4",OR(MID(BV121,6,1)="6",MID(BV121,6,1)="7")),3,1)</f>
        <v>#VALUE!</v>
      </c>
      <c r="BO121" t="e">
        <f ca="1">IF(VLOOKUP($BV121,[1]EquipTable!$1:$1048576,MATCH("업데이트순번",[1]EquipTable!$1:$1,0),0)&lt;=$BP$1,1,0)
*IF(MID(BV121,7,1)="4",0.1,1)
*IF(AND(MID(BV121,7,1)&lt;&gt;"4",MID(BV121,6,1)="8"),4,1)</f>
        <v>#VALUE!</v>
      </c>
      <c r="BP121" t="e">
        <f t="shared" ca="1" si="43"/>
        <v>#VALUE!</v>
      </c>
      <c r="BQ121" t="e">
        <f t="shared" ca="1" si="44"/>
        <v>#VALUE!</v>
      </c>
      <c r="BR121" t="e">
        <f t="shared" ca="1" si="45"/>
        <v>#VALUE!</v>
      </c>
      <c r="BS121" t="e">
        <f t="shared" ca="1" si="46"/>
        <v>#VALUE!</v>
      </c>
      <c r="BT121" t="e">
        <f t="shared" ca="1" si="47"/>
        <v>#VALUE!</v>
      </c>
      <c r="BU121" t="e">
        <f t="shared" ca="1" si="48"/>
        <v>#VALUE!</v>
      </c>
      <c r="BV121" t="e">
        <f ca="1">OFFSET([1]EquipTable!$A$1,ROW()-1,0)</f>
        <v>#VALUE!</v>
      </c>
    </row>
    <row r="122" spans="1:74">
      <c r="A122">
        <v>13</v>
      </c>
      <c r="B122">
        <v>0</v>
      </c>
      <c r="C122">
        <f t="shared" si="33"/>
        <v>0</v>
      </c>
      <c r="D122">
        <f t="shared" ref="D122:I131" ca="1" si="54">RAND()</f>
        <v>0.87289095161725838</v>
      </c>
      <c r="E122">
        <f t="shared" ca="1" si="54"/>
        <v>0.99683119024214684</v>
      </c>
      <c r="F122">
        <f t="shared" ca="1" si="54"/>
        <v>0.36302902719530294</v>
      </c>
      <c r="G122">
        <f t="shared" ca="1" si="54"/>
        <v>0.1428750839597519</v>
      </c>
      <c r="H122">
        <f t="shared" ca="1" si="54"/>
        <v>1.20785586039861E-2</v>
      </c>
      <c r="I122">
        <f t="shared" ca="1" si="54"/>
        <v>0.88826507091827378</v>
      </c>
      <c r="M122" t="str">
        <f t="shared" ca="1" si="34"/>
        <v>지정 장비</v>
      </c>
      <c r="N122" t="e">
        <f t="shared" ca="1" si="35"/>
        <v>#VALUE!</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e">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#VALUE!</v>
      </c>
      <c r="R122" t="e">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#VALUE!</v>
      </c>
      <c r="S122" t="e">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#VALUE!</v>
      </c>
      <c r="T122" t="e">
        <f t="shared" ca="1" si="37"/>
        <v>#VALUE!</v>
      </c>
      <c r="U122" t="s">
        <v>82</v>
      </c>
      <c r="V122" t="s">
        <v>250</v>
      </c>
      <c r="W122">
        <v>1</v>
      </c>
      <c r="X122" t="s">
        <v>125</v>
      </c>
      <c r="Z122">
        <v>900</v>
      </c>
      <c r="AA122" t="str">
        <f t="shared" ca="1" si="38"/>
        <v>fe</v>
      </c>
      <c r="AB122" t="s">
        <v>82</v>
      </c>
      <c r="AC122" t="s">
        <v>397</v>
      </c>
      <c r="AD122">
        <v>1</v>
      </c>
      <c r="AE122" t="s">
        <v>125</v>
      </c>
      <c r="AG122">
        <v>800</v>
      </c>
      <c r="AH122" t="str">
        <f>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v>
      </c>
      <c r="AN122" t="str">
        <f t="shared" ca="1" si="42"/>
        <v>{"dy":13,"sl":0,"tp":"fe","vl":"Equip3001","cn":1,"pt":"GO","pr":800}</v>
      </c>
      <c r="BM122" t="e">
        <f ca="1">IF(VLOOKUP($BV122,[1]EquipTable!$1:$1048576,MATCH("업데이트순번",[1]EquipTable!$1:$1,0),0)&lt;=$BP$1,1,0)
*IF(MID(BV122,7,1)="4",0.1,1)</f>
        <v>#VALUE!</v>
      </c>
      <c r="BN122" t="e">
        <f ca="1">IF(VLOOKUP($BV122,[1]EquipTable!$1:$1048576,MATCH("업데이트순번",[1]EquipTable!$1:$1,0),0)&lt;=$BP$1,1,0)
*IF(MID(BV122,7,1)="4",0.1,1)
*IF(AND(MID(BV122,7,1)&lt;&gt;"4",OR(MID(BV122,6,1)="6",MID(BV122,6,1)="7")),3,1)</f>
        <v>#VALUE!</v>
      </c>
      <c r="BO122" t="e">
        <f ca="1">IF(VLOOKUP($BV122,[1]EquipTable!$1:$1048576,MATCH("업데이트순번",[1]EquipTable!$1:$1,0),0)&lt;=$BP$1,1,0)
*IF(MID(BV122,7,1)="4",0.1,1)
*IF(AND(MID(BV122,7,1)&lt;&gt;"4",MID(BV122,6,1)="8"),4,1)</f>
        <v>#VALUE!</v>
      </c>
      <c r="BP122" t="e">
        <f t="shared" ca="1" si="43"/>
        <v>#VALUE!</v>
      </c>
      <c r="BQ122" t="e">
        <f t="shared" ca="1" si="44"/>
        <v>#VALUE!</v>
      </c>
      <c r="BR122" t="e">
        <f t="shared" ca="1" si="45"/>
        <v>#VALUE!</v>
      </c>
      <c r="BS122" t="e">
        <f t="shared" ca="1" si="46"/>
        <v>#VALUE!</v>
      </c>
      <c r="BT122" t="e">
        <f t="shared" ca="1" si="47"/>
        <v>#VALUE!</v>
      </c>
      <c r="BU122" t="e">
        <f t="shared" ca="1" si="48"/>
        <v>#VALUE!</v>
      </c>
      <c r="BV122" t="e">
        <f ca="1">OFFSET([1]EquipTable!$A$1,ROW()-1,0)</f>
        <v>#VALUE!</v>
      </c>
    </row>
    <row r="123" spans="1:74">
      <c r="A123">
        <v>13</v>
      </c>
      <c r="B123">
        <v>1</v>
      </c>
      <c r="C123">
        <f t="shared" si="33"/>
        <v>0</v>
      </c>
      <c r="D123">
        <f t="shared" ca="1" si="54"/>
        <v>0.56516255614147326</v>
      </c>
      <c r="E123">
        <f t="shared" ca="1" si="54"/>
        <v>0.21942746078966946</v>
      </c>
      <c r="F123">
        <f t="shared" ca="1" si="54"/>
        <v>0.27265470113715917</v>
      </c>
      <c r="G123">
        <f t="shared" ca="1" si="54"/>
        <v>0.17895455765771562</v>
      </c>
      <c r="H123">
        <f t="shared" ca="1" si="54"/>
        <v>0.14854667565960367</v>
      </c>
      <c r="I123">
        <f t="shared" ca="1" si="54"/>
        <v>0.84789947789479447</v>
      </c>
      <c r="M123" t="str">
        <f t="shared" ca="1" si="34"/>
        <v>지정 장비</v>
      </c>
      <c r="N123" t="e">
        <f t="shared" ca="1" si="35"/>
        <v>#VALUE!</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e">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#VALUE!</v>
      </c>
      <c r="R123" t="e">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#VALUE!</v>
      </c>
      <c r="S123" t="e">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#VALUE!</v>
      </c>
      <c r="T123" t="e">
        <f t="shared" ca="1" si="37"/>
        <v>#VALUE!</v>
      </c>
      <c r="U123" t="s">
        <v>82</v>
      </c>
      <c r="V123" t="s">
        <v>251</v>
      </c>
      <c r="W123">
        <v>1</v>
      </c>
      <c r="X123" t="s">
        <v>125</v>
      </c>
      <c r="Z123">
        <v>900</v>
      </c>
      <c r="AA123" t="str">
        <f t="shared" ca="1" si="38"/>
        <v>fe</v>
      </c>
      <c r="AB123" t="s">
        <v>82</v>
      </c>
      <c r="AC123" t="s">
        <v>437</v>
      </c>
      <c r="AD123">
        <v>1</v>
      </c>
      <c r="AE123" t="s">
        <v>125</v>
      </c>
      <c r="AG123">
        <v>3300</v>
      </c>
      <c r="AH123" t="str">
        <f>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미스틱 해머</v>
      </c>
      <c r="AL123">
        <v>1</v>
      </c>
      <c r="AM123"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v>
      </c>
      <c r="AN123" t="str">
        <f t="shared" ca="1" si="42"/>
        <v>{"dy":13,"sl":1,"tp":"fe","vl":"Equip4202","cn":1,"pt":"GO","pr":3300}</v>
      </c>
      <c r="BM123" t="e">
        <f ca="1">IF(VLOOKUP($BV123,[1]EquipTable!$1:$1048576,MATCH("업데이트순번",[1]EquipTable!$1:$1,0),0)&lt;=$BP$1,1,0)
*IF(MID(BV123,7,1)="4",0.1,1)</f>
        <v>#VALUE!</v>
      </c>
      <c r="BN123" t="e">
        <f ca="1">IF(VLOOKUP($BV123,[1]EquipTable!$1:$1048576,MATCH("업데이트순번",[1]EquipTable!$1:$1,0),0)&lt;=$BP$1,1,0)
*IF(MID(BV123,7,1)="4",0.1,1)
*IF(AND(MID(BV123,7,1)&lt;&gt;"4",OR(MID(BV123,6,1)="6",MID(BV123,6,1)="7")),3,1)</f>
        <v>#VALUE!</v>
      </c>
      <c r="BO123" t="e">
        <f ca="1">IF(VLOOKUP($BV123,[1]EquipTable!$1:$1048576,MATCH("업데이트순번",[1]EquipTable!$1:$1,0),0)&lt;=$BP$1,1,0)
*IF(MID(BV123,7,1)="4",0.1,1)
*IF(AND(MID(BV123,7,1)&lt;&gt;"4",MID(BV123,6,1)="8"),4,1)</f>
        <v>#VALUE!</v>
      </c>
      <c r="BP123" t="e">
        <f t="shared" ca="1" si="43"/>
        <v>#VALUE!</v>
      </c>
      <c r="BQ123" t="e">
        <f t="shared" ca="1" si="44"/>
        <v>#VALUE!</v>
      </c>
      <c r="BR123" t="e">
        <f t="shared" ca="1" si="45"/>
        <v>#VALUE!</v>
      </c>
      <c r="BS123" t="e">
        <f t="shared" ca="1" si="46"/>
        <v>#VALUE!</v>
      </c>
      <c r="BT123" t="e">
        <f t="shared" ca="1" si="47"/>
        <v>#VALUE!</v>
      </c>
      <c r="BU123" t="e">
        <f t="shared" ca="1" si="48"/>
        <v>#VALUE!</v>
      </c>
      <c r="BV123" t="e">
        <f ca="1">OFFSET([1]EquipTable!$A$1,ROW()-1,0)</f>
        <v>#VALUE!</v>
      </c>
    </row>
    <row r="124" spans="1:74">
      <c r="A124">
        <v>13</v>
      </c>
      <c r="B124">
        <v>2</v>
      </c>
      <c r="C124">
        <f t="shared" si="33"/>
        <v>0</v>
      </c>
      <c r="D124">
        <f t="shared" ca="1" si="54"/>
        <v>0.53874989812300855</v>
      </c>
      <c r="E124">
        <f t="shared" ca="1" si="54"/>
        <v>0.5030154755274453</v>
      </c>
      <c r="F124">
        <f t="shared" ca="1" si="54"/>
        <v>0.97568874291101826</v>
      </c>
      <c r="G124">
        <f t="shared" ca="1" si="54"/>
        <v>0.38151498185855304</v>
      </c>
      <c r="H124">
        <f t="shared" ca="1" si="54"/>
        <v>0.44302929784680423</v>
      </c>
      <c r="I124">
        <f t="shared" ca="1" si="54"/>
        <v>0.94191590220804688</v>
      </c>
      <c r="M124" t="str">
        <f t="shared" ca="1" si="34"/>
        <v>안 지정 캐릭터 PP 영웅등급</v>
      </c>
      <c r="N124">
        <f t="shared" ca="1" si="35"/>
        <v>50301</v>
      </c>
      <c r="O124">
        <f t="shared" ca="1" si="36"/>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2700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423</v>
      </c>
      <c r="AD124">
        <v>1</v>
      </c>
      <c r="AE124" t="s">
        <v>129</v>
      </c>
      <c r="AG124">
        <v>10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v>
      </c>
      <c r="AN124" t="str">
        <f t="shared" ca="1" si="42"/>
        <v>{"dy":13,"sl":2,"tp":"fe","vl":"Equip0302","cn":1,"pt":"DI","pr":10}</v>
      </c>
      <c r="BM124" t="e">
        <f ca="1">IF(VLOOKUP($BV124,[1]EquipTable!$1:$1048576,MATCH("업데이트순번",[1]EquipTable!$1:$1,0),0)&lt;=$BP$1,1,0)
*IF(MID(BV124,7,1)="4",0.1,1)</f>
        <v>#VALUE!</v>
      </c>
      <c r="BN124" t="e">
        <f ca="1">IF(VLOOKUP($BV124,[1]EquipTable!$1:$1048576,MATCH("업데이트순번",[1]EquipTable!$1:$1,0),0)&lt;=$BP$1,1,0)
*IF(MID(BV124,7,1)="4",0.1,1)
*IF(AND(MID(BV124,7,1)&lt;&gt;"4",OR(MID(BV124,6,1)="6",MID(BV124,6,1)="7")),3,1)</f>
        <v>#VALUE!</v>
      </c>
      <c r="BO124" t="e">
        <f ca="1">IF(VLOOKUP($BV124,[1]EquipTable!$1:$1048576,MATCH("업데이트순번",[1]EquipTable!$1:$1,0),0)&lt;=$BP$1,1,0)
*IF(MID(BV124,7,1)="4",0.1,1)
*IF(AND(MID(BV124,7,1)&lt;&gt;"4",MID(BV124,6,1)="8"),4,1)</f>
        <v>#VALUE!</v>
      </c>
      <c r="BP124" t="e">
        <f t="shared" ca="1" si="43"/>
        <v>#VALUE!</v>
      </c>
      <c r="BQ124" t="e">
        <f t="shared" ca="1" si="44"/>
        <v>#VALUE!</v>
      </c>
      <c r="BR124" t="e">
        <f t="shared" ca="1" si="45"/>
        <v>#VALUE!</v>
      </c>
      <c r="BS124" t="e">
        <f t="shared" ca="1" si="46"/>
        <v>#VALUE!</v>
      </c>
      <c r="BT124" t="e">
        <f t="shared" ca="1" si="47"/>
        <v>#VALUE!</v>
      </c>
      <c r="BU124" t="e">
        <f t="shared" ca="1" si="48"/>
        <v>#VALUE!</v>
      </c>
      <c r="BV124" t="e">
        <f ca="1">OFFSET([1]EquipTable!$A$1,ROW()-1,0)</f>
        <v>#VALUE!</v>
      </c>
    </row>
    <row r="125" spans="1:74">
      <c r="A125">
        <v>13</v>
      </c>
      <c r="B125">
        <v>3</v>
      </c>
      <c r="C125">
        <f t="shared" si="33"/>
        <v>0</v>
      </c>
      <c r="D125">
        <f t="shared" ca="1" si="54"/>
        <v>0.91818474968739727</v>
      </c>
      <c r="E125">
        <f t="shared" ca="1" si="54"/>
        <v>0.34450828243890141</v>
      </c>
      <c r="F125">
        <f t="shared" ca="1" si="54"/>
        <v>0.5381268043517482</v>
      </c>
      <c r="G125">
        <f t="shared" ca="1" si="54"/>
        <v>4.4561789888747705E-2</v>
      </c>
      <c r="H125">
        <f t="shared" ca="1" si="54"/>
        <v>0.19150560916927695</v>
      </c>
      <c r="I125">
        <f t="shared" ca="1" si="54"/>
        <v>9.5789411018722737E-2</v>
      </c>
      <c r="M125" t="str">
        <f t="shared" ca="1" si="34"/>
        <v>안 지정 캐릭터 PP 일반등급</v>
      </c>
      <c r="N125">
        <f t="shared" ca="1" si="35"/>
        <v>34450</v>
      </c>
      <c r="O125">
        <f t="shared" ca="1" si="36"/>
        <v>7</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v>
      </c>
      <c r="AN125" t="str">
        <f t="shared" ca="1" si="42"/>
        <v>{"dy":13,"sl":3,"tp":"upn","vl":"19794","cn":5,"pt":"GO","pr":1500}</v>
      </c>
      <c r="BM125" t="e">
        <f ca="1">IF(VLOOKUP($BV125,[1]EquipTable!$1:$1048576,MATCH("업데이트순번",[1]EquipTable!$1:$1,0),0)&lt;=$BP$1,1,0)
*IF(MID(BV125,7,1)="4",0.1,1)</f>
        <v>#VALUE!</v>
      </c>
      <c r="BN125" t="e">
        <f ca="1">IF(VLOOKUP($BV125,[1]EquipTable!$1:$1048576,MATCH("업데이트순번",[1]EquipTable!$1:$1,0),0)&lt;=$BP$1,1,0)
*IF(MID(BV125,7,1)="4",0.1,1)
*IF(AND(MID(BV125,7,1)&lt;&gt;"4",OR(MID(BV125,6,1)="6",MID(BV125,6,1)="7")),3,1)</f>
        <v>#VALUE!</v>
      </c>
      <c r="BO125" t="e">
        <f ca="1">IF(VLOOKUP($BV125,[1]EquipTable!$1:$1048576,MATCH("업데이트순번",[1]EquipTable!$1:$1,0),0)&lt;=$BP$1,1,0)
*IF(MID(BV125,7,1)="4",0.1,1)
*IF(AND(MID(BV125,7,1)&lt;&gt;"4",MID(BV125,6,1)="8"),4,1)</f>
        <v>#VALUE!</v>
      </c>
      <c r="BP125" t="e">
        <f t="shared" ca="1" si="43"/>
        <v>#VALUE!</v>
      </c>
      <c r="BQ125" t="e">
        <f t="shared" ca="1" si="44"/>
        <v>#VALUE!</v>
      </c>
      <c r="BR125" t="e">
        <f t="shared" ca="1" si="45"/>
        <v>#VALUE!</v>
      </c>
      <c r="BS125" t="e">
        <f t="shared" ca="1" si="46"/>
        <v>#VALUE!</v>
      </c>
      <c r="BT125" t="e">
        <f t="shared" ca="1" si="47"/>
        <v>#VALUE!</v>
      </c>
      <c r="BU125" t="e">
        <f t="shared" ca="1" si="48"/>
        <v>#VALUE!</v>
      </c>
      <c r="BV125" t="e">
        <f ca="1">OFFSET([1]EquipTable!$A$1,ROW()-1,0)</f>
        <v>#VALUE!</v>
      </c>
    </row>
    <row r="126" spans="1:74">
      <c r="A126">
        <v>13</v>
      </c>
      <c r="B126">
        <v>4</v>
      </c>
      <c r="C126">
        <f t="shared" si="33"/>
        <v>0</v>
      </c>
      <c r="D126">
        <f t="shared" ca="1" si="54"/>
        <v>0.2232186539998442</v>
      </c>
      <c r="E126">
        <f t="shared" ca="1" si="54"/>
        <v>0.54528910379871443</v>
      </c>
      <c r="F126">
        <f t="shared" ca="1" si="54"/>
        <v>0.61256681067671637</v>
      </c>
      <c r="G126">
        <f t="shared" ca="1" si="54"/>
        <v>2.2277654442612871E-3</v>
      </c>
      <c r="H126">
        <f t="shared" ca="1" si="54"/>
        <v>0.63615538741665623</v>
      </c>
      <c r="I126">
        <f t="shared" ca="1" si="54"/>
        <v>6.2349990501813557E-2</v>
      </c>
      <c r="M126" t="str">
        <f t="shared" ca="1" si="34"/>
        <v>안 지정 캐릭터 PP 일반등급</v>
      </c>
      <c r="N126">
        <f t="shared" ca="1" si="35"/>
        <v>54528</v>
      </c>
      <c r="O126">
        <f t="shared" ca="1" si="36"/>
        <v>9</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2700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205</v>
      </c>
      <c r="AD126">
        <v>1</v>
      </c>
      <c r="AE126" t="s">
        <v>125</v>
      </c>
      <c r="AG126">
        <v>3300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v>
      </c>
      <c r="AN126" t="str">
        <f t="shared" ca="1" si="42"/>
        <v>{"dy":13,"sl":4,"tp":"fe","vl":"Equip7102","cn":1,"pt":"GO","pr":3300}</v>
      </c>
      <c r="BM126" t="e">
        <f ca="1">IF(VLOOKUP($BV126,[1]EquipTable!$1:$1048576,MATCH("업데이트순번",[1]EquipTable!$1:$1,0),0)&lt;=$BP$1,1,0)
*IF(MID(BV126,7,1)="4",0.1,1)</f>
        <v>#VALUE!</v>
      </c>
      <c r="BN126" t="e">
        <f ca="1">IF(VLOOKUP($BV126,[1]EquipTable!$1:$1048576,MATCH("업데이트순번",[1]EquipTable!$1:$1,0),0)&lt;=$BP$1,1,0)
*IF(MID(BV126,7,1)="4",0.1,1)
*IF(AND(MID(BV126,7,1)&lt;&gt;"4",OR(MID(BV126,6,1)="6",MID(BV126,6,1)="7")),3,1)</f>
        <v>#VALUE!</v>
      </c>
      <c r="BO126" t="e">
        <f ca="1">IF(VLOOKUP($BV126,[1]EquipTable!$1:$1048576,MATCH("업데이트순번",[1]EquipTable!$1:$1,0),0)&lt;=$BP$1,1,0)
*IF(MID(BV126,7,1)="4",0.1,1)
*IF(AND(MID(BV126,7,1)&lt;&gt;"4",MID(BV126,6,1)="8"),4,1)</f>
        <v>#VALUE!</v>
      </c>
      <c r="BP126" t="e">
        <f t="shared" ca="1" si="43"/>
        <v>#VALUE!</v>
      </c>
      <c r="BQ126" t="e">
        <f t="shared" ca="1" si="44"/>
        <v>#VALUE!</v>
      </c>
      <c r="BR126" t="e">
        <f t="shared" ca="1" si="45"/>
        <v>#VALUE!</v>
      </c>
      <c r="BS126" t="e">
        <f t="shared" ca="1" si="46"/>
        <v>#VALUE!</v>
      </c>
      <c r="BT126" t="e">
        <f t="shared" ca="1" si="47"/>
        <v>#VALUE!</v>
      </c>
      <c r="BU126" t="e">
        <f t="shared" ca="1" si="48"/>
        <v>#VALUE!</v>
      </c>
      <c r="BV126" t="e">
        <f ca="1">OFFSET([1]EquipTable!$A$1,ROW()-1,0)</f>
        <v>#VALUE!</v>
      </c>
    </row>
    <row r="127" spans="1:74">
      <c r="A127">
        <v>13</v>
      </c>
      <c r="B127">
        <v>5</v>
      </c>
      <c r="C127">
        <f t="shared" si="33"/>
        <v>0</v>
      </c>
      <c r="D127">
        <f t="shared" ca="1" si="54"/>
        <v>0.50297133901199209</v>
      </c>
      <c r="E127">
        <f t="shared" ca="1" si="54"/>
        <v>0.28834948965098917</v>
      </c>
      <c r="F127">
        <f t="shared" ca="1" si="54"/>
        <v>0.67109093540047782</v>
      </c>
      <c r="G127">
        <f t="shared" ca="1" si="54"/>
        <v>0.48806688063151482</v>
      </c>
      <c r="H127">
        <f t="shared" ca="1" si="54"/>
        <v>0.86814554923533482</v>
      </c>
      <c r="I127">
        <f t="shared" ca="1" si="54"/>
        <v>0.23123101694575998</v>
      </c>
      <c r="M127" t="str">
        <f t="shared" ca="1" si="34"/>
        <v>안 지정 캐릭터 PP 영웅등급</v>
      </c>
      <c r="N127">
        <f t="shared" ca="1" si="35"/>
        <v>28834</v>
      </c>
      <c r="O127">
        <f t="shared" ca="1" si="36"/>
        <v>6</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1800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196</v>
      </c>
      <c r="W127">
        <v>1</v>
      </c>
      <c r="X127" t="s">
        <v>125</v>
      </c>
      <c r="Z127">
        <v>7100</v>
      </c>
      <c r="AA127" t="str">
        <f t="shared" ca="1" si="38"/>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v>
      </c>
      <c r="AN127" t="str">
        <f t="shared" ca="1" si="42"/>
        <v>{"dy":13,"sl":5,"tp":"uph","vl":"22663","cn":7,"pt":"GO","pr":2100}</v>
      </c>
      <c r="BM127" t="e">
        <f ca="1">IF(VLOOKUP($BV127,[1]EquipTable!$1:$1048576,MATCH("업데이트순번",[1]EquipTable!$1:$1,0),0)&lt;=$BP$1,1,0)
*IF(MID(BV127,7,1)="4",0.1,1)</f>
        <v>#VALUE!</v>
      </c>
      <c r="BN127" t="e">
        <f ca="1">IF(VLOOKUP($BV127,[1]EquipTable!$1:$1048576,MATCH("업데이트순번",[1]EquipTable!$1:$1,0),0)&lt;=$BP$1,1,0)
*IF(MID(BV127,7,1)="4",0.1,1)
*IF(AND(MID(BV127,7,1)&lt;&gt;"4",OR(MID(BV127,6,1)="6",MID(BV127,6,1)="7")),3,1)</f>
        <v>#VALUE!</v>
      </c>
      <c r="BO127" t="e">
        <f ca="1">IF(VLOOKUP($BV127,[1]EquipTable!$1:$1048576,MATCH("업데이트순번",[1]EquipTable!$1:$1,0),0)&lt;=$BP$1,1,0)
*IF(MID(BV127,7,1)="4",0.1,1)
*IF(AND(MID(BV127,7,1)&lt;&gt;"4",MID(BV127,6,1)="8"),4,1)</f>
        <v>#VALUE!</v>
      </c>
      <c r="BP127" t="e">
        <f t="shared" ca="1" si="43"/>
        <v>#VALUE!</v>
      </c>
      <c r="BQ127" t="e">
        <f t="shared" ca="1" si="44"/>
        <v>#VALUE!</v>
      </c>
      <c r="BR127" t="e">
        <f t="shared" ca="1" si="45"/>
        <v>#VALUE!</v>
      </c>
      <c r="BS127" t="e">
        <f t="shared" ca="1" si="46"/>
        <v>#VALUE!</v>
      </c>
      <c r="BT127" t="e">
        <f t="shared" ca="1" si="47"/>
        <v>#VALUE!</v>
      </c>
      <c r="BU127" t="e">
        <f t="shared" ca="1" si="48"/>
        <v>#VALUE!</v>
      </c>
      <c r="BV127" t="e">
        <f ca="1">OFFSET([1]EquipTable!$A$1,ROW()-1,0)</f>
        <v>#VALUE!</v>
      </c>
    </row>
    <row r="128" spans="1:74">
      <c r="A128">
        <v>13</v>
      </c>
      <c r="B128">
        <v>6</v>
      </c>
      <c r="C128">
        <f t="shared" si="33"/>
        <v>0</v>
      </c>
      <c r="D128">
        <f t="shared" ca="1" si="54"/>
        <v>0.13844595738811549</v>
      </c>
      <c r="E128">
        <f t="shared" ca="1" si="54"/>
        <v>0.72421162191666821</v>
      </c>
      <c r="F128">
        <f t="shared" ca="1" si="54"/>
        <v>0.73057142828449639</v>
      </c>
      <c r="G128">
        <f t="shared" ca="1" si="54"/>
        <v>0.91393173332095745</v>
      </c>
      <c r="H128">
        <f t="shared" ca="1" si="54"/>
        <v>0.80021226594394512</v>
      </c>
      <c r="I128">
        <f t="shared" ca="1" si="54"/>
        <v>0.2599840329481421</v>
      </c>
      <c r="M128" t="str">
        <f t="shared" ca="1" si="34"/>
        <v>지정 장비</v>
      </c>
      <c r="N128" t="e">
        <f t="shared" ca="1" si="35"/>
        <v>#VALUE!</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t="e">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#VALUE!</v>
      </c>
      <c r="S128" t="e">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#VALUE!</v>
      </c>
      <c r="T128" t="e">
        <f t="shared" ca="1" si="37"/>
        <v>#VALUE!</v>
      </c>
      <c r="U128" t="s">
        <v>82</v>
      </c>
      <c r="V128" t="s">
        <v>205</v>
      </c>
      <c r="W128">
        <v>1</v>
      </c>
      <c r="X128" t="s">
        <v>125</v>
      </c>
      <c r="Z128">
        <v>3300</v>
      </c>
      <c r="AA128" t="str">
        <f t="shared" ca="1" si="38"/>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v>
      </c>
      <c r="AN128" t="str">
        <f t="shared" ca="1" si="42"/>
        <v>{"dy":13,"sl":6,"tp":"upn","vl":"38454","cn":10,"pt":"GO","pr":3000}</v>
      </c>
      <c r="BM128" t="e">
        <f ca="1">IF(VLOOKUP($BV128,[1]EquipTable!$1:$1048576,MATCH("업데이트순번",[1]EquipTable!$1:$1,0),0)&lt;=$BP$1,1,0)
*IF(MID(BV128,7,1)="4",0.1,1)</f>
        <v>#VALUE!</v>
      </c>
      <c r="BN128" t="e">
        <f ca="1">IF(VLOOKUP($BV128,[1]EquipTable!$1:$1048576,MATCH("업데이트순번",[1]EquipTable!$1:$1,0),0)&lt;=$BP$1,1,0)
*IF(MID(BV128,7,1)="4",0.1,1)
*IF(AND(MID(BV128,7,1)&lt;&gt;"4",OR(MID(BV128,6,1)="6",MID(BV128,6,1)="7")),3,1)</f>
        <v>#VALUE!</v>
      </c>
      <c r="BO128" t="e">
        <f ca="1">IF(VLOOKUP($BV128,[1]EquipTable!$1:$1048576,MATCH("업데이트순번",[1]EquipTable!$1:$1,0),0)&lt;=$BP$1,1,0)
*IF(MID(BV128,7,1)="4",0.1,1)
*IF(AND(MID(BV128,7,1)&lt;&gt;"4",MID(BV128,6,1)="8"),4,1)</f>
        <v>#VALUE!</v>
      </c>
      <c r="BP128" t="e">
        <f t="shared" ca="1" si="43"/>
        <v>#VALUE!</v>
      </c>
      <c r="BQ128" t="e">
        <f t="shared" ca="1" si="44"/>
        <v>#VALUE!</v>
      </c>
      <c r="BR128" t="e">
        <f t="shared" ca="1" si="45"/>
        <v>#VALUE!</v>
      </c>
      <c r="BS128" t="e">
        <f t="shared" ca="1" si="46"/>
        <v>#VALUE!</v>
      </c>
      <c r="BT128" t="e">
        <f t="shared" ca="1" si="47"/>
        <v>#VALUE!</v>
      </c>
      <c r="BU128" t="e">
        <f t="shared" ca="1" si="48"/>
        <v>#VALUE!</v>
      </c>
      <c r="BV128" t="e">
        <f ca="1">OFFSET([1]EquipTable!$A$1,ROW()-1,0)</f>
        <v>#VALUE!</v>
      </c>
    </row>
    <row r="129" spans="1:40">
      <c r="A129">
        <v>13</v>
      </c>
      <c r="B129">
        <v>7</v>
      </c>
      <c r="C129">
        <f t="shared" si="33"/>
        <v>0</v>
      </c>
      <c r="D129">
        <f t="shared" ca="1" si="54"/>
        <v>0.23028400099735657</v>
      </c>
      <c r="E129">
        <f t="shared" ca="1" si="54"/>
        <v>0.65403309614464322</v>
      </c>
      <c r="F129">
        <f t="shared" ca="1" si="54"/>
        <v>8.9117752560026742E-2</v>
      </c>
      <c r="G129">
        <f t="shared" ca="1" si="54"/>
        <v>0.71509512179363</v>
      </c>
      <c r="H129">
        <f t="shared" ca="1" si="54"/>
        <v>0.80491086375742582</v>
      </c>
      <c r="I129">
        <f t="shared" ca="1" si="54"/>
        <v>0.98736322341025051</v>
      </c>
      <c r="M129" t="str">
        <f t="shared" ca="1" si="34"/>
        <v>지정 장비</v>
      </c>
      <c r="N129" t="e">
        <f t="shared" ca="1" si="35"/>
        <v>#VALUE!</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t="e">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#VALUE!</v>
      </c>
      <c r="S129" t="e">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#VALUE!</v>
      </c>
      <c r="T129" t="e">
        <f t="shared" ca="1" si="37"/>
        <v>#VALUE!</v>
      </c>
      <c r="U129" t="s">
        <v>82</v>
      </c>
      <c r="V129" t="s">
        <v>241</v>
      </c>
      <c r="W129">
        <v>1</v>
      </c>
      <c r="X129" t="s">
        <v>129</v>
      </c>
      <c r="Z129">
        <v>10</v>
      </c>
      <c r="AA129" t="str">
        <f t="shared" ca="1" si="38"/>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v>
      </c>
      <c r="AN129" t="str">
        <f t="shared" ca="1" si="42"/>
        <v>{"dy":13,"sl":7,"tp":"uph","vl":"85071","cn":12,"pt":"GO","pr":3600}</v>
      </c>
    </row>
    <row r="130" spans="1:40">
      <c r="A130">
        <v>13</v>
      </c>
      <c r="B130">
        <v>8</v>
      </c>
      <c r="C130">
        <f t="shared" ref="C130:C193" si="55">IF(B130&lt;=9,0,
IF(B130=10,1,2))</f>
        <v>0</v>
      </c>
      <c r="D130">
        <f t="shared" ca="1" si="54"/>
        <v>0.1042717301402587</v>
      </c>
      <c r="E130">
        <f t="shared" ca="1" si="54"/>
        <v>0.52973149000245112</v>
      </c>
      <c r="F130">
        <f t="shared" ca="1" si="54"/>
        <v>0.4058290196453731</v>
      </c>
      <c r="G130">
        <f t="shared" ca="1" si="54"/>
        <v>0.47074002833913553</v>
      </c>
      <c r="H130">
        <f t="shared" ca="1" si="54"/>
        <v>0.87778936094329951</v>
      </c>
      <c r="I130">
        <f t="shared" ca="1" si="54"/>
        <v>0.92168067768580186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0.72752287945631322</v>
      </c>
      <c r="E131">
        <f t="shared" ca="1" si="54"/>
        <v>0.69688716446001908</v>
      </c>
      <c r="F131">
        <f t="shared" ca="1" si="54"/>
        <v>0.68920512035228354</v>
      </c>
      <c r="G131">
        <f t="shared" ca="1" si="54"/>
        <v>0.78496351412589305</v>
      </c>
      <c r="H131">
        <f t="shared" ca="1" si="54"/>
        <v>7.8687169661619927E-2</v>
      </c>
      <c r="I131">
        <f t="shared" ca="1" si="54"/>
        <v>0.21308661271516716</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v>
      </c>
      <c r="AN131" t="str">
        <f t="shared" ca="1" si="64"/>
        <v>{"dy":13,"sl":9}</v>
      </c>
    </row>
    <row r="132" spans="1:40">
      <c r="A132">
        <v>14</v>
      </c>
      <c r="B132">
        <v>0</v>
      </c>
      <c r="C132">
        <f t="shared" si="55"/>
        <v>0</v>
      </c>
      <c r="D132">
        <f t="shared" ref="D132:I141" ca="1" si="65">RAND()</f>
        <v>0.28139042365616551</v>
      </c>
      <c r="E132">
        <f t="shared" ca="1" si="65"/>
        <v>0.72222262999779752</v>
      </c>
      <c r="F132">
        <f t="shared" ca="1" si="65"/>
        <v>0.98494176744526774</v>
      </c>
      <c r="G132">
        <f t="shared" ca="1" si="65"/>
        <v>0.58028351751904816</v>
      </c>
      <c r="H132">
        <f t="shared" ca="1" si="65"/>
        <v>0.94897349177874102</v>
      </c>
      <c r="I132">
        <f t="shared" ca="1" si="65"/>
        <v>0.5681873156209748</v>
      </c>
      <c r="M132" t="str">
        <f t="shared" ca="1" si="56"/>
        <v>지정 장비</v>
      </c>
      <c r="N132" t="e">
        <f t="shared" ca="1" si="57"/>
        <v>#VALUE!</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t="e">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#VALUE!</v>
      </c>
      <c r="S132" t="e">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#VALUE!</v>
      </c>
      <c r="T132" t="e">
        <f t="shared" ca="1" si="59"/>
        <v>#VALUE!</v>
      </c>
      <c r="U132" t="s">
        <v>84</v>
      </c>
      <c r="W132">
        <v>1</v>
      </c>
      <c r="X132" t="s">
        <v>129</v>
      </c>
      <c r="Z132">
        <v>149</v>
      </c>
      <c r="AA132" t="str">
        <f t="shared" ca="1" si="60"/>
        <v>uph</v>
      </c>
      <c r="AB132" t="s">
        <v>91</v>
      </c>
      <c r="AC132">
        <v>84704</v>
      </c>
      <c r="AD132">
        <v>5</v>
      </c>
      <c r="AE132" t="s">
        <v>398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v>
      </c>
      <c r="AN132" t="str">
        <f t="shared" ca="1" si="64"/>
        <v>{"dy":14,"sl":0,"tp":"uph","vl":"84704","cn":5,"pt":"GO","pr":1500}</v>
      </c>
    </row>
    <row r="133" spans="1:40">
      <c r="A133">
        <v>14</v>
      </c>
      <c r="B133">
        <v>1</v>
      </c>
      <c r="C133">
        <f t="shared" si="55"/>
        <v>0</v>
      </c>
      <c r="D133">
        <f t="shared" ca="1" si="65"/>
        <v>0.8082374169106471</v>
      </c>
      <c r="E133">
        <f t="shared" ca="1" si="65"/>
        <v>0.14693044798935617</v>
      </c>
      <c r="F133">
        <f t="shared" ca="1" si="65"/>
        <v>0.60551327718506953</v>
      </c>
      <c r="G133">
        <f t="shared" ca="1" si="65"/>
        <v>0.65763907235516028</v>
      </c>
      <c r="H133">
        <f t="shared" ca="1" si="65"/>
        <v>0.28523734211812879</v>
      </c>
      <c r="I133">
        <f t="shared" ca="1" si="65"/>
        <v>0.54067686350753785</v>
      </c>
      <c r="M133" t="str">
        <f t="shared" ca="1" si="56"/>
        <v>지정 장비</v>
      </c>
      <c r="N133" t="e">
        <f t="shared" ca="1" si="57"/>
        <v>#VALUE!</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t="e">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#VALUE!</v>
      </c>
      <c r="S133" t="e">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#VALUE!</v>
      </c>
      <c r="T133" t="e">
        <f t="shared" ca="1" si="59"/>
        <v>#VALUE!</v>
      </c>
      <c r="U133" t="s">
        <v>82</v>
      </c>
      <c r="V133" t="s">
        <v>252</v>
      </c>
      <c r="W133">
        <v>1</v>
      </c>
      <c r="X133" t="s">
        <v>129</v>
      </c>
      <c r="Z133">
        <v>11</v>
      </c>
      <c r="AA133" t="str">
        <f t="shared" ca="1" si="60"/>
        <v>fe</v>
      </c>
      <c r="AB133" t="s">
        <v>82</v>
      </c>
      <c r="AC133" t="s">
        <v>395</v>
      </c>
      <c r="AD133">
        <v>1</v>
      </c>
      <c r="AE133" t="s">
        <v>125</v>
      </c>
      <c r="AG133">
        <v>800</v>
      </c>
      <c r="AH133" t="str">
        <f>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숨겨온 원한</v>
      </c>
      <c r="AL133">
        <v>1</v>
      </c>
      <c r="AM13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v>
      </c>
      <c r="AN133" t="str">
        <f t="shared" ca="1" si="64"/>
        <v>{"dy":14,"sl":1,"tp":"fe","vl":"Equip1002","cn":1,"pt":"GO","pr":800}</v>
      </c>
    </row>
    <row r="134" spans="1:40">
      <c r="A134">
        <v>14</v>
      </c>
      <c r="B134">
        <v>2</v>
      </c>
      <c r="C134">
        <f t="shared" si="55"/>
        <v>0</v>
      </c>
      <c r="D134">
        <f t="shared" ca="1" si="65"/>
        <v>0.74354319454629469</v>
      </c>
      <c r="E134">
        <f t="shared" ca="1" si="65"/>
        <v>0.38494742047243224</v>
      </c>
      <c r="F134">
        <f t="shared" ca="1" si="65"/>
        <v>0.97904456796780326</v>
      </c>
      <c r="G134">
        <f t="shared" ca="1" si="65"/>
        <v>0.92297327736367629</v>
      </c>
      <c r="H134">
        <f t="shared" ca="1" si="65"/>
        <v>0.69224351808968432</v>
      </c>
      <c r="I134">
        <f t="shared" ca="1" si="65"/>
        <v>0.72698988351302196</v>
      </c>
      <c r="M134" t="str">
        <f t="shared" ca="1" si="56"/>
        <v>안 지정 캐릭터 PP 영웅등급</v>
      </c>
      <c r="N134">
        <f t="shared" ca="1" si="57"/>
        <v>38494</v>
      </c>
      <c r="O134">
        <f t="shared" ca="1" si="58"/>
        <v>7</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v>
      </c>
      <c r="AN134" t="str">
        <f t="shared" ca="1" si="64"/>
        <v>{"dy":14,"sl":2,"tp":"upn","vl":"33450","cn":11,"pt":"GO","pr":3300}</v>
      </c>
    </row>
    <row r="135" spans="1:40">
      <c r="A135">
        <v>14</v>
      </c>
      <c r="B135">
        <v>3</v>
      </c>
      <c r="C135">
        <f t="shared" si="55"/>
        <v>0</v>
      </c>
      <c r="D135">
        <f t="shared" ca="1" si="65"/>
        <v>0.84250779617801197</v>
      </c>
      <c r="E135">
        <f t="shared" ca="1" si="65"/>
        <v>0.41800793755842014</v>
      </c>
      <c r="F135">
        <f t="shared" ca="1" si="65"/>
        <v>0.42499890903560522</v>
      </c>
      <c r="G135">
        <f t="shared" ca="1" si="65"/>
        <v>0.37870268974795396</v>
      </c>
      <c r="H135">
        <f t="shared" ca="1" si="65"/>
        <v>0.90605189114278006</v>
      </c>
      <c r="I135">
        <f t="shared" ca="1" si="65"/>
        <v>0.55926938868725418</v>
      </c>
      <c r="M135" t="str">
        <f t="shared" ca="1" si="56"/>
        <v>안 지정 캐릭터 PP 일반등급</v>
      </c>
      <c r="N135">
        <f t="shared" ca="1" si="57"/>
        <v>41800</v>
      </c>
      <c r="O135">
        <f t="shared" ca="1" si="58"/>
        <v>8</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2400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292</v>
      </c>
      <c r="AD135">
        <v>1</v>
      </c>
      <c r="AE135" t="s">
        <v>125</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결사대의 활</v>
      </c>
      <c r="AL135">
        <v>1</v>
      </c>
      <c r="AM13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v>
      </c>
      <c r="AN135" t="str">
        <f t="shared" ca="1" si="64"/>
        <v>{"dy":14,"sl":3,"tp":"fe","vl":"Equip2101","cn":1,"pt":"GO","pr":1200}</v>
      </c>
    </row>
    <row r="136" spans="1:40">
      <c r="A136">
        <v>14</v>
      </c>
      <c r="B136">
        <v>4</v>
      </c>
      <c r="C136">
        <f t="shared" si="55"/>
        <v>0</v>
      </c>
      <c r="D136">
        <f t="shared" ca="1" si="65"/>
        <v>0.96743221082993447</v>
      </c>
      <c r="E136">
        <f t="shared" ca="1" si="65"/>
        <v>0.41276730207520529</v>
      </c>
      <c r="F136">
        <f t="shared" ca="1" si="65"/>
        <v>0.77565541442203378</v>
      </c>
      <c r="G136">
        <f t="shared" ca="1" si="65"/>
        <v>0.96176588988037881</v>
      </c>
      <c r="H136">
        <f t="shared" ca="1" si="65"/>
        <v>0.17221405797940381</v>
      </c>
      <c r="I136">
        <f t="shared" ca="1" si="65"/>
        <v>0.88861694291086746</v>
      </c>
      <c r="M136" t="str">
        <f t="shared" ca="1" si="56"/>
        <v>안 지정 캐릭터 PP 일반등급</v>
      </c>
      <c r="N136">
        <f t="shared" ca="1" si="57"/>
        <v>41276</v>
      </c>
      <c r="O136">
        <f t="shared" ca="1" si="58"/>
        <v>7</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fe</v>
      </c>
      <c r="AB136" t="s">
        <v>82</v>
      </c>
      <c r="AC136" t="s">
        <v>430</v>
      </c>
      <c r="AD136">
        <v>1</v>
      </c>
      <c r="AE136" t="s">
        <v>125</v>
      </c>
      <c r="AG136">
        <v>1200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강철 마울</v>
      </c>
      <c r="AL136">
        <v>1</v>
      </c>
      <c r="AM13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v>
      </c>
      <c r="AN136" t="str">
        <f t="shared" ca="1" si="64"/>
        <v>{"dy":14,"sl":4,"tp":"fe","vl":"Equip4102","cn":1,"pt":"GO","pr":1200}</v>
      </c>
    </row>
    <row r="137" spans="1:40">
      <c r="A137">
        <v>14</v>
      </c>
      <c r="B137">
        <v>5</v>
      </c>
      <c r="C137">
        <f t="shared" si="55"/>
        <v>0</v>
      </c>
      <c r="D137">
        <f t="shared" ca="1" si="65"/>
        <v>4.0782023860154393E-2</v>
      </c>
      <c r="E137">
        <f t="shared" ca="1" si="65"/>
        <v>0.45768900591571282</v>
      </c>
      <c r="F137">
        <f t="shared" ca="1" si="65"/>
        <v>1.4302004069003948E-2</v>
      </c>
      <c r="G137">
        <f t="shared" ca="1" si="65"/>
        <v>0.34911896974620182</v>
      </c>
      <c r="H137">
        <f t="shared" ca="1" si="65"/>
        <v>0.32928342150085832</v>
      </c>
      <c r="I137">
        <f t="shared" ca="1" si="65"/>
        <v>0.52118576674833661</v>
      </c>
      <c r="M137" t="str">
        <f t="shared" ca="1" si="56"/>
        <v>지정 장비</v>
      </c>
      <c r="N137" t="e">
        <f t="shared" ca="1" si="57"/>
        <v>#VALUE!</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t="e">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#VALUE!</v>
      </c>
      <c r="S137" t="e">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#VALUE!</v>
      </c>
      <c r="T137" t="e">
        <f t="shared" ca="1" si="59"/>
        <v>#VALUE!</v>
      </c>
      <c r="U137" t="s">
        <v>82</v>
      </c>
      <c r="V137" t="s">
        <v>199</v>
      </c>
      <c r="W137">
        <v>1</v>
      </c>
      <c r="X137" t="s">
        <v>125</v>
      </c>
      <c r="Z137">
        <v>3100</v>
      </c>
      <c r="AA137" t="str">
        <f t="shared" ca="1" si="60"/>
        <v>fe</v>
      </c>
      <c r="AB137" t="s">
        <v>82</v>
      </c>
      <c r="AC137" t="s">
        <v>426</v>
      </c>
      <c r="AD137">
        <v>1</v>
      </c>
      <c r="AE137" t="s">
        <v>125</v>
      </c>
      <c r="AG137">
        <v>3300</v>
      </c>
      <c r="AH137" t="str">
        <f>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파수꾼의 숏보우</v>
      </c>
      <c r="AL137">
        <v>1</v>
      </c>
      <c r="AM13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v>
      </c>
      <c r="AN137" t="str">
        <f t="shared" ca="1" si="64"/>
        <v>{"dy":14,"sl":5,"tp":"fe","vl":"Equip2202","cn":1,"pt":"GO","pr":3300}</v>
      </c>
    </row>
    <row r="138" spans="1:40">
      <c r="A138">
        <v>14</v>
      </c>
      <c r="B138">
        <v>6</v>
      </c>
      <c r="C138">
        <f t="shared" si="55"/>
        <v>0</v>
      </c>
      <c r="D138">
        <f t="shared" ca="1" si="65"/>
        <v>0.31107551767313379</v>
      </c>
      <c r="E138">
        <f t="shared" ca="1" si="65"/>
        <v>0.22833774837684684</v>
      </c>
      <c r="F138">
        <f t="shared" ca="1" si="65"/>
        <v>0.22895917795452259</v>
      </c>
      <c r="G138">
        <f t="shared" ca="1" si="65"/>
        <v>0.29272635226770338</v>
      </c>
      <c r="H138">
        <f t="shared" ca="1" si="65"/>
        <v>0.2593038782921101</v>
      </c>
      <c r="I138">
        <f t="shared" ca="1" si="65"/>
        <v>1.6974335095111814E-2</v>
      </c>
      <c r="M138" t="str">
        <f t="shared" ca="1" si="56"/>
        <v>지정 장비</v>
      </c>
      <c r="N138" t="e">
        <f t="shared" ca="1" si="57"/>
        <v>#VALUE!</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t="e">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#VALUE!</v>
      </c>
      <c r="S138" t="e">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#VALUE!</v>
      </c>
      <c r="T138" t="e">
        <f t="shared" ca="1" si="59"/>
        <v>#VALUE!</v>
      </c>
      <c r="U138" t="s">
        <v>82</v>
      </c>
      <c r="V138" t="s">
        <v>195</v>
      </c>
      <c r="W138">
        <v>1</v>
      </c>
      <c r="X138" t="s">
        <v>125</v>
      </c>
      <c r="Z138">
        <v>22400</v>
      </c>
      <c r="AA138" t="str">
        <f t="shared" ca="1" si="60"/>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v>
      </c>
      <c r="AN138" t="str">
        <f t="shared" ca="1" si="64"/>
        <v>{"dy":14,"sl":6,"tp":"uph","vl":"84504","cn":14,"pt":"GO","pr":4200}</v>
      </c>
    </row>
    <row r="139" spans="1:40">
      <c r="A139">
        <v>14</v>
      </c>
      <c r="B139">
        <v>7</v>
      </c>
      <c r="C139">
        <f t="shared" si="55"/>
        <v>0</v>
      </c>
      <c r="D139">
        <f t="shared" ca="1" si="65"/>
        <v>0.122341564635155</v>
      </c>
      <c r="E139">
        <f t="shared" ca="1" si="65"/>
        <v>0.36719234514479504</v>
      </c>
      <c r="F139">
        <f t="shared" ca="1" si="65"/>
        <v>0.39814774734569014</v>
      </c>
      <c r="G139">
        <f t="shared" ca="1" si="65"/>
        <v>0.95624874767508938</v>
      </c>
      <c r="H139">
        <f t="shared" ca="1" si="65"/>
        <v>0.42948264349292153</v>
      </c>
      <c r="I139">
        <f t="shared" ca="1" si="65"/>
        <v>0.68021098036960648</v>
      </c>
      <c r="M139" t="str">
        <f t="shared" ca="1" si="56"/>
        <v>지정 장비</v>
      </c>
      <c r="N139" t="e">
        <f t="shared" ca="1" si="57"/>
        <v>#VALUE!</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t="e">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#VALUE!</v>
      </c>
      <c r="S139" t="e">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#VALUE!</v>
      </c>
      <c r="T139" t="e">
        <f t="shared" ca="1" si="59"/>
        <v>#VALUE!</v>
      </c>
      <c r="U139" t="s">
        <v>82</v>
      </c>
      <c r="V139" t="s">
        <v>187</v>
      </c>
      <c r="W139">
        <v>1</v>
      </c>
      <c r="X139" t="s">
        <v>125</v>
      </c>
      <c r="Z139">
        <v>7800</v>
      </c>
      <c r="AA139" t="str">
        <f t="shared" ca="1" si="60"/>
        <v>fe</v>
      </c>
      <c r="AB139" t="s">
        <v>82</v>
      </c>
      <c r="AC139" t="s">
        <v>357</v>
      </c>
      <c r="AD139">
        <v>1</v>
      </c>
      <c r="AE139" t="s">
        <v>125</v>
      </c>
      <c r="AG139">
        <v>5100</v>
      </c>
      <c r="AH139" t="str">
        <f>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v>
      </c>
      <c r="AN139" t="str">
        <f t="shared" ca="1" si="64"/>
        <v>{"dy":14,"sl":7,"tp":"fe","vl":"Equip8001","cn":1,"pt":"GO","pr":5100}</v>
      </c>
    </row>
    <row r="140" spans="1:40">
      <c r="A140">
        <v>14</v>
      </c>
      <c r="B140">
        <v>8</v>
      </c>
      <c r="C140">
        <f t="shared" si="55"/>
        <v>0</v>
      </c>
      <c r="D140">
        <f t="shared" ca="1" si="65"/>
        <v>0.3578369286146077</v>
      </c>
      <c r="E140">
        <f t="shared" ca="1" si="65"/>
        <v>0.43120504497994228</v>
      </c>
      <c r="F140">
        <f t="shared" ca="1" si="65"/>
        <v>0.69595611868695761</v>
      </c>
      <c r="G140">
        <f t="shared" ca="1" si="65"/>
        <v>0.90697061026135883</v>
      </c>
      <c r="H140">
        <f t="shared" ca="1" si="65"/>
        <v>0.67003847325602939</v>
      </c>
      <c r="I140">
        <f t="shared" ca="1" si="65"/>
        <v>0.61720080753452022</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fl2</v>
      </c>
      <c r="AB140" t="s">
        <v>428</v>
      </c>
      <c r="AC140" t="s">
        <v>480</v>
      </c>
      <c r="AD140">
        <v>1</v>
      </c>
      <c r="AE140" t="s">
        <v>129</v>
      </c>
      <c r="AF140">
        <v>190</v>
      </c>
      <c r="AG140">
        <v>89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프리스</v>
      </c>
      <c r="AL140">
        <v>1</v>
      </c>
      <c r="AM14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v>
      </c>
      <c r="AN140" t="str">
        <f t="shared" ca="1" si="64"/>
        <v>{"dy":14,"sl":8,"tp":"fl2","vl":"Actor0125","cn":1,"pt":"DI","pp":190,"pr":89}</v>
      </c>
    </row>
    <row r="141" spans="1:40">
      <c r="A141">
        <v>14</v>
      </c>
      <c r="B141">
        <v>9</v>
      </c>
      <c r="C141">
        <f t="shared" si="55"/>
        <v>0</v>
      </c>
      <c r="D141">
        <f t="shared" ca="1" si="65"/>
        <v>0.81801859707988878</v>
      </c>
      <c r="E141">
        <f t="shared" ca="1" si="65"/>
        <v>0.49296959258214335</v>
      </c>
      <c r="F141">
        <f t="shared" ca="1" si="65"/>
        <v>0.96171728647932453</v>
      </c>
      <c r="G141">
        <f t="shared" ca="1" si="65"/>
        <v>0.80773464615984325</v>
      </c>
      <c r="H141">
        <f t="shared" ca="1" si="65"/>
        <v>0.22246761222090539</v>
      </c>
      <c r="I141">
        <f t="shared" ca="1" si="65"/>
        <v>0.42496668635030765</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429</v>
      </c>
      <c r="AC141" t="s">
        <v>480</v>
      </c>
      <c r="AD141">
        <v>1</v>
      </c>
      <c r="AE141" t="s">
        <v>129</v>
      </c>
      <c r="AF141">
        <v>230</v>
      </c>
      <c r="AG141">
        <v>129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프리스</v>
      </c>
      <c r="AL141">
        <v>1</v>
      </c>
      <c r="AM14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v>
      </c>
      <c r="AN141" t="str">
        <f t="shared" ca="1" si="64"/>
        <v>{"dy":14,"sl":9,"tp":"fl3","vl":"Actor0125","cn":1,"pt":"DI","pp":230,"pr":129}</v>
      </c>
    </row>
    <row r="142" spans="1:40">
      <c r="A142">
        <v>15</v>
      </c>
      <c r="B142">
        <v>0</v>
      </c>
      <c r="C142">
        <f t="shared" si="55"/>
        <v>0</v>
      </c>
      <c r="D142">
        <f t="shared" ref="D142:I151" ca="1" si="66">RAND()</f>
        <v>0.66214554462416741</v>
      </c>
      <c r="E142">
        <f t="shared" ca="1" si="66"/>
        <v>0.32119729824208665</v>
      </c>
      <c r="F142">
        <f t="shared" ca="1" si="66"/>
        <v>0.10433547096894891</v>
      </c>
      <c r="G142">
        <f t="shared" ca="1" si="66"/>
        <v>0.36689787337469326</v>
      </c>
      <c r="H142">
        <f t="shared" ca="1" si="66"/>
        <v>0.6929489849826781</v>
      </c>
      <c r="I142">
        <f t="shared" ca="1" si="66"/>
        <v>0.74587025255581185</v>
      </c>
      <c r="M142" t="str">
        <f t="shared" ca="1" si="56"/>
        <v>지정 장비</v>
      </c>
      <c r="N142" t="e">
        <f t="shared" ca="1" si="57"/>
        <v>#VALUE!</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e">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#VALUE!</v>
      </c>
      <c r="R142" t="e">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#VALUE!</v>
      </c>
      <c r="S142" t="e">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#VALUE!</v>
      </c>
      <c r="T142" t="e">
        <f t="shared" ca="1" si="59"/>
        <v>#VALUE!</v>
      </c>
      <c r="U142" t="s">
        <v>82</v>
      </c>
      <c r="V142" t="s">
        <v>237</v>
      </c>
      <c r="W142">
        <v>1</v>
      </c>
      <c r="X142" t="s">
        <v>125</v>
      </c>
      <c r="Z142">
        <v>7700</v>
      </c>
      <c r="AA142" t="str">
        <f t="shared" ca="1" si="60"/>
        <v>fe</v>
      </c>
      <c r="AB142" t="s">
        <v>82</v>
      </c>
      <c r="AC142" t="s">
        <v>113</v>
      </c>
      <c r="AD142">
        <v>1</v>
      </c>
      <c r="AE142" t="s">
        <v>125</v>
      </c>
      <c r="AG142">
        <v>1100</v>
      </c>
      <c r="AH142" t="str">
        <f>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v>
      </c>
      <c r="AN142" t="str">
        <f t="shared" ca="1" si="64"/>
        <v>{"dy":15,"sl":0,"tp":"fe","vl":"Equip0102","cn":1,"pt":"GO","pr":1100}</v>
      </c>
    </row>
    <row r="143" spans="1:40">
      <c r="A143">
        <v>15</v>
      </c>
      <c r="B143">
        <v>1</v>
      </c>
      <c r="C143">
        <f t="shared" si="55"/>
        <v>0</v>
      </c>
      <c r="D143">
        <f t="shared" ca="1" si="66"/>
        <v>0.3350768633773239</v>
      </c>
      <c r="E143">
        <f t="shared" ca="1" si="66"/>
        <v>0.95974543775901289</v>
      </c>
      <c r="F143">
        <f t="shared" ca="1" si="66"/>
        <v>0.45108360367462863</v>
      </c>
      <c r="G143">
        <f t="shared" ca="1" si="66"/>
        <v>3.484579079269523E-2</v>
      </c>
      <c r="H143">
        <f t="shared" ca="1" si="66"/>
        <v>0.9541946221880403</v>
      </c>
      <c r="I143">
        <f t="shared" ca="1" si="66"/>
        <v>0.3987743129499447</v>
      </c>
      <c r="M143" t="str">
        <f t="shared" ca="1" si="56"/>
        <v>지정 장비</v>
      </c>
      <c r="N143" t="e">
        <f t="shared" ca="1" si="57"/>
        <v>#VALUE!</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e">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#VALUE!</v>
      </c>
      <c r="R143" t="e">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#VALUE!</v>
      </c>
      <c r="S143" t="e">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#VALUE!</v>
      </c>
      <c r="T143" t="e">
        <f t="shared" ca="1" si="59"/>
        <v>#VALUE!</v>
      </c>
      <c r="U143" t="s">
        <v>82</v>
      </c>
      <c r="V143" t="s">
        <v>242</v>
      </c>
      <c r="W143">
        <v>1</v>
      </c>
      <c r="X143" t="s">
        <v>125</v>
      </c>
      <c r="Z143">
        <v>7400</v>
      </c>
      <c r="AA143" t="str">
        <f t="shared" ca="1" si="60"/>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v>
      </c>
      <c r="AN143" t="str">
        <f t="shared" ca="1" si="64"/>
        <v>{"dy":15,"sl":1,"tp":"upn","vl":"69684","cn":12,"pt":"GO","pr":3600}</v>
      </c>
    </row>
    <row r="144" spans="1:40">
      <c r="A144">
        <v>15</v>
      </c>
      <c r="B144">
        <v>2</v>
      </c>
      <c r="C144">
        <f t="shared" si="55"/>
        <v>0</v>
      </c>
      <c r="D144">
        <f t="shared" ca="1" si="66"/>
        <v>0.25852814015257974</v>
      </c>
      <c r="E144">
        <f t="shared" ca="1" si="66"/>
        <v>0.66799564615535634</v>
      </c>
      <c r="F144">
        <f t="shared" ca="1" si="66"/>
        <v>0.2448619700036424</v>
      </c>
      <c r="G144">
        <f t="shared" ca="1" si="66"/>
        <v>0.73919458348939504</v>
      </c>
      <c r="H144">
        <f t="shared" ca="1" si="66"/>
        <v>0.10856062356601537</v>
      </c>
      <c r="I144">
        <f t="shared" ca="1" si="66"/>
        <v>0.4438113379679427</v>
      </c>
      <c r="M144" t="str">
        <f t="shared" ca="1" si="56"/>
        <v>안 지정 캐릭터 PP 영웅등급</v>
      </c>
      <c r="N144">
        <f t="shared" ca="1" si="57"/>
        <v>66799</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184</v>
      </c>
      <c r="AD144">
        <v>1</v>
      </c>
      <c r="AE144" t="s">
        <v>125</v>
      </c>
      <c r="AG144">
        <v>7400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v>
      </c>
      <c r="AN144" t="str">
        <f t="shared" ca="1" si="64"/>
        <v>{"dy":15,"sl":2,"tp":"fe","vl":"Equip1302","cn":1,"pt":"GO","pr":7400}</v>
      </c>
    </row>
    <row r="145" spans="1:40">
      <c r="A145">
        <v>15</v>
      </c>
      <c r="B145">
        <v>3</v>
      </c>
      <c r="C145">
        <f t="shared" si="55"/>
        <v>0</v>
      </c>
      <c r="D145">
        <f t="shared" ca="1" si="66"/>
        <v>0.40581865477528767</v>
      </c>
      <c r="E145">
        <f t="shared" ca="1" si="66"/>
        <v>0.41690953010474141</v>
      </c>
      <c r="F145">
        <f t="shared" ca="1" si="66"/>
        <v>0.8932956182183005</v>
      </c>
      <c r="G145">
        <f t="shared" ca="1" si="66"/>
        <v>0.79007571368579788</v>
      </c>
      <c r="H145">
        <f t="shared" ca="1" si="66"/>
        <v>0.14036222399970411</v>
      </c>
      <c r="I145">
        <f t="shared" ca="1" si="66"/>
        <v>0.75731627719561323</v>
      </c>
      <c r="M145" t="str">
        <f t="shared" ca="1" si="56"/>
        <v>안 지정 캐릭터 PP 일반등급</v>
      </c>
      <c r="N145">
        <f t="shared" ca="1" si="57"/>
        <v>41690</v>
      </c>
      <c r="O145">
        <f t="shared" ca="1" si="58"/>
        <v>8</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2400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v>
      </c>
      <c r="AN145" t="str">
        <f t="shared" ca="1" si="64"/>
        <v>{"dy":15,"sl":3,"tp":"upn","vl":"48810","cn":3,"pt":"GO","pr":900}</v>
      </c>
    </row>
    <row r="146" spans="1:40">
      <c r="A146">
        <v>15</v>
      </c>
      <c r="B146">
        <v>4</v>
      </c>
      <c r="C146">
        <f t="shared" si="55"/>
        <v>0</v>
      </c>
      <c r="D146">
        <f t="shared" ca="1" si="66"/>
        <v>0.47358292883405617</v>
      </c>
      <c r="E146">
        <f t="shared" ca="1" si="66"/>
        <v>0.9029650092152931</v>
      </c>
      <c r="F146">
        <f t="shared" ca="1" si="66"/>
        <v>0.31070386142117301</v>
      </c>
      <c r="G146">
        <f t="shared" ca="1" si="66"/>
        <v>0.30214042694023513</v>
      </c>
      <c r="H146">
        <f t="shared" ca="1" si="66"/>
        <v>8.9606723005017375E-2</v>
      </c>
      <c r="I146">
        <f t="shared" ca="1" si="66"/>
        <v>0.85987409075438803</v>
      </c>
      <c r="M146" t="str">
        <f t="shared" ca="1" si="56"/>
        <v>안 지정 캐릭터 PP 일반등급</v>
      </c>
      <c r="N146">
        <f t="shared" ca="1" si="57"/>
        <v>90296</v>
      </c>
      <c r="O146">
        <f t="shared" ca="1" si="58"/>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506</v>
      </c>
      <c r="AD146">
        <v>1</v>
      </c>
      <c r="AE146" t="s">
        <v>125</v>
      </c>
      <c r="AG146">
        <v>3100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은빛 유산</v>
      </c>
      <c r="AL146">
        <v>1</v>
      </c>
      <c r="AM14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v>
      </c>
      <c r="AN146" t="str">
        <f t="shared" ca="1" si="64"/>
        <v>{"dy":15,"sl":4,"tp":"fe","vl":"Equip0202","cn":1,"pt":"GO","pr":3100}</v>
      </c>
    </row>
    <row r="147" spans="1:40">
      <c r="A147">
        <v>15</v>
      </c>
      <c r="B147">
        <v>5</v>
      </c>
      <c r="C147">
        <f t="shared" si="55"/>
        <v>0</v>
      </c>
      <c r="D147">
        <f t="shared" ca="1" si="66"/>
        <v>0.51666644717513699</v>
      </c>
      <c r="E147">
        <f t="shared" ca="1" si="66"/>
        <v>9.8708098971527547E-2</v>
      </c>
      <c r="F147">
        <f t="shared" ca="1" si="66"/>
        <v>0.62752997863365212</v>
      </c>
      <c r="G147">
        <f t="shared" ca="1" si="66"/>
        <v>0.48869791272599516</v>
      </c>
      <c r="H147">
        <f t="shared" ca="1" si="66"/>
        <v>0.31351448157308504</v>
      </c>
      <c r="I147">
        <f t="shared" ca="1" si="66"/>
        <v>0.99756135332607876</v>
      </c>
      <c r="M147" t="str">
        <f t="shared" ca="1" si="56"/>
        <v>안 지정 캐릭터 PP 영웅등급</v>
      </c>
      <c r="N147">
        <f t="shared" ca="1" si="57"/>
        <v>9870</v>
      </c>
      <c r="O147">
        <f t="shared" ca="1" si="58"/>
        <v>4</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1200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277</v>
      </c>
      <c r="W147">
        <v>1</v>
      </c>
      <c r="X147" t="s">
        <v>125</v>
      </c>
      <c r="Z147">
        <v>3300</v>
      </c>
      <c r="AA147" t="str">
        <f t="shared" ca="1" si="60"/>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v>
      </c>
      <c r="AN147" t="str">
        <f t="shared" ca="1" si="64"/>
        <v>{"dy":15,"sl":5,"tp":"uph","vl":"70085","cn":10,"pt":"GO","pr":3000}</v>
      </c>
    </row>
    <row r="148" spans="1:40">
      <c r="A148">
        <v>15</v>
      </c>
      <c r="B148">
        <v>6</v>
      </c>
      <c r="C148">
        <f t="shared" si="55"/>
        <v>0</v>
      </c>
      <c r="D148">
        <f t="shared" ca="1" si="66"/>
        <v>0.58179246711436561</v>
      </c>
      <c r="E148">
        <f t="shared" ca="1" si="66"/>
        <v>0.50191766791782166</v>
      </c>
      <c r="F148">
        <f t="shared" ca="1" si="66"/>
        <v>0.30017392843780966</v>
      </c>
      <c r="G148">
        <f t="shared" ca="1" si="66"/>
        <v>0.79624512004081849</v>
      </c>
      <c r="H148">
        <f t="shared" ca="1" si="66"/>
        <v>9.3742118167633115E-2</v>
      </c>
      <c r="I148">
        <f t="shared" ca="1" si="66"/>
        <v>0.34694278649614296</v>
      </c>
      <c r="M148" t="str">
        <f t="shared" ca="1" si="56"/>
        <v>지정 장비</v>
      </c>
      <c r="N148" t="e">
        <f t="shared" ca="1" si="57"/>
        <v>#VALUE!</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t="e">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#VALUE!</v>
      </c>
      <c r="S148" t="e">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#VALUE!</v>
      </c>
      <c r="T148" t="e">
        <f t="shared" ca="1" si="59"/>
        <v>#VALUE!</v>
      </c>
      <c r="U148" t="s">
        <v>82</v>
      </c>
      <c r="V148" t="s">
        <v>184</v>
      </c>
      <c r="W148">
        <v>1</v>
      </c>
      <c r="X148" t="s">
        <v>125</v>
      </c>
      <c r="Z148">
        <v>7600</v>
      </c>
      <c r="AA148" t="str">
        <f t="shared" ca="1" si="60"/>
        <v>fe</v>
      </c>
      <c r="AB148" t="s">
        <v>82</v>
      </c>
      <c r="AC148" t="s">
        <v>446</v>
      </c>
      <c r="AD148">
        <v>1</v>
      </c>
      <c r="AE148" t="s">
        <v>125</v>
      </c>
      <c r="AG148">
        <v>22400</v>
      </c>
      <c r="AH148" t="str">
        <f>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v>
      </c>
      <c r="AN148" t="str">
        <f t="shared" ca="1" si="64"/>
        <v>{"dy":15,"sl":6,"tp":"fe","vl":"Equip7302","cn":1,"pt":"GO","pr":22400}</v>
      </c>
    </row>
    <row r="149" spans="1:40">
      <c r="A149">
        <v>15</v>
      </c>
      <c r="B149">
        <v>7</v>
      </c>
      <c r="C149">
        <f t="shared" si="55"/>
        <v>0</v>
      </c>
      <c r="D149">
        <f t="shared" ca="1" si="66"/>
        <v>0.83594373264464328</v>
      </c>
      <c r="E149">
        <f t="shared" ca="1" si="66"/>
        <v>0.47689292693704821</v>
      </c>
      <c r="F149">
        <f t="shared" ca="1" si="66"/>
        <v>0.19042491520534421</v>
      </c>
      <c r="G149">
        <f t="shared" ca="1" si="66"/>
        <v>0.76319728135750875</v>
      </c>
      <c r="H149">
        <f t="shared" ca="1" si="66"/>
        <v>0.66674331644101559</v>
      </c>
      <c r="I149">
        <f t="shared" ca="1" si="66"/>
        <v>0.9950805031169494</v>
      </c>
      <c r="M149" t="str">
        <f t="shared" ca="1" si="56"/>
        <v>지정 장비</v>
      </c>
      <c r="N149" t="e">
        <f t="shared" ca="1" si="57"/>
        <v>#VALUE!</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t="e">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#VALUE!</v>
      </c>
      <c r="S149" t="e">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#VALUE!</v>
      </c>
      <c r="T149" t="e">
        <f t="shared" ca="1" si="59"/>
        <v>#VALUE!</v>
      </c>
      <c r="U149" t="s">
        <v>82</v>
      </c>
      <c r="V149" t="s">
        <v>180</v>
      </c>
      <c r="W149">
        <v>1</v>
      </c>
      <c r="X149" t="s">
        <v>125</v>
      </c>
      <c r="Z149">
        <v>5100</v>
      </c>
      <c r="AA149" t="str">
        <f t="shared" ca="1" si="60"/>
        <v>fe</v>
      </c>
      <c r="AB149" t="s">
        <v>82</v>
      </c>
      <c r="AC149" t="s">
        <v>187</v>
      </c>
      <c r="AD149">
        <v>1</v>
      </c>
      <c r="AE149" t="s">
        <v>125</v>
      </c>
      <c r="AG149">
        <v>7800</v>
      </c>
      <c r="AH149" t="str">
        <f>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v>
      </c>
      <c r="AN149" t="str">
        <f t="shared" ca="1" si="64"/>
        <v>{"dy":15,"sl":7,"tp":"fe","vl":"Equip8101","cn":1,"pt":"GO","pr":7800}</v>
      </c>
    </row>
    <row r="150" spans="1:40">
      <c r="A150">
        <v>15</v>
      </c>
      <c r="B150">
        <v>8</v>
      </c>
      <c r="C150">
        <f t="shared" si="55"/>
        <v>0</v>
      </c>
      <c r="D150">
        <f t="shared" ca="1" si="66"/>
        <v>0.59451399413635275</v>
      </c>
      <c r="E150">
        <f t="shared" ca="1" si="66"/>
        <v>9.7055371005151048E-2</v>
      </c>
      <c r="F150">
        <f t="shared" ca="1" si="66"/>
        <v>0.59961037836495368</v>
      </c>
      <c r="G150">
        <f t="shared" ca="1" si="66"/>
        <v>0.67921306302416151</v>
      </c>
      <c r="H150">
        <f t="shared" ca="1" si="66"/>
        <v>0.82080817702628317</v>
      </c>
      <c r="I150">
        <f t="shared" ca="1" si="66"/>
        <v>0.17509267632513592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v>
      </c>
      <c r="AN150" t="str">
        <f t="shared" ca="1" si="64"/>
        <v>{"dy":15,"sl":8}</v>
      </c>
    </row>
    <row r="151" spans="1:40">
      <c r="A151">
        <v>15</v>
      </c>
      <c r="B151">
        <v>9</v>
      </c>
      <c r="C151">
        <f t="shared" si="55"/>
        <v>0</v>
      </c>
      <c r="D151">
        <f t="shared" ca="1" si="66"/>
        <v>0.70966058952023825</v>
      </c>
      <c r="E151">
        <f t="shared" ca="1" si="66"/>
        <v>0.59566386439784447</v>
      </c>
      <c r="F151">
        <f t="shared" ca="1" si="66"/>
        <v>0.8363987854434829</v>
      </c>
      <c r="G151">
        <f t="shared" ca="1" si="66"/>
        <v>0.53246884872760081</v>
      </c>
      <c r="H151">
        <f t="shared" ca="1" si="66"/>
        <v>0.13963861747851158</v>
      </c>
      <c r="I151">
        <f t="shared" ca="1" si="66"/>
        <v>0.62767868569634211</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v>
      </c>
      <c r="AN151" t="str">
        <f t="shared" ca="1" si="64"/>
        <v>{"dy":15,"sl":9}</v>
      </c>
    </row>
    <row r="152" spans="1:40">
      <c r="A152">
        <v>16</v>
      </c>
      <c r="B152">
        <v>0</v>
      </c>
      <c r="C152">
        <f t="shared" si="55"/>
        <v>0</v>
      </c>
      <c r="D152">
        <f t="shared" ref="D152:I161" ca="1" si="67">RAND()</f>
        <v>9.3325566494473211E-4</v>
      </c>
      <c r="E152">
        <f t="shared" ca="1" si="67"/>
        <v>6.3689601745993141E-3</v>
      </c>
      <c r="F152">
        <f t="shared" ca="1" si="67"/>
        <v>0.68380203246192106</v>
      </c>
      <c r="G152">
        <f t="shared" ca="1" si="67"/>
        <v>0.19617978556304339</v>
      </c>
      <c r="H152">
        <f t="shared" ca="1" si="67"/>
        <v>0.58340900277822194</v>
      </c>
      <c r="I152">
        <f t="shared" ca="1" si="67"/>
        <v>0.50316031799406125</v>
      </c>
      <c r="M152" t="str">
        <f t="shared" ca="1" si="56"/>
        <v>지정 장비</v>
      </c>
      <c r="N152" t="e">
        <f t="shared" ca="1" si="57"/>
        <v>#VALUE!</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e">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#VALUE!</v>
      </c>
      <c r="R152" t="e">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#VALUE!</v>
      </c>
      <c r="S152" t="e">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#VALUE!</v>
      </c>
      <c r="T152" t="e">
        <f t="shared" ca="1" si="59"/>
        <v>#VALUE!</v>
      </c>
      <c r="U152" t="s">
        <v>82</v>
      </c>
      <c r="V152" t="s">
        <v>204</v>
      </c>
      <c r="W152">
        <v>1</v>
      </c>
      <c r="X152" t="s">
        <v>125</v>
      </c>
      <c r="Z152">
        <v>3400</v>
      </c>
      <c r="AA152" t="str">
        <f t="shared" ca="1" si="60"/>
        <v>fe</v>
      </c>
      <c r="AB152" t="s">
        <v>82</v>
      </c>
      <c r="AC152" t="s">
        <v>415</v>
      </c>
      <c r="AD152">
        <v>1</v>
      </c>
      <c r="AE152" t="s">
        <v>125</v>
      </c>
      <c r="AG152">
        <v>3400</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0.97140605183081341</v>
      </c>
      <c r="E153">
        <f t="shared" ca="1" si="67"/>
        <v>1.4641687649945556E-3</v>
      </c>
      <c r="F153">
        <f t="shared" ca="1" si="67"/>
        <v>0.77270510429809358</v>
      </c>
      <c r="G153">
        <f t="shared" ca="1" si="67"/>
        <v>0.4625426882805036</v>
      </c>
      <c r="H153">
        <f t="shared" ca="1" si="67"/>
        <v>0.12888919930758502</v>
      </c>
      <c r="I153">
        <f t="shared" ca="1" si="67"/>
        <v>1.205756731912333E-2</v>
      </c>
      <c r="M153" t="str">
        <f t="shared" ca="1" si="56"/>
        <v>지정 장비</v>
      </c>
      <c r="N153" t="e">
        <f t="shared" ca="1" si="57"/>
        <v>#VALUE!</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e">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#VALUE!</v>
      </c>
      <c r="R153" t="e">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#VALUE!</v>
      </c>
      <c r="S153" t="e">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#VALUE!</v>
      </c>
      <c r="T153" t="e">
        <f t="shared" ca="1" si="59"/>
        <v>#VALUE!</v>
      </c>
      <c r="U153" t="s">
        <v>82</v>
      </c>
      <c r="V153" t="s">
        <v>178</v>
      </c>
      <c r="W153">
        <v>1</v>
      </c>
      <c r="X153" t="s">
        <v>125</v>
      </c>
      <c r="Z153">
        <v>1200</v>
      </c>
      <c r="AA153" t="str">
        <f t="shared" ca="1" si="60"/>
        <v>fe</v>
      </c>
      <c r="AB153" t="s">
        <v>82</v>
      </c>
      <c r="AC153" t="s">
        <v>507</v>
      </c>
      <c r="AD153">
        <v>1</v>
      </c>
      <c r="AE153" t="s">
        <v>125</v>
      </c>
      <c r="AG153">
        <v>1200</v>
      </c>
      <c r="AH153" t="str">
        <f>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그림자 단검</v>
      </c>
      <c r="AL153">
        <v>1</v>
      </c>
      <c r="AM15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v>
      </c>
      <c r="AN153" t="str">
        <f t="shared" ca="1" si="64"/>
        <v>{"dy":16,"sl":1,"tp":"fe","vl":"Equip1102","cn":1,"pt":"GO","pr":1200}</v>
      </c>
    </row>
    <row r="154" spans="1:40">
      <c r="A154">
        <v>16</v>
      </c>
      <c r="B154">
        <v>2</v>
      </c>
      <c r="C154">
        <f t="shared" si="55"/>
        <v>0</v>
      </c>
      <c r="D154">
        <f t="shared" ca="1" si="67"/>
        <v>0.10542613879782115</v>
      </c>
      <c r="E154">
        <f t="shared" ca="1" si="67"/>
        <v>0.12126026982943516</v>
      </c>
      <c r="F154">
        <f t="shared" ca="1" si="67"/>
        <v>0.21169727095677027</v>
      </c>
      <c r="G154">
        <f t="shared" ca="1" si="67"/>
        <v>0.25474586037297853</v>
      </c>
      <c r="H154">
        <f t="shared" ca="1" si="67"/>
        <v>0.31812453957242814</v>
      </c>
      <c r="I154">
        <f t="shared" ca="1" si="67"/>
        <v>0.51423842463493508</v>
      </c>
      <c r="M154" t="str">
        <f t="shared" ca="1" si="56"/>
        <v>안 지정 캐릭터 PP 영웅등급</v>
      </c>
      <c r="N154">
        <f t="shared" ca="1" si="57"/>
        <v>12126</v>
      </c>
      <c r="O154">
        <f t="shared" ca="1" si="58"/>
        <v>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1200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v>
      </c>
      <c r="AN154" t="str">
        <f t="shared" ca="1" si="64"/>
        <v>{"dy":16,"sl":2,"tp":"upn","vl":"11315","cn":11,"pt":"DI","pr":3}</v>
      </c>
    </row>
    <row r="155" spans="1:40">
      <c r="A155">
        <v>16</v>
      </c>
      <c r="B155">
        <v>3</v>
      </c>
      <c r="C155">
        <f t="shared" si="55"/>
        <v>0</v>
      </c>
      <c r="D155">
        <f t="shared" ca="1" si="67"/>
        <v>0.8872936088433343</v>
      </c>
      <c r="E155">
        <f t="shared" ca="1" si="67"/>
        <v>0.12600113951751202</v>
      </c>
      <c r="F155">
        <f t="shared" ca="1" si="67"/>
        <v>0.37715610826894652</v>
      </c>
      <c r="G155">
        <f t="shared" ca="1" si="67"/>
        <v>0.92399920476287023</v>
      </c>
      <c r="H155">
        <f t="shared" ca="1" si="67"/>
        <v>0.14192473156955554</v>
      </c>
      <c r="I155">
        <f t="shared" ca="1" si="67"/>
        <v>0.67977925377058335</v>
      </c>
      <c r="M155" t="str">
        <f t="shared" ca="1" si="56"/>
        <v>안 지정 캐릭터 PP 일반등급</v>
      </c>
      <c r="N155">
        <f t="shared" ca="1" si="57"/>
        <v>12600</v>
      </c>
      <c r="O155">
        <f t="shared" ca="1" si="58"/>
        <v>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1200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438</v>
      </c>
      <c r="AD155">
        <v>1</v>
      </c>
      <c r="AE155" t="s">
        <v>125</v>
      </c>
      <c r="AG155">
        <v>1000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노장의 친구</v>
      </c>
      <c r="AL155">
        <v>1</v>
      </c>
      <c r="AM15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v>
      </c>
      <c r="AN155" t="str">
        <f t="shared" ca="1" si="64"/>
        <v>{"dy":16,"sl":3,"tp":"fe","vl":"Equip5101","cn":1,"pt":"GO","pr":1000}</v>
      </c>
    </row>
    <row r="156" spans="1:40">
      <c r="A156">
        <v>16</v>
      </c>
      <c r="B156">
        <v>4</v>
      </c>
      <c r="C156">
        <f t="shared" si="55"/>
        <v>0</v>
      </c>
      <c r="D156">
        <f t="shared" ca="1" si="67"/>
        <v>0.70779010905220274</v>
      </c>
      <c r="E156">
        <f t="shared" ca="1" si="67"/>
        <v>0.53096653957608375</v>
      </c>
      <c r="F156">
        <f t="shared" ca="1" si="67"/>
        <v>0.51097768168511193</v>
      </c>
      <c r="G156">
        <f t="shared" ca="1" si="67"/>
        <v>0.66963522717805646</v>
      </c>
      <c r="H156">
        <f t="shared" ca="1" si="67"/>
        <v>0.94088804449186259</v>
      </c>
      <c r="I156">
        <f t="shared" ca="1" si="67"/>
        <v>0.25603194675306817</v>
      </c>
      <c r="M156" t="str">
        <f t="shared" ca="1" si="56"/>
        <v>안 지정 캐릭터 PP 일반등급</v>
      </c>
      <c r="N156">
        <f t="shared" ca="1" si="57"/>
        <v>53096</v>
      </c>
      <c r="O156">
        <f t="shared" ca="1" si="58"/>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v>
      </c>
      <c r="AN156" t="str">
        <f t="shared" ca="1" si="64"/>
        <v>{"dy":16,"sl":4,"tp":"upn","vl":"83631","cn":6,"pt":"GO","pr":1800}</v>
      </c>
    </row>
    <row r="157" spans="1:40">
      <c r="A157">
        <v>16</v>
      </c>
      <c r="B157">
        <v>5</v>
      </c>
      <c r="C157">
        <f t="shared" si="55"/>
        <v>0</v>
      </c>
      <c r="D157">
        <f t="shared" ca="1" si="67"/>
        <v>0.39738920794643096</v>
      </c>
      <c r="E157">
        <f t="shared" ca="1" si="67"/>
        <v>0.23269253679699831</v>
      </c>
      <c r="F157">
        <f t="shared" ca="1" si="67"/>
        <v>0.3517091872117899</v>
      </c>
      <c r="G157">
        <f t="shared" ca="1" si="67"/>
        <v>0.6257244533778864</v>
      </c>
      <c r="H157">
        <f t="shared" ca="1" si="67"/>
        <v>0.82836111673340584</v>
      </c>
      <c r="I157">
        <f t="shared" ca="1" si="67"/>
        <v>0.77293107062896582</v>
      </c>
      <c r="M157" t="str">
        <f t="shared" ca="1" si="56"/>
        <v>지정 장비</v>
      </c>
      <c r="N157" t="e">
        <f t="shared" ca="1" si="57"/>
        <v>#VALUE!</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t="e">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#VALUE!</v>
      </c>
      <c r="S157" t="e">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#VALUE!</v>
      </c>
      <c r="T157" t="e">
        <f t="shared" ca="1" si="59"/>
        <v>#VALUE!</v>
      </c>
      <c r="U157" t="s">
        <v>82</v>
      </c>
      <c r="V157" t="s">
        <v>187</v>
      </c>
      <c r="W157">
        <v>1</v>
      </c>
      <c r="X157" t="s">
        <v>125</v>
      </c>
      <c r="Z157">
        <v>7900</v>
      </c>
      <c r="AA157" t="str">
        <f t="shared" ca="1" si="60"/>
        <v>fe</v>
      </c>
      <c r="AB157" t="s">
        <v>82</v>
      </c>
      <c r="AC157" t="s">
        <v>437</v>
      </c>
      <c r="AD157">
        <v>1</v>
      </c>
      <c r="AE157" t="s">
        <v>125</v>
      </c>
      <c r="AG157">
        <v>2700</v>
      </c>
      <c r="AH157" t="str">
        <f>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미스틱 해머</v>
      </c>
      <c r="AL157">
        <v>1</v>
      </c>
      <c r="AM15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v>
      </c>
      <c r="AN157" t="str">
        <f t="shared" ca="1" si="64"/>
        <v>{"dy":16,"sl":5,"tp":"fe","vl":"Equip4202","cn":1,"pt":"GO","pr":2700}</v>
      </c>
    </row>
    <row r="158" spans="1:40">
      <c r="A158">
        <v>16</v>
      </c>
      <c r="B158">
        <v>6</v>
      </c>
      <c r="C158">
        <f t="shared" si="55"/>
        <v>0</v>
      </c>
      <c r="D158">
        <f t="shared" ca="1" si="67"/>
        <v>0.27969300052291135</v>
      </c>
      <c r="E158">
        <f t="shared" ca="1" si="67"/>
        <v>0.78817551817957721</v>
      </c>
      <c r="F158">
        <f t="shared" ca="1" si="67"/>
        <v>0.11947595203650818</v>
      </c>
      <c r="G158">
        <f t="shared" ca="1" si="67"/>
        <v>0.94618127875613645</v>
      </c>
      <c r="H158">
        <f t="shared" ca="1" si="67"/>
        <v>0.46669197511287575</v>
      </c>
      <c r="I158">
        <f t="shared" ca="1" si="67"/>
        <v>0.47292090710292678</v>
      </c>
      <c r="M158" t="str">
        <f t="shared" ca="1" si="56"/>
        <v>지정 장비</v>
      </c>
      <c r="N158" t="e">
        <f t="shared" ca="1" si="57"/>
        <v>#VALUE!</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t="e">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#VALUE!</v>
      </c>
      <c r="S158" t="e">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#VALUE!</v>
      </c>
      <c r="T158" t="e">
        <f t="shared" ca="1" si="59"/>
        <v>#VALUE!</v>
      </c>
      <c r="U158" t="s">
        <v>82</v>
      </c>
      <c r="V158" t="s">
        <v>191</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v>
      </c>
      <c r="AN158" t="str">
        <f t="shared" ca="1" si="64"/>
        <v>{"dy":16,"sl":6,"tp":"uph","vl":"85863","cn":14,"pt":"GO","pr":4200}</v>
      </c>
    </row>
    <row r="159" spans="1:40">
      <c r="A159">
        <v>16</v>
      </c>
      <c r="B159">
        <v>7</v>
      </c>
      <c r="C159">
        <f t="shared" si="55"/>
        <v>0</v>
      </c>
      <c r="D159">
        <f t="shared" ca="1" si="67"/>
        <v>0.67012350066007897</v>
      </c>
      <c r="E159">
        <f t="shared" ca="1" si="67"/>
        <v>0.4043795682282163</v>
      </c>
      <c r="F159">
        <f t="shared" ca="1" si="67"/>
        <v>0.329217065349523</v>
      </c>
      <c r="G159">
        <f t="shared" ca="1" si="67"/>
        <v>0.40191918829934792</v>
      </c>
      <c r="H159">
        <f t="shared" ca="1" si="67"/>
        <v>0.72486309758440337</v>
      </c>
      <c r="I159">
        <f t="shared" ca="1" si="67"/>
        <v>0.35106990661461257</v>
      </c>
      <c r="M159" t="str">
        <f t="shared" ca="1" si="56"/>
        <v>지정 장비</v>
      </c>
      <c r="N159" t="e">
        <f t="shared" ca="1" si="57"/>
        <v>#VALUE!</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t="e">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#VALUE!</v>
      </c>
      <c r="S159" t="e">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#VALUE!</v>
      </c>
      <c r="T159" t="e">
        <f t="shared" ca="1" si="59"/>
        <v>#VALUE!</v>
      </c>
      <c r="U159" t="s">
        <v>82</v>
      </c>
      <c r="V159" t="s">
        <v>239</v>
      </c>
      <c r="W159">
        <v>1</v>
      </c>
      <c r="X159" t="s">
        <v>125</v>
      </c>
      <c r="Z159">
        <v>29300</v>
      </c>
      <c r="AA159" t="str">
        <f t="shared" ca="1" si="60"/>
        <v>fe</v>
      </c>
      <c r="AB159" t="s">
        <v>82</v>
      </c>
      <c r="AC159" t="s">
        <v>509</v>
      </c>
      <c r="AD159">
        <v>1</v>
      </c>
      <c r="AE159" t="s">
        <v>125</v>
      </c>
      <c r="AG159">
        <v>9600</v>
      </c>
      <c r="AH159" t="str">
        <f>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v>
      </c>
      <c r="AN159" t="str">
        <f t="shared" ca="1" si="64"/>
        <v>{"dy":16,"sl":7,"tp":"fe","vl":"Equip6202","cn":1,"pt":"GO","pr":9600}</v>
      </c>
    </row>
    <row r="160" spans="1:40">
      <c r="A160">
        <v>16</v>
      </c>
      <c r="B160">
        <v>8</v>
      </c>
      <c r="C160">
        <f t="shared" si="55"/>
        <v>0</v>
      </c>
      <c r="D160">
        <f t="shared" ca="1" si="67"/>
        <v>2.2025071396586382E-2</v>
      </c>
      <c r="E160">
        <f t="shared" ca="1" si="67"/>
        <v>0.99325710457453975</v>
      </c>
      <c r="F160">
        <f t="shared" ca="1" si="67"/>
        <v>0.86828745590600653</v>
      </c>
      <c r="G160">
        <f t="shared" ca="1" si="67"/>
        <v>0.17288822970886464</v>
      </c>
      <c r="H160">
        <f t="shared" ca="1" si="67"/>
        <v>4.6218907692493372E-2</v>
      </c>
      <c r="I160">
        <f t="shared" ca="1" si="67"/>
        <v>0.70383221921615791</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v>
      </c>
      <c r="AN160" t="str">
        <f t="shared" ca="1" si="64"/>
        <v>{"dy":16,"sl":8}</v>
      </c>
    </row>
    <row r="161" spans="1:40">
      <c r="A161">
        <v>16</v>
      </c>
      <c r="B161">
        <v>9</v>
      </c>
      <c r="C161">
        <f t="shared" si="55"/>
        <v>0</v>
      </c>
      <c r="D161">
        <f t="shared" ca="1" si="67"/>
        <v>0.11752935018239108</v>
      </c>
      <c r="E161">
        <f t="shared" ca="1" si="67"/>
        <v>0.73118044115526404</v>
      </c>
      <c r="F161">
        <f t="shared" ca="1" si="67"/>
        <v>0.22334590193164217</v>
      </c>
      <c r="G161">
        <f t="shared" ca="1" si="67"/>
        <v>0.28777975475478446</v>
      </c>
      <c r="H161">
        <f t="shared" ca="1" si="67"/>
        <v>0.10542172212815237</v>
      </c>
      <c r="I161">
        <f t="shared" ca="1" si="67"/>
        <v>0.39508174818988706</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v>
      </c>
      <c r="AN161" t="str">
        <f t="shared" ca="1" si="64"/>
        <v>{"dy":16,"sl":9}</v>
      </c>
    </row>
    <row r="162" spans="1:40">
      <c r="A162">
        <v>17</v>
      </c>
      <c r="B162">
        <v>0</v>
      </c>
      <c r="C162">
        <f t="shared" si="55"/>
        <v>0</v>
      </c>
      <c r="D162">
        <f t="shared" ref="D162:I171" ca="1" si="68">RAND()</f>
        <v>0.28337287299215108</v>
      </c>
      <c r="E162">
        <f t="shared" ca="1" si="68"/>
        <v>0.24355007618076951</v>
      </c>
      <c r="F162">
        <f t="shared" ca="1" si="68"/>
        <v>0.6457140358854806</v>
      </c>
      <c r="G162">
        <f t="shared" ca="1" si="68"/>
        <v>0.41098702006040511</v>
      </c>
      <c r="H162">
        <f t="shared" ca="1" si="68"/>
        <v>0.67080646965816415</v>
      </c>
      <c r="I162">
        <f t="shared" ca="1" si="68"/>
        <v>0.44148295047172648</v>
      </c>
      <c r="M162" t="str">
        <f t="shared" ca="1" si="56"/>
        <v>지정 장비</v>
      </c>
      <c r="N162" t="e">
        <f t="shared" ca="1" si="57"/>
        <v>#VALUE!</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e">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#VALUE!</v>
      </c>
      <c r="R162" t="e">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#VALUE!</v>
      </c>
      <c r="S162" t="e">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#VALUE!</v>
      </c>
      <c r="T162" t="e">
        <f t="shared" ca="1" si="59"/>
        <v>#VALUE!</v>
      </c>
      <c r="U162" t="s">
        <v>82</v>
      </c>
      <c r="V162" t="s">
        <v>187</v>
      </c>
      <c r="W162">
        <v>1</v>
      </c>
      <c r="X162" t="s">
        <v>125</v>
      </c>
      <c r="Z162">
        <v>8300</v>
      </c>
      <c r="AA162" t="str">
        <f t="shared" ca="1" si="60"/>
        <v>fe</v>
      </c>
      <c r="AB162" t="s">
        <v>82</v>
      </c>
      <c r="AC162" t="s">
        <v>417</v>
      </c>
      <c r="AD162">
        <v>1</v>
      </c>
      <c r="AE162" t="s">
        <v>125</v>
      </c>
      <c r="AG162">
        <v>1000</v>
      </c>
      <c r="AH162" t="str">
        <f>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v>
      </c>
      <c r="AN162" t="str">
        <f t="shared" ca="1" si="64"/>
        <v>{"dy":17,"sl":0,"tp":"fe","vl":"Equip0101","cn":1,"pt":"GO","pr":1000}</v>
      </c>
    </row>
    <row r="163" spans="1:40">
      <c r="A163">
        <v>17</v>
      </c>
      <c r="B163">
        <v>1</v>
      </c>
      <c r="C163">
        <f t="shared" si="55"/>
        <v>0</v>
      </c>
      <c r="D163">
        <f t="shared" ca="1" si="68"/>
        <v>0.77035824637237638</v>
      </c>
      <c r="E163">
        <f t="shared" ca="1" si="68"/>
        <v>0.93949194058498076</v>
      </c>
      <c r="F163">
        <f t="shared" ca="1" si="68"/>
        <v>0.23249670363817876</v>
      </c>
      <c r="G163">
        <f t="shared" ca="1" si="68"/>
        <v>0.69012323756101046</v>
      </c>
      <c r="H163">
        <f t="shared" ca="1" si="68"/>
        <v>0.9566238837322697</v>
      </c>
      <c r="I163">
        <f t="shared" ca="1" si="68"/>
        <v>0.51896106740255521</v>
      </c>
      <c r="M163" t="str">
        <f t="shared" ca="1" si="56"/>
        <v>지정 장비</v>
      </c>
      <c r="N163" t="e">
        <f t="shared" ca="1" si="57"/>
        <v>#VALUE!</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t="e">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#VALUE!</v>
      </c>
      <c r="S163" t="e">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#VALUE!</v>
      </c>
      <c r="T163" t="e">
        <f t="shared" ca="1" si="59"/>
        <v>#VALUE!</v>
      </c>
      <c r="U163" t="s">
        <v>82</v>
      </c>
      <c r="V163" t="s">
        <v>182</v>
      </c>
      <c r="W163">
        <v>1</v>
      </c>
      <c r="X163" t="s">
        <v>129</v>
      </c>
      <c r="Z163">
        <v>4</v>
      </c>
      <c r="AA163" t="str">
        <f t="shared" ca="1" si="60"/>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v>
      </c>
      <c r="AN163" t="str">
        <f t="shared" ca="1" si="64"/>
        <v>{"dy":17,"sl":1,"tp":"upn","vl":"24840","cn":7,"pt":"GO","pr":2100}</v>
      </c>
    </row>
    <row r="164" spans="1:40">
      <c r="A164">
        <v>17</v>
      </c>
      <c r="B164">
        <v>2</v>
      </c>
      <c r="C164">
        <f t="shared" si="55"/>
        <v>0</v>
      </c>
      <c r="D164">
        <f t="shared" ca="1" si="68"/>
        <v>0.37718348468217033</v>
      </c>
      <c r="E164">
        <f t="shared" ca="1" si="68"/>
        <v>0.18887798410450596</v>
      </c>
      <c r="F164">
        <f t="shared" ca="1" si="68"/>
        <v>0.73092280621801009</v>
      </c>
      <c r="G164">
        <f t="shared" ca="1" si="68"/>
        <v>0.93006573531414083</v>
      </c>
      <c r="H164">
        <f t="shared" ca="1" si="68"/>
        <v>0.57087097039965751</v>
      </c>
      <c r="I164">
        <f t="shared" ca="1" si="68"/>
        <v>0.5824376938551209</v>
      </c>
      <c r="M164" t="str">
        <f t="shared" ca="1" si="56"/>
        <v>안 지정 캐릭터 PP 영웅등급</v>
      </c>
      <c r="N164">
        <f t="shared" ca="1" si="57"/>
        <v>18887</v>
      </c>
      <c r="O164">
        <f t="shared" ca="1" si="58"/>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181</v>
      </c>
      <c r="AD164">
        <v>1</v>
      </c>
      <c r="AE164" t="s">
        <v>129</v>
      </c>
      <c r="AG164">
        <v>14</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귀족의 하사품</v>
      </c>
      <c r="AL164">
        <v>1</v>
      </c>
      <c r="AM16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v>
      </c>
      <c r="AN164" t="str">
        <f t="shared" ca="1" si="64"/>
        <v>{"dy":17,"sl":2,"tp":"fe","vl":"Equip7201","cn":1,"pt":"DI","pr":14}</v>
      </c>
    </row>
    <row r="165" spans="1:40">
      <c r="A165">
        <v>17</v>
      </c>
      <c r="B165">
        <v>3</v>
      </c>
      <c r="C165">
        <f t="shared" si="55"/>
        <v>0</v>
      </c>
      <c r="D165">
        <f t="shared" ca="1" si="68"/>
        <v>0.93326641037693558</v>
      </c>
      <c r="E165">
        <f t="shared" ca="1" si="68"/>
        <v>0.37821061174077875</v>
      </c>
      <c r="F165">
        <f t="shared" ca="1" si="68"/>
        <v>0.50851412357950354</v>
      </c>
      <c r="G165">
        <f t="shared" ca="1" si="68"/>
        <v>0.27797086172038654</v>
      </c>
      <c r="H165">
        <f t="shared" ca="1" si="68"/>
        <v>0.81131770890450994</v>
      </c>
      <c r="I165">
        <f t="shared" ca="1" si="68"/>
        <v>0.54780500370662555</v>
      </c>
      <c r="M165" t="str">
        <f t="shared" ca="1" si="56"/>
        <v>안 지정 캐릭터 PP 일반등급</v>
      </c>
      <c r="N165">
        <f t="shared" ca="1" si="57"/>
        <v>37821</v>
      </c>
      <c r="O165">
        <f t="shared" ca="1" si="58"/>
        <v>7</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2100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v>
      </c>
      <c r="AN165" t="str">
        <f t="shared" ca="1" si="64"/>
        <v>{"dy":17,"sl":3,"tp":"uph","vl":"86575","cn":14,"pt":"DI","pr":4}</v>
      </c>
    </row>
    <row r="166" spans="1:40">
      <c r="A166">
        <v>17</v>
      </c>
      <c r="B166">
        <v>4</v>
      </c>
      <c r="C166">
        <f t="shared" si="55"/>
        <v>0</v>
      </c>
      <c r="D166">
        <f t="shared" ca="1" si="68"/>
        <v>0.73378037997819034</v>
      </c>
      <c r="E166">
        <f t="shared" ca="1" si="68"/>
        <v>0.24522938051231391</v>
      </c>
      <c r="F166">
        <f t="shared" ca="1" si="68"/>
        <v>0.24125421070344844</v>
      </c>
      <c r="G166">
        <f t="shared" ca="1" si="68"/>
        <v>0.80595851688159503</v>
      </c>
      <c r="H166">
        <f t="shared" ca="1" si="68"/>
        <v>0.23399613577890366</v>
      </c>
      <c r="I166">
        <f t="shared" ca="1" si="68"/>
        <v>4.9739492242807382E-3</v>
      </c>
      <c r="M166" t="str">
        <f t="shared" ca="1" si="56"/>
        <v>안 지정 캐릭터 PP 일반등급</v>
      </c>
      <c r="N166">
        <f t="shared" ca="1" si="57"/>
        <v>24522</v>
      </c>
      <c r="O166">
        <f t="shared" ca="1" si="58"/>
        <v>5</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1500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471</v>
      </c>
      <c r="AD166">
        <v>1</v>
      </c>
      <c r="AE166" t="s">
        <v>129</v>
      </c>
      <c r="AF166">
        <v>199</v>
      </c>
      <c r="AG166">
        <v>129</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전설</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단단한 칼날 메이스</v>
      </c>
      <c r="AL166">
        <v>1</v>
      </c>
      <c r="AM16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v>
      </c>
      <c r="AN166" t="str">
        <f t="shared" ca="1" si="64"/>
        <v>{"dy":17,"sl":4,"tp":"fe","vl":"Equip4401","cn":1,"pt":"DI","pp":199,"pr":129}</v>
      </c>
    </row>
    <row r="167" spans="1:40">
      <c r="A167">
        <v>17</v>
      </c>
      <c r="B167">
        <v>5</v>
      </c>
      <c r="C167">
        <f t="shared" si="55"/>
        <v>0</v>
      </c>
      <c r="D167">
        <f t="shared" ca="1" si="68"/>
        <v>7.9861249241955035E-2</v>
      </c>
      <c r="E167">
        <f t="shared" ca="1" si="68"/>
        <v>0.29653610285820176</v>
      </c>
      <c r="F167">
        <f t="shared" ca="1" si="68"/>
        <v>0.89566248109654512</v>
      </c>
      <c r="G167">
        <f t="shared" ca="1" si="68"/>
        <v>0.54320465615596747</v>
      </c>
      <c r="H167">
        <f t="shared" ca="1" si="68"/>
        <v>0.85725246136362132</v>
      </c>
      <c r="I167">
        <f t="shared" ca="1" si="68"/>
        <v>0.59573214268783381</v>
      </c>
      <c r="M167" t="str">
        <f t="shared" ca="1" si="56"/>
        <v>지정 장비</v>
      </c>
      <c r="N167" t="e">
        <f t="shared" ca="1" si="57"/>
        <v>#VALUE!</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t="e">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#VALUE!</v>
      </c>
      <c r="S167" t="e">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#VALUE!</v>
      </c>
      <c r="T167" t="e">
        <f t="shared" ca="1" si="59"/>
        <v>#VALUE!</v>
      </c>
      <c r="U167" t="s">
        <v>82</v>
      </c>
      <c r="V167" t="s">
        <v>205</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v>
      </c>
      <c r="AN167" t="str">
        <f t="shared" ca="1" si="64"/>
        <v>{"dy":17,"sl":5,"tp":"upn","vl":"10498","cn":9,"pt":"GO","pr":2700}</v>
      </c>
    </row>
    <row r="168" spans="1:40">
      <c r="A168">
        <v>17</v>
      </c>
      <c r="B168">
        <v>6</v>
      </c>
      <c r="C168">
        <f t="shared" si="55"/>
        <v>0</v>
      </c>
      <c r="D168">
        <f t="shared" ca="1" si="68"/>
        <v>0.29183346343723227</v>
      </c>
      <c r="E168">
        <f t="shared" ca="1" si="68"/>
        <v>0.71448876645333348</v>
      </c>
      <c r="F168">
        <f t="shared" ca="1" si="68"/>
        <v>0.56199734881135355</v>
      </c>
      <c r="G168">
        <f t="shared" ca="1" si="68"/>
        <v>0.94816745898212262</v>
      </c>
      <c r="H168">
        <f t="shared" ca="1" si="68"/>
        <v>0.37047455597092904</v>
      </c>
      <c r="I168">
        <f t="shared" ca="1" si="68"/>
        <v>0.8038465361712418</v>
      </c>
      <c r="M168" t="str">
        <f t="shared" ca="1" si="56"/>
        <v>지정 장비</v>
      </c>
      <c r="N168" t="e">
        <f t="shared" ca="1" si="57"/>
        <v>#VALUE!</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t="e">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#VALUE!</v>
      </c>
      <c r="S168" t="e">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#VALUE!</v>
      </c>
      <c r="T168" t="e">
        <f t="shared" ca="1" si="59"/>
        <v>#VALUE!</v>
      </c>
      <c r="U168" t="s">
        <v>82</v>
      </c>
      <c r="V168" t="s">
        <v>181</v>
      </c>
      <c r="W168">
        <v>1</v>
      </c>
      <c r="X168" t="s">
        <v>129</v>
      </c>
      <c r="Z168">
        <v>14</v>
      </c>
      <c r="AA168" t="str">
        <f t="shared" ca="1" si="60"/>
        <v>fe</v>
      </c>
      <c r="AB168" t="s">
        <v>82</v>
      </c>
      <c r="AC168" t="s">
        <v>110</v>
      </c>
      <c r="AD168">
        <v>1</v>
      </c>
      <c r="AE168" t="s">
        <v>125</v>
      </c>
      <c r="AG168">
        <v>3100</v>
      </c>
      <c r="AH168" t="str">
        <f>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v>
      </c>
      <c r="AN168" t="str">
        <f t="shared" ca="1" si="64"/>
        <v>{"dy":17,"sl":6,"tp":"fe","vl":"Equip6101","cn":1,"pt":"GO","pr":3100}</v>
      </c>
    </row>
    <row r="169" spans="1:40">
      <c r="A169">
        <v>17</v>
      </c>
      <c r="B169">
        <v>7</v>
      </c>
      <c r="C169">
        <f t="shared" si="55"/>
        <v>0</v>
      </c>
      <c r="D169">
        <f t="shared" ca="1" si="68"/>
        <v>0.11545279526687269</v>
      </c>
      <c r="E169">
        <f t="shared" ca="1" si="68"/>
        <v>0.74298527886087373</v>
      </c>
      <c r="F169">
        <f t="shared" ca="1" si="68"/>
        <v>0.98824090054195701</v>
      </c>
      <c r="G169">
        <f t="shared" ca="1" si="68"/>
        <v>0.82843511881950449</v>
      </c>
      <c r="H169">
        <f t="shared" ca="1" si="68"/>
        <v>0.30111801542854266</v>
      </c>
      <c r="I169">
        <f t="shared" ca="1" si="68"/>
        <v>0.32487436133267622</v>
      </c>
      <c r="M169" t="str">
        <f t="shared" ca="1" si="56"/>
        <v>지정 장비</v>
      </c>
      <c r="N169" t="e">
        <f t="shared" ca="1" si="57"/>
        <v>#VALUE!</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t="e">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#VALUE!</v>
      </c>
      <c r="S169" t="e">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#VALUE!</v>
      </c>
      <c r="T169" t="e">
        <f t="shared" ca="1" si="59"/>
        <v>#VALUE!</v>
      </c>
      <c r="U169" t="s">
        <v>82</v>
      </c>
      <c r="V169" t="s">
        <v>113</v>
      </c>
      <c r="W169">
        <v>1</v>
      </c>
      <c r="X169" t="s">
        <v>125</v>
      </c>
      <c r="Z169">
        <v>1000</v>
      </c>
      <c r="AA169" t="str">
        <f t="shared" ca="1" si="60"/>
        <v>fe</v>
      </c>
      <c r="AB169" t="s">
        <v>82</v>
      </c>
      <c r="AC169" t="s">
        <v>418</v>
      </c>
      <c r="AD169">
        <v>1</v>
      </c>
      <c r="AE169" t="s">
        <v>125</v>
      </c>
      <c r="AG169">
        <v>8300</v>
      </c>
      <c r="AH169" t="str">
        <f>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v>
      </c>
      <c r="AN169" t="str">
        <f t="shared" ca="1" si="64"/>
        <v>{"dy":17,"sl":7,"tp":"fe","vl":"Equip8102","cn":1,"pt":"GO","pr":8300}</v>
      </c>
    </row>
    <row r="170" spans="1:40">
      <c r="A170">
        <v>17</v>
      </c>
      <c r="B170">
        <v>8</v>
      </c>
      <c r="C170">
        <f t="shared" si="55"/>
        <v>0</v>
      </c>
      <c r="D170">
        <f t="shared" ca="1" si="68"/>
        <v>0.17675257061484317</v>
      </c>
      <c r="E170">
        <f t="shared" ca="1" si="68"/>
        <v>0.87764753060711298</v>
      </c>
      <c r="F170">
        <f t="shared" ca="1" si="68"/>
        <v>7.9739398660872984E-2</v>
      </c>
      <c r="G170">
        <f t="shared" ca="1" si="68"/>
        <v>0.96324383137690128</v>
      </c>
      <c r="H170">
        <f t="shared" ca="1" si="68"/>
        <v>0.40155325623354476</v>
      </c>
      <c r="I170">
        <f t="shared" ca="1" si="68"/>
        <v>0.3161508673715393</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fl2</v>
      </c>
      <c r="AB170" t="s">
        <v>428</v>
      </c>
      <c r="AC170" t="s">
        <v>459</v>
      </c>
      <c r="AD170">
        <v>1</v>
      </c>
      <c r="AE170" t="s">
        <v>129</v>
      </c>
      <c r="AF170">
        <v>190</v>
      </c>
      <c r="AG170">
        <v>89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미네락</v>
      </c>
      <c r="AL170">
        <v>1</v>
      </c>
      <c r="AM17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v>
      </c>
      <c r="AN170" t="str">
        <f t="shared" ca="1" si="64"/>
        <v>{"dy":17,"sl":8,"tp":"fl2","vl":"Actor2120","cn":1,"pt":"DI","pp":190,"pr":89}</v>
      </c>
    </row>
    <row r="171" spans="1:40">
      <c r="A171">
        <v>17</v>
      </c>
      <c r="B171">
        <v>9</v>
      </c>
      <c r="C171">
        <f t="shared" si="55"/>
        <v>0</v>
      </c>
      <c r="D171">
        <f t="shared" ca="1" si="68"/>
        <v>0.95503422864125598</v>
      </c>
      <c r="E171">
        <f t="shared" ca="1" si="68"/>
        <v>0.53424009782660709</v>
      </c>
      <c r="F171">
        <f t="shared" ca="1" si="68"/>
        <v>0.17374257764207801</v>
      </c>
      <c r="G171">
        <f t="shared" ca="1" si="68"/>
        <v>0.44541371563319443</v>
      </c>
      <c r="H171">
        <f t="shared" ca="1" si="68"/>
        <v>0.56123775800993803</v>
      </c>
      <c r="I171">
        <f t="shared" ca="1" si="68"/>
        <v>0.11999297878210047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fl3</v>
      </c>
      <c r="AB171" t="s">
        <v>429</v>
      </c>
      <c r="AC171" t="s">
        <v>459</v>
      </c>
      <c r="AD171">
        <v>1</v>
      </c>
      <c r="AE171" t="s">
        <v>129</v>
      </c>
      <c r="AF171">
        <v>230</v>
      </c>
      <c r="AG171">
        <v>129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미네락</v>
      </c>
      <c r="AL171">
        <v>1</v>
      </c>
      <c r="AM17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v>
      </c>
      <c r="AN171" t="str">
        <f t="shared" ca="1" si="64"/>
        <v>{"dy":17,"sl":9,"tp":"fl3","vl":"Actor2120","cn":1,"pt":"DI","pp":230,"pr":129}</v>
      </c>
    </row>
    <row r="172" spans="1:40">
      <c r="A172">
        <v>18</v>
      </c>
      <c r="B172">
        <v>0</v>
      </c>
      <c r="C172">
        <f t="shared" si="55"/>
        <v>0</v>
      </c>
      <c r="D172">
        <f t="shared" ref="D172:I181" ca="1" si="69">RAND()</f>
        <v>0.10527506176152546</v>
      </c>
      <c r="E172">
        <f t="shared" ca="1" si="69"/>
        <v>0.78747282274985575</v>
      </c>
      <c r="F172">
        <f t="shared" ca="1" si="69"/>
        <v>0.24576779209700628</v>
      </c>
      <c r="G172">
        <f t="shared" ca="1" si="69"/>
        <v>0.95607308451227513</v>
      </c>
      <c r="H172">
        <f t="shared" ca="1" si="69"/>
        <v>0.9286809373402175</v>
      </c>
      <c r="I172">
        <f t="shared" ca="1" si="69"/>
        <v>0.14580203099408395</v>
      </c>
      <c r="M172" t="str">
        <f t="shared" ca="1" si="56"/>
        <v>지정 장비</v>
      </c>
      <c r="N172" t="e">
        <f t="shared" ca="1" si="57"/>
        <v>#VALUE!</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t="e">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#VALUE!</v>
      </c>
      <c r="S172" t="e">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#VALUE!</v>
      </c>
      <c r="T172" t="e">
        <f t="shared" ca="1" si="59"/>
        <v>#VALUE!</v>
      </c>
      <c r="U172" t="s">
        <v>82</v>
      </c>
      <c r="V172" t="s">
        <v>184</v>
      </c>
      <c r="W172">
        <v>1</v>
      </c>
      <c r="X172" t="s">
        <v>125</v>
      </c>
      <c r="Z172">
        <v>7300</v>
      </c>
      <c r="AA172" t="str">
        <f t="shared" ca="1" si="60"/>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v>
      </c>
      <c r="AN172" t="str">
        <f t="shared" ca="1" si="64"/>
        <v>{"dy":18,"sl":0,"tp":"upn","vl":"13427","cn":9,"pt":"GO","pr":2700}</v>
      </c>
    </row>
    <row r="173" spans="1:40">
      <c r="A173">
        <v>18</v>
      </c>
      <c r="B173">
        <v>1</v>
      </c>
      <c r="C173">
        <f t="shared" si="55"/>
        <v>0</v>
      </c>
      <c r="D173">
        <f t="shared" ca="1" si="69"/>
        <v>0.27013588217082363</v>
      </c>
      <c r="E173">
        <f t="shared" ca="1" si="69"/>
        <v>5.9210566152679944E-2</v>
      </c>
      <c r="F173">
        <f t="shared" ca="1" si="69"/>
        <v>0.35198759308587424</v>
      </c>
      <c r="G173">
        <f t="shared" ca="1" si="69"/>
        <v>0.21834262316063757</v>
      </c>
      <c r="H173">
        <f t="shared" ca="1" si="69"/>
        <v>0.64358053724885378</v>
      </c>
      <c r="I173">
        <f t="shared" ca="1" si="69"/>
        <v>0.50787055813573445</v>
      </c>
      <c r="M173" t="str">
        <f t="shared" ca="1" si="56"/>
        <v>지정 장비</v>
      </c>
      <c r="N173" t="e">
        <f t="shared" ca="1" si="57"/>
        <v>#VALUE!</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e">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#VALUE!</v>
      </c>
      <c r="R173" t="e">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#VALUE!</v>
      </c>
      <c r="S173" t="e">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#VALUE!</v>
      </c>
      <c r="T173" t="e">
        <f t="shared" ca="1" si="59"/>
        <v>#VALUE!</v>
      </c>
      <c r="U173" t="s">
        <v>82</v>
      </c>
      <c r="V173" t="s">
        <v>255</v>
      </c>
      <c r="W173">
        <v>1</v>
      </c>
      <c r="X173" t="s">
        <v>125</v>
      </c>
      <c r="Z173">
        <v>2000</v>
      </c>
      <c r="AA173" t="str">
        <f t="shared" ca="1" si="60"/>
        <v>fe</v>
      </c>
      <c r="AB173" t="s">
        <v>82</v>
      </c>
      <c r="AC173" t="s">
        <v>486</v>
      </c>
      <c r="AD173">
        <v>1</v>
      </c>
      <c r="AE173" t="s">
        <v>125</v>
      </c>
      <c r="AG173">
        <v>7300</v>
      </c>
      <c r="AH173" t="str">
        <f>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v>
      </c>
      <c r="AN173" t="str">
        <f t="shared" ca="1" si="64"/>
        <v>{"dy":18,"sl":1,"tp":"fe","vl":"Equip2301","cn":1,"pt":"GO","pr":7300}</v>
      </c>
    </row>
    <row r="174" spans="1:40">
      <c r="A174">
        <v>18</v>
      </c>
      <c r="B174">
        <v>2</v>
      </c>
      <c r="C174">
        <f t="shared" si="55"/>
        <v>0</v>
      </c>
      <c r="D174">
        <f t="shared" ca="1" si="69"/>
        <v>0.867084576566302</v>
      </c>
      <c r="E174">
        <f t="shared" ca="1" si="69"/>
        <v>4.8005182484970321E-3</v>
      </c>
      <c r="F174">
        <f t="shared" ca="1" si="69"/>
        <v>0.9200906267808594</v>
      </c>
      <c r="G174">
        <f t="shared" ca="1" si="69"/>
        <v>7.3814756760085531E-2</v>
      </c>
      <c r="H174">
        <f t="shared" ca="1" si="69"/>
        <v>1.4858889640125494E-2</v>
      </c>
      <c r="I174">
        <f t="shared" ca="1" si="69"/>
        <v>0.72517440851354165</v>
      </c>
      <c r="M174" t="str">
        <f t="shared" ca="1" si="56"/>
        <v>안 지정 캐릭터 PP 영웅등급</v>
      </c>
      <c r="N174">
        <f t="shared" ca="1" si="57"/>
        <v>480</v>
      </c>
      <c r="O174">
        <f t="shared" ca="1" si="58"/>
        <v>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447</v>
      </c>
      <c r="AD174">
        <v>1</v>
      </c>
      <c r="AE174" t="s">
        <v>125</v>
      </c>
      <c r="AG174">
        <v>1500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v>
      </c>
      <c r="AN174" t="str">
        <f t="shared" ca="1" si="64"/>
        <v>{"dy":18,"sl":2,"tp":"fe","vl":"Equip5101","cn":1,"pt":"GO","pr":1500}</v>
      </c>
    </row>
    <row r="175" spans="1:40">
      <c r="A175">
        <v>18</v>
      </c>
      <c r="B175">
        <v>3</v>
      </c>
      <c r="C175">
        <f t="shared" si="55"/>
        <v>0</v>
      </c>
      <c r="D175">
        <f t="shared" ca="1" si="69"/>
        <v>0.75574207461470966</v>
      </c>
      <c r="E175">
        <f t="shared" ca="1" si="69"/>
        <v>0.9474084702416774</v>
      </c>
      <c r="F175">
        <f t="shared" ca="1" si="69"/>
        <v>0.85003103575036576</v>
      </c>
      <c r="G175">
        <f t="shared" ca="1" si="69"/>
        <v>0.87665251048946458</v>
      </c>
      <c r="H175">
        <f t="shared" ca="1" si="69"/>
        <v>0.39235537422098299</v>
      </c>
      <c r="I175">
        <f t="shared" ca="1" si="69"/>
        <v>0.97212240503258351</v>
      </c>
      <c r="M175" t="str">
        <f t="shared" ca="1" si="56"/>
        <v>안 지정 캐릭터 PP 일반등급</v>
      </c>
      <c r="N175">
        <f t="shared" ca="1" si="57"/>
        <v>94740</v>
      </c>
      <c r="O175">
        <f t="shared" ca="1" si="58"/>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4200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v>
      </c>
      <c r="AN175" t="str">
        <f t="shared" ca="1" si="64"/>
        <v>{"dy":18,"sl":3,"tp":"upn","vl":"75725","cn":6,"pt":"GO","pr":1800}</v>
      </c>
    </row>
    <row r="176" spans="1:40">
      <c r="A176">
        <v>18</v>
      </c>
      <c r="B176">
        <v>4</v>
      </c>
      <c r="C176">
        <f t="shared" si="55"/>
        <v>0</v>
      </c>
      <c r="D176">
        <f t="shared" ca="1" si="69"/>
        <v>0.64156240475761084</v>
      </c>
      <c r="E176">
        <f t="shared" ca="1" si="69"/>
        <v>0.74223195176479984</v>
      </c>
      <c r="F176">
        <f t="shared" ca="1" si="69"/>
        <v>0.48692440759856059</v>
      </c>
      <c r="G176">
        <f t="shared" ca="1" si="69"/>
        <v>0.19222236787116631</v>
      </c>
      <c r="H176">
        <f t="shared" ca="1" si="69"/>
        <v>0.39483970814435798</v>
      </c>
      <c r="I176">
        <f t="shared" ca="1" si="69"/>
        <v>0.95065176627260572</v>
      </c>
      <c r="M176" t="str">
        <f t="shared" ca="1" si="56"/>
        <v>안 지정 캐릭터 PP 일반등급</v>
      </c>
      <c r="N176">
        <f t="shared" ca="1" si="57"/>
        <v>74223</v>
      </c>
      <c r="O176">
        <f t="shared" ca="1" si="58"/>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412</v>
      </c>
      <c r="AD176">
        <v>1</v>
      </c>
      <c r="AE176" t="s">
        <v>68</v>
      </c>
      <c r="AG176">
        <v>3300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v>
      </c>
      <c r="AN176" t="str">
        <f t="shared" ca="1" si="64"/>
        <v>{"dy":18,"sl":4,"tp":"fe","vl":"Equip1201","cn":1,"pt":"GO","pr":3300}</v>
      </c>
    </row>
    <row r="177" spans="1:40">
      <c r="A177">
        <v>18</v>
      </c>
      <c r="B177">
        <v>5</v>
      </c>
      <c r="C177">
        <f t="shared" si="55"/>
        <v>0</v>
      </c>
      <c r="D177">
        <f t="shared" ca="1" si="69"/>
        <v>0.59718585688161197</v>
      </c>
      <c r="E177">
        <f t="shared" ca="1" si="69"/>
        <v>0.66266347162047567</v>
      </c>
      <c r="F177">
        <f t="shared" ca="1" si="69"/>
        <v>0.34340135802191241</v>
      </c>
      <c r="G177">
        <f t="shared" ca="1" si="69"/>
        <v>0.77646392732768343</v>
      </c>
      <c r="H177">
        <f t="shared" ca="1" si="69"/>
        <v>0.57499603520370823</v>
      </c>
      <c r="I177">
        <f t="shared" ca="1" si="69"/>
        <v>0.74263606202084975</v>
      </c>
      <c r="M177" t="str">
        <f t="shared" ca="1" si="56"/>
        <v>안 지정 캐릭터 PP 영웅등급</v>
      </c>
      <c r="N177">
        <f t="shared" ca="1" si="57"/>
        <v>66266</v>
      </c>
      <c r="O177">
        <f t="shared" ca="1" si="58"/>
        <v>10</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3000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249</v>
      </c>
      <c r="W177">
        <v>1</v>
      </c>
      <c r="X177" t="s">
        <v>125</v>
      </c>
      <c r="Z177">
        <v>1500</v>
      </c>
      <c r="AA177" t="str">
        <f t="shared" ca="1" si="60"/>
        <v>fe</v>
      </c>
      <c r="AB177" t="s">
        <v>82</v>
      </c>
      <c r="AC177" t="s">
        <v>454</v>
      </c>
      <c r="AD177">
        <v>1</v>
      </c>
      <c r="AE177" t="s">
        <v>125</v>
      </c>
      <c r="AG177">
        <v>3600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v>
      </c>
      <c r="AN177" t="str">
        <f t="shared" ca="1" si="64"/>
        <v>{"dy":18,"sl":5,"tp":"fe","vl":"Equip7101","cn":1,"pt":"GO","pr":3600}</v>
      </c>
    </row>
    <row r="178" spans="1:40">
      <c r="A178">
        <v>18</v>
      </c>
      <c r="B178">
        <v>6</v>
      </c>
      <c r="C178">
        <f t="shared" si="55"/>
        <v>0</v>
      </c>
      <c r="D178">
        <f t="shared" ca="1" si="69"/>
        <v>0.67012254759919465</v>
      </c>
      <c r="E178">
        <f t="shared" ca="1" si="69"/>
        <v>0.97601961078237243</v>
      </c>
      <c r="F178">
        <f t="shared" ca="1" si="69"/>
        <v>0.76019318117625556</v>
      </c>
      <c r="G178">
        <f t="shared" ca="1" si="69"/>
        <v>0.56236352217082819</v>
      </c>
      <c r="H178">
        <f t="shared" ca="1" si="69"/>
        <v>3.0212878651144193E-2</v>
      </c>
      <c r="I178">
        <f t="shared" ca="1" si="69"/>
        <v>0.90175282922653321</v>
      </c>
      <c r="M178" t="str">
        <f t="shared" ca="1" si="56"/>
        <v>지정 장비</v>
      </c>
      <c r="N178" t="e">
        <f t="shared" ca="1" si="57"/>
        <v>#VALUE!</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t="e">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#VALUE!</v>
      </c>
      <c r="S178" t="e">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#VALUE!</v>
      </c>
      <c r="T178" t="e">
        <f t="shared" ca="1" si="59"/>
        <v>#VALUE!</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v>
      </c>
      <c r="AN178" t="str">
        <f t="shared" ca="1" si="64"/>
        <v>{"dy":18,"sl":6,"tp":"uph","vl":"22126","cn":10,"pt":"GO","pr":3000}</v>
      </c>
    </row>
    <row r="179" spans="1:40">
      <c r="A179">
        <v>18</v>
      </c>
      <c r="B179">
        <v>7</v>
      </c>
      <c r="C179">
        <f t="shared" si="55"/>
        <v>0</v>
      </c>
      <c r="D179">
        <f t="shared" ca="1" si="69"/>
        <v>0.98993665873383585</v>
      </c>
      <c r="E179">
        <f t="shared" ca="1" si="69"/>
        <v>0.1907056996499038</v>
      </c>
      <c r="F179">
        <f t="shared" ca="1" si="69"/>
        <v>0.80916751432558254</v>
      </c>
      <c r="G179">
        <f t="shared" ca="1" si="69"/>
        <v>7.6228091998145509E-2</v>
      </c>
      <c r="H179">
        <f t="shared" ca="1" si="69"/>
        <v>0.15840516662628945</v>
      </c>
      <c r="I179">
        <f t="shared" ca="1" si="69"/>
        <v>0.52087610451337096</v>
      </c>
      <c r="M179" t="str">
        <f t="shared" ca="1" si="56"/>
        <v>지정 장비</v>
      </c>
      <c r="N179" t="e">
        <f t="shared" ca="1" si="57"/>
        <v>#VALUE!</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e">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#VALUE!</v>
      </c>
      <c r="R179" t="e">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#VALUE!</v>
      </c>
      <c r="S179" t="e">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#VALUE!</v>
      </c>
      <c r="T179" t="e">
        <f t="shared" ca="1" si="59"/>
        <v>#VALUE!</v>
      </c>
      <c r="U179" t="s">
        <v>82</v>
      </c>
      <c r="V179" t="s">
        <v>293</v>
      </c>
      <c r="W179">
        <v>1</v>
      </c>
      <c r="X179" t="s">
        <v>125</v>
      </c>
      <c r="Z179">
        <v>4500</v>
      </c>
      <c r="AA179" t="str">
        <f t="shared" ca="1" si="60"/>
        <v>fe</v>
      </c>
      <c r="AB179" t="s">
        <v>82</v>
      </c>
      <c r="AC179" t="s">
        <v>461</v>
      </c>
      <c r="AD179">
        <v>1</v>
      </c>
      <c r="AE179" t="s">
        <v>125</v>
      </c>
      <c r="AG179">
        <v>4500</v>
      </c>
      <c r="AH179" t="str">
        <f>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v>
      </c>
      <c r="AN179" t="str">
        <f t="shared" ca="1" si="64"/>
        <v>{"dy":18,"sl":7,"tp":"fe","vl":"Equip8002","cn":1,"pt":"GO","pr":4500}</v>
      </c>
    </row>
    <row r="180" spans="1:40">
      <c r="A180">
        <v>18</v>
      </c>
      <c r="B180">
        <v>8</v>
      </c>
      <c r="C180">
        <f t="shared" si="55"/>
        <v>0</v>
      </c>
      <c r="D180">
        <f t="shared" ca="1" si="69"/>
        <v>0.65154514005433273</v>
      </c>
      <c r="E180">
        <f t="shared" ca="1" si="69"/>
        <v>8.120935527638784E-2</v>
      </c>
      <c r="F180">
        <f t="shared" ca="1" si="69"/>
        <v>0.14148539652816217</v>
      </c>
      <c r="G180">
        <f t="shared" ca="1" si="69"/>
        <v>0.19554048882843866</v>
      </c>
      <c r="H180">
        <f t="shared" ca="1" si="69"/>
        <v>0.43021694283686618</v>
      </c>
      <c r="I180">
        <f t="shared" ca="1" si="69"/>
        <v>0.80578406776726585</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v>
      </c>
      <c r="AN180" t="str">
        <f t="shared" ca="1" si="64"/>
        <v>{"dy":18,"sl":8}</v>
      </c>
    </row>
    <row r="181" spans="1:40">
      <c r="A181">
        <v>18</v>
      </c>
      <c r="B181">
        <v>9</v>
      </c>
      <c r="C181">
        <f t="shared" si="55"/>
        <v>0</v>
      </c>
      <c r="D181">
        <f t="shared" ca="1" si="69"/>
        <v>0.70119819935820982</v>
      </c>
      <c r="E181">
        <f t="shared" ca="1" si="69"/>
        <v>0.82207760696551913</v>
      </c>
      <c r="F181">
        <f t="shared" ca="1" si="69"/>
        <v>0.34240931165343846</v>
      </c>
      <c r="G181">
        <f t="shared" ca="1" si="69"/>
        <v>0.33340307134995284</v>
      </c>
      <c r="H181">
        <f t="shared" ca="1" si="69"/>
        <v>0.85599073600928488</v>
      </c>
      <c r="I181">
        <f t="shared" ca="1" si="69"/>
        <v>0.14950189161917204</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v>
      </c>
      <c r="AN181" t="str">
        <f t="shared" ca="1" si="64"/>
        <v>{"dy":18,"sl":9}</v>
      </c>
    </row>
    <row r="182" spans="1:40">
      <c r="A182">
        <v>19</v>
      </c>
      <c r="B182">
        <v>0</v>
      </c>
      <c r="C182">
        <f t="shared" si="55"/>
        <v>0</v>
      </c>
      <c r="D182">
        <f t="shared" ref="D182:I191" ca="1" si="70">RAND()</f>
        <v>9.1171296603607233E-2</v>
      </c>
      <c r="E182">
        <f t="shared" ca="1" si="70"/>
        <v>0.46021216637777895</v>
      </c>
      <c r="F182">
        <f t="shared" ca="1" si="70"/>
        <v>0.42056444807238558</v>
      </c>
      <c r="G182">
        <f t="shared" ca="1" si="70"/>
        <v>0.61235430389620926</v>
      </c>
      <c r="H182">
        <f t="shared" ca="1" si="70"/>
        <v>0.38857712005855183</v>
      </c>
      <c r="I182">
        <f t="shared" ca="1" si="70"/>
        <v>0.78764227338251036</v>
      </c>
      <c r="M182" t="str">
        <f t="shared" ca="1" si="56"/>
        <v>지정 장비</v>
      </c>
      <c r="N182" t="e">
        <f t="shared" ca="1" si="57"/>
        <v>#VALUE!</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t="e">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#VALUE!</v>
      </c>
      <c r="S182" t="e">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#VALUE!</v>
      </c>
      <c r="T182" t="e">
        <f t="shared" ca="1" si="59"/>
        <v>#VALUE!</v>
      </c>
      <c r="U182" t="s">
        <v>82</v>
      </c>
      <c r="V182" t="s">
        <v>292</v>
      </c>
      <c r="W182">
        <v>1</v>
      </c>
      <c r="X182" t="s">
        <v>125</v>
      </c>
      <c r="Z182">
        <v>1300</v>
      </c>
      <c r="AA182" t="str">
        <f t="shared" ca="1" si="60"/>
        <v>fe</v>
      </c>
      <c r="AB182" t="s">
        <v>82</v>
      </c>
      <c r="AC182" t="s">
        <v>453</v>
      </c>
      <c r="AD182">
        <v>1</v>
      </c>
      <c r="AE182" t="s">
        <v>125</v>
      </c>
      <c r="AG182">
        <v>1300</v>
      </c>
      <c r="AH182" t="str">
        <f>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v>
      </c>
      <c r="AN182" t="str">
        <f t="shared" ca="1" si="64"/>
        <v>{"dy":19,"sl":0,"tp":"fe","vl":"Equip2102","cn":1,"pt":"GO","pr":1300}</v>
      </c>
    </row>
    <row r="183" spans="1:40">
      <c r="A183">
        <v>19</v>
      </c>
      <c r="B183">
        <v>1</v>
      </c>
      <c r="C183">
        <f t="shared" si="55"/>
        <v>0</v>
      </c>
      <c r="D183">
        <f t="shared" ca="1" si="70"/>
        <v>0.20191889398723883</v>
      </c>
      <c r="E183">
        <f t="shared" ca="1" si="70"/>
        <v>3.5586711332230236E-2</v>
      </c>
      <c r="F183">
        <f t="shared" ca="1" si="70"/>
        <v>0.23427647350074687</v>
      </c>
      <c r="G183">
        <f t="shared" ca="1" si="70"/>
        <v>0.24485452215465353</v>
      </c>
      <c r="H183">
        <f t="shared" ca="1" si="70"/>
        <v>0.47226513530654479</v>
      </c>
      <c r="I183">
        <f t="shared" ca="1" si="70"/>
        <v>0.95450233132288609</v>
      </c>
      <c r="M183" t="str">
        <f t="shared" ca="1" si="56"/>
        <v>지정 장비</v>
      </c>
      <c r="N183" t="e">
        <f t="shared" ca="1" si="57"/>
        <v>#VALUE!</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e">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#VALUE!</v>
      </c>
      <c r="R183" t="e">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#VALUE!</v>
      </c>
      <c r="S183" t="e">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#VALUE!</v>
      </c>
      <c r="T183" t="e">
        <f t="shared" ca="1" si="59"/>
        <v>#VALUE!</v>
      </c>
      <c r="U183" t="s">
        <v>82</v>
      </c>
      <c r="V183" t="s">
        <v>246</v>
      </c>
      <c r="W183">
        <v>1</v>
      </c>
      <c r="X183" t="s">
        <v>129</v>
      </c>
      <c r="Z183">
        <v>15</v>
      </c>
      <c r="AA183" t="str">
        <f t="shared" ca="1" si="60"/>
        <v>fe</v>
      </c>
      <c r="AB183" t="s">
        <v>82</v>
      </c>
      <c r="AC183" t="s">
        <v>277</v>
      </c>
      <c r="AD183">
        <v>1</v>
      </c>
      <c r="AE183" t="s">
        <v>129</v>
      </c>
      <c r="AG183">
        <v>5</v>
      </c>
      <c r="AH183" t="str">
        <f>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T75식 레이피어</v>
      </c>
      <c r="AL183">
        <v>1</v>
      </c>
      <c r="AM18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v>
      </c>
      <c r="AN183" t="str">
        <f t="shared" ca="1" si="64"/>
        <v>{"dy":19,"sl":1,"tp":"fe","vl":"Equip5202","cn":1,"pt":"DI","pr":5}</v>
      </c>
    </row>
    <row r="184" spans="1:40">
      <c r="A184">
        <v>19</v>
      </c>
      <c r="B184">
        <v>2</v>
      </c>
      <c r="C184">
        <f t="shared" si="55"/>
        <v>0</v>
      </c>
      <c r="D184">
        <f t="shared" ca="1" si="70"/>
        <v>7.5478262151416953E-2</v>
      </c>
      <c r="E184">
        <f t="shared" ca="1" si="70"/>
        <v>0.38017337745965629</v>
      </c>
      <c r="F184">
        <f t="shared" ca="1" si="70"/>
        <v>0.24327737305898123</v>
      </c>
      <c r="G184">
        <f t="shared" ca="1" si="70"/>
        <v>0.69152535561417794</v>
      </c>
      <c r="H184">
        <f t="shared" ca="1" si="70"/>
        <v>6.7254304363861594E-2</v>
      </c>
      <c r="I184">
        <f t="shared" ca="1" si="70"/>
        <v>0.35689895215293732</v>
      </c>
      <c r="M184" t="str">
        <f t="shared" ca="1" si="56"/>
        <v>안 지정 캐릭터 PP 영웅등급</v>
      </c>
      <c r="N184">
        <f t="shared" ca="1" si="57"/>
        <v>38017</v>
      </c>
      <c r="O184">
        <f t="shared" ca="1" si="58"/>
        <v>7</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241</v>
      </c>
      <c r="AD184">
        <v>1</v>
      </c>
      <c r="AE184" t="s">
        <v>125</v>
      </c>
      <c r="AG184">
        <v>7100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v>
      </c>
      <c r="AN184" t="str">
        <f t="shared" ca="1" si="64"/>
        <v>{"dy":19,"sl":2,"tp":"fe","vl":"Equip1301","cn":1,"pt":"GO","pr":7100}</v>
      </c>
    </row>
    <row r="185" spans="1:40">
      <c r="A185">
        <v>19</v>
      </c>
      <c r="B185">
        <v>3</v>
      </c>
      <c r="C185">
        <f t="shared" si="55"/>
        <v>0</v>
      </c>
      <c r="D185">
        <f t="shared" ca="1" si="70"/>
        <v>0.3255732318992608</v>
      </c>
      <c r="E185">
        <f t="shared" ca="1" si="70"/>
        <v>0.32617243001323093</v>
      </c>
      <c r="F185">
        <f t="shared" ca="1" si="70"/>
        <v>0.18135290066277188</v>
      </c>
      <c r="G185">
        <f t="shared" ca="1" si="70"/>
        <v>0.15421436594187599</v>
      </c>
      <c r="H185">
        <f t="shared" ca="1" si="70"/>
        <v>0.17636173847668069</v>
      </c>
      <c r="I185">
        <f t="shared" ca="1" si="70"/>
        <v>0.24816278021780436</v>
      </c>
      <c r="M185" t="str">
        <f t="shared" ca="1" si="56"/>
        <v>안 지정 캐릭터 PP 일반등급</v>
      </c>
      <c r="N185">
        <f t="shared" ca="1" si="57"/>
        <v>32617</v>
      </c>
      <c r="O185">
        <f t="shared" ca="1" si="58"/>
        <v>6</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1800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v>
      </c>
      <c r="AN185" t="str">
        <f t="shared" ca="1" si="64"/>
        <v>{"dy":19,"sl":3,"tp":"upn","vl":"13618","cn":9,"pt":"GO","pr":2700}</v>
      </c>
    </row>
    <row r="186" spans="1:40">
      <c r="A186">
        <v>19</v>
      </c>
      <c r="B186">
        <v>4</v>
      </c>
      <c r="C186">
        <f t="shared" si="55"/>
        <v>0</v>
      </c>
      <c r="D186">
        <f t="shared" ca="1" si="70"/>
        <v>0.38651708329346923</v>
      </c>
      <c r="E186">
        <f t="shared" ca="1" si="70"/>
        <v>0.90496601811483013</v>
      </c>
      <c r="F186">
        <f t="shared" ca="1" si="70"/>
        <v>0.90033964070399408</v>
      </c>
      <c r="G186">
        <f t="shared" ca="1" si="70"/>
        <v>0.14796528419921595</v>
      </c>
      <c r="H186">
        <f t="shared" ca="1" si="70"/>
        <v>0.30810444656886093</v>
      </c>
      <c r="I186">
        <f t="shared" ca="1" si="70"/>
        <v>0.11555701525396112</v>
      </c>
      <c r="M186" t="str">
        <f t="shared" ca="1" si="56"/>
        <v>안 지정 캐릭터 PP 일반등급</v>
      </c>
      <c r="N186">
        <f t="shared" ca="1" si="57"/>
        <v>90496</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471</v>
      </c>
      <c r="AD186">
        <v>1</v>
      </c>
      <c r="AE186" t="s">
        <v>129</v>
      </c>
      <c r="AF186">
        <v>199</v>
      </c>
      <c r="AG186">
        <v>129</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전설</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단단한 칼날 메이스</v>
      </c>
      <c r="AL186">
        <v>1</v>
      </c>
      <c r="AM186"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v>
      </c>
      <c r="AN186" t="str">
        <f t="shared" ca="1" si="64"/>
        <v>{"dy":19,"sl":4,"tp":"fe","vl":"Equip4401","cn":1,"pt":"DI","pp":199,"pr":129}</v>
      </c>
    </row>
    <row r="187" spans="1:40">
      <c r="A187">
        <v>19</v>
      </c>
      <c r="B187">
        <v>5</v>
      </c>
      <c r="C187">
        <f t="shared" si="55"/>
        <v>0</v>
      </c>
      <c r="D187">
        <f t="shared" ca="1" si="70"/>
        <v>0.14252927057243281</v>
      </c>
      <c r="E187">
        <f t="shared" ca="1" si="70"/>
        <v>0.98794326128708998</v>
      </c>
      <c r="F187">
        <f t="shared" ca="1" si="70"/>
        <v>0.77427167893960636</v>
      </c>
      <c r="G187">
        <f t="shared" ca="1" si="70"/>
        <v>0.89324223866127894</v>
      </c>
      <c r="H187">
        <f t="shared" ca="1" si="70"/>
        <v>0.52586395366696237</v>
      </c>
      <c r="I187">
        <f t="shared" ca="1" si="70"/>
        <v>0.20250007056281727</v>
      </c>
      <c r="M187" t="str">
        <f t="shared" ca="1" si="56"/>
        <v>지정 장비</v>
      </c>
      <c r="N187" t="e">
        <f t="shared" ca="1" si="57"/>
        <v>#VALUE!</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t="e">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#VALUE!</v>
      </c>
      <c r="S187" t="e">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#VALUE!</v>
      </c>
      <c r="T187" t="e">
        <f t="shared" ca="1" si="59"/>
        <v>#VALUE!</v>
      </c>
      <c r="U187" t="s">
        <v>82</v>
      </c>
      <c r="V187" t="s">
        <v>241</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v>
      </c>
      <c r="AN187" t="str">
        <f t="shared" ca="1" si="64"/>
        <v>{"dy":19,"sl":5,"tp":"uph","vl":"57917","cn":12,"pt":"GO","pr":3600}</v>
      </c>
    </row>
    <row r="188" spans="1:40">
      <c r="A188">
        <v>19</v>
      </c>
      <c r="B188">
        <v>6</v>
      </c>
      <c r="C188">
        <f t="shared" si="55"/>
        <v>0</v>
      </c>
      <c r="D188">
        <f t="shared" ca="1" si="70"/>
        <v>0.80283795699962479</v>
      </c>
      <c r="E188">
        <f t="shared" ca="1" si="70"/>
        <v>0.17944280762451048</v>
      </c>
      <c r="F188">
        <f t="shared" ca="1" si="70"/>
        <v>0.77080889959296295</v>
      </c>
      <c r="G188">
        <f t="shared" ca="1" si="70"/>
        <v>0.66553276747510837</v>
      </c>
      <c r="H188">
        <f t="shared" ca="1" si="70"/>
        <v>0.20807247681740426</v>
      </c>
      <c r="I188">
        <f t="shared" ca="1" si="70"/>
        <v>0.34826922409030059</v>
      </c>
      <c r="M188" t="str">
        <f t="shared" ca="1" si="56"/>
        <v>지정 장비</v>
      </c>
      <c r="N188" t="e">
        <f t="shared" ca="1" si="57"/>
        <v>#VALUE!</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t="e">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#VALUE!</v>
      </c>
      <c r="S188" t="e">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#VALUE!</v>
      </c>
      <c r="T188" t="e">
        <f t="shared" ca="1" si="59"/>
        <v>#VALUE!</v>
      </c>
      <c r="U188" t="s">
        <v>82</v>
      </c>
      <c r="V188" t="s">
        <v>110</v>
      </c>
      <c r="W188">
        <v>1</v>
      </c>
      <c r="X188" t="s">
        <v>125</v>
      </c>
      <c r="Z188">
        <v>3300</v>
      </c>
      <c r="AA188" t="str">
        <f t="shared" ca="1" si="60"/>
        <v>fe</v>
      </c>
      <c r="AB188" t="s">
        <v>82</v>
      </c>
      <c r="AC188" t="s">
        <v>294</v>
      </c>
      <c r="AD188">
        <v>1</v>
      </c>
      <c r="AE188" t="s">
        <v>125</v>
      </c>
      <c r="AG188">
        <v>1800</v>
      </c>
      <c r="AH188" t="str">
        <f>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v>
      </c>
      <c r="AN188" t="str">
        <f t="shared" ca="1" si="64"/>
        <v>{"dy":19,"sl":6,"tp":"fe","vl":"Equip7001","cn":1,"pt":"GO","pr":1800}</v>
      </c>
    </row>
    <row r="189" spans="1:40">
      <c r="A189">
        <v>19</v>
      </c>
      <c r="B189">
        <v>7</v>
      </c>
      <c r="C189">
        <f t="shared" si="55"/>
        <v>0</v>
      </c>
      <c r="D189">
        <f t="shared" ca="1" si="70"/>
        <v>0.10431299983620645</v>
      </c>
      <c r="E189">
        <f t="shared" ca="1" si="70"/>
        <v>7.2409286653333127E-2</v>
      </c>
      <c r="F189">
        <f t="shared" ca="1" si="70"/>
        <v>0.78665118245766386</v>
      </c>
      <c r="G189">
        <f t="shared" ca="1" si="70"/>
        <v>0.2072587099544323</v>
      </c>
      <c r="H189">
        <f t="shared" ca="1" si="70"/>
        <v>0.9857295708044479</v>
      </c>
      <c r="I189">
        <f t="shared" ca="1" si="70"/>
        <v>0.27154141648089891</v>
      </c>
      <c r="M189" t="str">
        <f t="shared" ca="1" si="56"/>
        <v>지정 장비</v>
      </c>
      <c r="N189" t="e">
        <f t="shared" ca="1" si="57"/>
        <v>#VALUE!</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e">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#VALUE!</v>
      </c>
      <c r="R189" t="e">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#VALUE!</v>
      </c>
      <c r="S189" t="e">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#VALUE!</v>
      </c>
      <c r="T189" t="e">
        <f t="shared" ca="1" si="59"/>
        <v>#VALUE!</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0.37550424903687973</v>
      </c>
      <c r="E190">
        <f t="shared" ca="1" si="70"/>
        <v>0.71307023685411131</v>
      </c>
      <c r="F190">
        <f t="shared" ca="1" si="70"/>
        <v>0.43809046318196265</v>
      </c>
      <c r="G190">
        <f t="shared" ca="1" si="70"/>
        <v>0.15521984965550895</v>
      </c>
      <c r="H190">
        <f t="shared" ca="1" si="70"/>
        <v>0.63101516548241143</v>
      </c>
      <c r="I190">
        <f t="shared" ca="1" si="70"/>
        <v>0.91037254656688094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v>
      </c>
      <c r="AN190" t="str">
        <f t="shared" ca="1" si="64"/>
        <v>{"dy":19,"sl":8}</v>
      </c>
    </row>
    <row r="191" spans="1:40">
      <c r="A191">
        <v>19</v>
      </c>
      <c r="B191">
        <v>9</v>
      </c>
      <c r="C191">
        <f t="shared" si="55"/>
        <v>0</v>
      </c>
      <c r="D191">
        <f t="shared" ca="1" si="70"/>
        <v>0.40199055613425949</v>
      </c>
      <c r="E191">
        <f t="shared" ca="1" si="70"/>
        <v>0.68979054679298379</v>
      </c>
      <c r="F191">
        <f t="shared" ca="1" si="70"/>
        <v>0.16640096795727832</v>
      </c>
      <c r="G191">
        <f t="shared" ca="1" si="70"/>
        <v>0.7487662642357692</v>
      </c>
      <c r="H191">
        <f t="shared" ca="1" si="70"/>
        <v>0.49487823996619618</v>
      </c>
      <c r="I191">
        <f t="shared" ca="1" si="70"/>
        <v>0.55941621429008881</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v>
      </c>
      <c r="AN191" t="str">
        <f t="shared" ca="1" si="64"/>
        <v>{"dy":19,"sl":9}</v>
      </c>
    </row>
    <row r="192" spans="1:40">
      <c r="A192">
        <v>20</v>
      </c>
      <c r="B192">
        <v>0</v>
      </c>
      <c r="C192">
        <f t="shared" si="55"/>
        <v>0</v>
      </c>
      <c r="D192">
        <f t="shared" ref="D192:I201" ca="1" si="71">RAND()</f>
        <v>4.1190417575696303E-2</v>
      </c>
      <c r="E192">
        <f t="shared" ca="1" si="71"/>
        <v>0.5410774007645891</v>
      </c>
      <c r="F192">
        <f t="shared" ca="1" si="71"/>
        <v>0.74964711611669954</v>
      </c>
      <c r="G192">
        <f t="shared" ca="1" si="71"/>
        <v>0.76648968406686124</v>
      </c>
      <c r="H192">
        <f t="shared" ca="1" si="71"/>
        <v>0.91862890192670787</v>
      </c>
      <c r="I192">
        <f t="shared" ca="1" si="71"/>
        <v>0.80904468539101071</v>
      </c>
      <c r="M192" t="str">
        <f t="shared" ca="1" si="56"/>
        <v>지정 장비</v>
      </c>
      <c r="N192" t="e">
        <f t="shared" ca="1" si="57"/>
        <v>#VALUE!</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t="e">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#VALUE!</v>
      </c>
      <c r="S192" t="e">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#VALUE!</v>
      </c>
      <c r="T192" t="e">
        <f t="shared" ca="1" si="59"/>
        <v>#VALUE!</v>
      </c>
      <c r="U192" t="s">
        <v>82</v>
      </c>
      <c r="V192" t="s">
        <v>190</v>
      </c>
      <c r="W192">
        <v>1</v>
      </c>
      <c r="X192" t="s">
        <v>125</v>
      </c>
      <c r="Z192">
        <v>1200</v>
      </c>
      <c r="AA192" t="str">
        <f t="shared" ca="1" si="60"/>
        <v>upn</v>
      </c>
      <c r="AB192" t="s">
        <v>92</v>
      </c>
      <c r="AC192">
        <v>69160</v>
      </c>
      <c r="AD192">
        <v>10</v>
      </c>
      <c r="AE192" t="s">
        <v>379</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v>
      </c>
      <c r="AN192" t="str">
        <f t="shared" ca="1" si="64"/>
        <v>{"dy":20,"sl":0,"tp":"upn","vl":"69160","cn":10,"pt":"GO","pr":3000}</v>
      </c>
    </row>
    <row r="193" spans="1:40">
      <c r="A193">
        <v>20</v>
      </c>
      <c r="B193">
        <v>1</v>
      </c>
      <c r="C193">
        <f t="shared" si="55"/>
        <v>0</v>
      </c>
      <c r="D193">
        <f t="shared" ca="1" si="71"/>
        <v>0.1196064935411939</v>
      </c>
      <c r="E193">
        <f t="shared" ca="1" si="71"/>
        <v>0.53325978690357356</v>
      </c>
      <c r="F193">
        <f t="shared" ca="1" si="71"/>
        <v>6.0052662558592318E-2</v>
      </c>
      <c r="G193">
        <f t="shared" ca="1" si="71"/>
        <v>0.66387446625878321</v>
      </c>
      <c r="H193">
        <f t="shared" ca="1" si="71"/>
        <v>7.1809334224475663E-2</v>
      </c>
      <c r="I193">
        <f t="shared" ca="1" si="71"/>
        <v>0.39974234558733246</v>
      </c>
      <c r="M193" t="str">
        <f t="shared" ca="1" si="56"/>
        <v>지정 장비</v>
      </c>
      <c r="N193" t="e">
        <f t="shared" ca="1" si="57"/>
        <v>#VALUE!</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t="e">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#VALUE!</v>
      </c>
      <c r="S193" t="e">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#VALUE!</v>
      </c>
      <c r="T193" t="e">
        <f t="shared" ca="1" si="59"/>
        <v>#VALUE!</v>
      </c>
      <c r="U193" t="s">
        <v>82</v>
      </c>
      <c r="V193" t="s">
        <v>277</v>
      </c>
      <c r="W193">
        <v>1</v>
      </c>
      <c r="X193" t="s">
        <v>129</v>
      </c>
      <c r="Z193">
        <v>5</v>
      </c>
      <c r="AA193" t="str">
        <f t="shared" ca="1" si="60"/>
        <v>fe</v>
      </c>
      <c r="AB193" t="s">
        <v>82</v>
      </c>
      <c r="AC193" t="s">
        <v>426</v>
      </c>
      <c r="AD193">
        <v>1</v>
      </c>
      <c r="AE193" t="s">
        <v>129</v>
      </c>
      <c r="AG193">
        <v>5</v>
      </c>
      <c r="AH193" t="str">
        <f>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파수꾼의 숏보우</v>
      </c>
      <c r="AL193">
        <v>1</v>
      </c>
      <c r="AM193" t="str">
        <f t="shared" ca="1" si="6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v>
      </c>
      <c r="AN193" t="str">
        <f t="shared" ca="1" si="64"/>
        <v>{"dy":20,"sl":1,"tp":"fe","vl":"Equip2202","cn":1,"pt":"DI","pr":5}</v>
      </c>
    </row>
    <row r="194" spans="1:40">
      <c r="A194">
        <v>20</v>
      </c>
      <c r="B194">
        <v>2</v>
      </c>
      <c r="C194">
        <f t="shared" ref="C194:C257" si="72">IF(B194&lt;=9,0,
IF(B194=10,1,2))</f>
        <v>0</v>
      </c>
      <c r="D194">
        <f t="shared" ca="1" si="71"/>
        <v>0.30512796193055036</v>
      </c>
      <c r="E194">
        <f t="shared" ca="1" si="71"/>
        <v>8.3946937269902433E-2</v>
      </c>
      <c r="F194">
        <f t="shared" ca="1" si="71"/>
        <v>0.6625107013107866</v>
      </c>
      <c r="G194">
        <f t="shared" ca="1" si="71"/>
        <v>0.23820020419596055</v>
      </c>
      <c r="H194">
        <f t="shared" ca="1" si="71"/>
        <v>0.34245097709279693</v>
      </c>
      <c r="I194">
        <f t="shared" ca="1" si="71"/>
        <v>9.1099548155061383E-2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8394</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 t="shared" si="72"/>
        <v>0</v>
      </c>
      <c r="D195">
        <f t="shared" ca="1" si="71"/>
        <v>0.42461432882335592</v>
      </c>
      <c r="E195">
        <f t="shared" ca="1" si="71"/>
        <v>0.28550842700126278</v>
      </c>
      <c r="F195">
        <f t="shared" ca="1" si="71"/>
        <v>0.1383212524120484</v>
      </c>
      <c r="G195">
        <f t="shared" ca="1" si="71"/>
        <v>0.51810216940716458</v>
      </c>
      <c r="H195">
        <f t="shared" ca="1" si="71"/>
        <v>0.28657351199066006</v>
      </c>
      <c r="I195">
        <f t="shared" ca="1" si="71"/>
        <v>0.4783589273165828</v>
      </c>
      <c r="M195" t="str">
        <f t="shared" ca="1" si="73"/>
        <v>안 지정 캐릭터 PP 일반등급</v>
      </c>
      <c r="N195">
        <f t="shared" ca="1" si="74"/>
        <v>28550</v>
      </c>
      <c r="O195">
        <f t="shared" ca="1" si="75"/>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479</v>
      </c>
      <c r="AD195">
        <v>1</v>
      </c>
      <c r="AE195" t="s">
        <v>129</v>
      </c>
      <c r="AF195">
        <v>249</v>
      </c>
      <c r="AG195">
        <v>169</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전설</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붉은 꼬리 단검</v>
      </c>
      <c r="AL195">
        <v>1</v>
      </c>
      <c r="AM19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v>
      </c>
      <c r="AN195" t="str">
        <f t="shared" ca="1" si="81"/>
        <v>{"dy":20,"sl":3,"tp":"fe","vl":"Equip1403","cn":1,"pt":"DI","pp":249,"pr":169}</v>
      </c>
    </row>
    <row r="196" spans="1:40">
      <c r="A196">
        <v>20</v>
      </c>
      <c r="B196">
        <v>4</v>
      </c>
      <c r="C196">
        <f t="shared" si="72"/>
        <v>0</v>
      </c>
      <c r="D196">
        <f t="shared" ca="1" si="71"/>
        <v>0.8920053138791757</v>
      </c>
      <c r="E196">
        <f t="shared" ca="1" si="71"/>
        <v>0.78707012281974753</v>
      </c>
      <c r="F196">
        <f t="shared" ca="1" si="71"/>
        <v>0.75721612567333896</v>
      </c>
      <c r="G196">
        <f t="shared" ca="1" si="71"/>
        <v>8.6441333223313932E-2</v>
      </c>
      <c r="H196">
        <f t="shared" ca="1" si="71"/>
        <v>0.93519499009635887</v>
      </c>
      <c r="I196">
        <f t="shared" ca="1" si="71"/>
        <v>0.37635971775355337</v>
      </c>
      <c r="M196" t="str">
        <f t="shared" ca="1" si="73"/>
        <v>안 지정 캐릭터 PP 일반등급</v>
      </c>
      <c r="N196">
        <f t="shared" ca="1" si="74"/>
        <v>78707</v>
      </c>
      <c r="O196">
        <f t="shared" ca="1" si="75"/>
        <v>12</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3600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393</v>
      </c>
      <c r="AD196">
        <v>1</v>
      </c>
      <c r="AE196" t="s">
        <v>125</v>
      </c>
      <c r="AG196">
        <v>800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v>
      </c>
      <c r="AN196" t="str">
        <f t="shared" ca="1" si="81"/>
        <v>{"dy":20,"sl":4,"tp":"fe","vl":"Equip3002","cn":1,"pt":"GO","pr":800}</v>
      </c>
    </row>
    <row r="197" spans="1:40">
      <c r="A197">
        <v>20</v>
      </c>
      <c r="B197">
        <v>5</v>
      </c>
      <c r="C197">
        <f t="shared" si="72"/>
        <v>0</v>
      </c>
      <c r="D197">
        <f t="shared" ca="1" si="71"/>
        <v>0.72787136768634575</v>
      </c>
      <c r="E197">
        <f t="shared" ca="1" si="71"/>
        <v>7.4828137278930229E-2</v>
      </c>
      <c r="F197">
        <f t="shared" ca="1" si="71"/>
        <v>0.21675041972649367</v>
      </c>
      <c r="G197">
        <f t="shared" ca="1" si="71"/>
        <v>0.88965671739884689</v>
      </c>
      <c r="H197">
        <f t="shared" ca="1" si="71"/>
        <v>0.3850985011309177</v>
      </c>
      <c r="I197">
        <f t="shared" ca="1" si="71"/>
        <v>0.38084455191162891</v>
      </c>
      <c r="M197" t="str">
        <f t="shared" ca="1" si="73"/>
        <v>안 지정 캐릭터 PP 영웅등급</v>
      </c>
      <c r="N197">
        <f t="shared" ca="1" si="74"/>
        <v>7482</v>
      </c>
      <c r="O197">
        <f t="shared" ca="1" si="75"/>
        <v>3</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250</v>
      </c>
      <c r="W197">
        <v>1</v>
      </c>
      <c r="X197" t="s">
        <v>125</v>
      </c>
      <c r="Z197">
        <v>800</v>
      </c>
      <c r="AA197" t="str">
        <f t="shared" ca="1" si="77"/>
        <v>fe</v>
      </c>
      <c r="AB197" t="s">
        <v>82</v>
      </c>
      <c r="AC197" t="s">
        <v>378</v>
      </c>
      <c r="AD197">
        <v>1</v>
      </c>
      <c r="AE197" t="s">
        <v>125</v>
      </c>
      <c r="AG197">
        <v>3800</v>
      </c>
      <c r="AH197" t="str">
        <f>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v>
      </c>
      <c r="AN197" t="str">
        <f t="shared" ca="1" si="81"/>
        <v>{"dy":20,"sl":5,"tp":"fe","vl":"Equip6102","cn":1,"pt":"GO","pr":3800}</v>
      </c>
    </row>
    <row r="198" spans="1:40">
      <c r="A198">
        <v>20</v>
      </c>
      <c r="B198">
        <v>6</v>
      </c>
      <c r="C198">
        <f t="shared" si="72"/>
        <v>0</v>
      </c>
      <c r="D198">
        <f t="shared" ca="1" si="71"/>
        <v>0.84447501640350098</v>
      </c>
      <c r="E198">
        <f t="shared" ca="1" si="71"/>
        <v>0.12530889504184561</v>
      </c>
      <c r="F198">
        <f t="shared" ca="1" si="71"/>
        <v>0.8547423588805062</v>
      </c>
      <c r="G198">
        <f t="shared" ca="1" si="71"/>
        <v>7.2624530030079848E-2</v>
      </c>
      <c r="H198">
        <f t="shared" ca="1" si="71"/>
        <v>0.22397616512265772</v>
      </c>
      <c r="I198">
        <f t="shared" ca="1" si="71"/>
        <v>0.91175551492829676</v>
      </c>
      <c r="M198" t="str">
        <f t="shared" ca="1" si="73"/>
        <v>지정 장비</v>
      </c>
      <c r="N198" t="e">
        <f t="shared" ca="1" si="74"/>
        <v>#VALUE!</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e">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#VALUE!</v>
      </c>
      <c r="R198" t="e">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#VALUE!</v>
      </c>
      <c r="S198" t="e">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#VALUE!</v>
      </c>
      <c r="T198" t="e">
        <f t="shared" ca="1" si="76"/>
        <v>#VALUE!</v>
      </c>
      <c r="U198" t="s">
        <v>82</v>
      </c>
      <c r="V198" t="s">
        <v>205</v>
      </c>
      <c r="W198">
        <v>1</v>
      </c>
      <c r="X198" t="s">
        <v>125</v>
      </c>
      <c r="Z198">
        <v>3800</v>
      </c>
      <c r="AA198" t="str">
        <f t="shared" ca="1" si="77"/>
        <v>fe</v>
      </c>
      <c r="AB198" t="s">
        <v>82</v>
      </c>
      <c r="AC198" t="s">
        <v>461</v>
      </c>
      <c r="AD198">
        <v>1</v>
      </c>
      <c r="AE198" t="s">
        <v>125</v>
      </c>
      <c r="AG198">
        <v>4600</v>
      </c>
      <c r="AH198" t="str">
        <f>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으깨어 부수는 자</v>
      </c>
      <c r="AL198">
        <v>1</v>
      </c>
      <c r="AM19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v>
      </c>
      <c r="AN198" t="str">
        <f t="shared" ca="1" si="81"/>
        <v>{"dy":20,"sl":6,"tp":"fe","vl":"Equip8002","cn":1,"pt":"GO","pr":4600}</v>
      </c>
    </row>
    <row r="199" spans="1:40">
      <c r="A199">
        <v>20</v>
      </c>
      <c r="B199">
        <v>7</v>
      </c>
      <c r="C199">
        <f t="shared" si="72"/>
        <v>0</v>
      </c>
      <c r="D199">
        <f t="shared" ca="1" si="71"/>
        <v>0.13397648662728234</v>
      </c>
      <c r="E199">
        <f t="shared" ca="1" si="71"/>
        <v>5.8690325889697581E-2</v>
      </c>
      <c r="F199">
        <f t="shared" ca="1" si="71"/>
        <v>0.41059317055469668</v>
      </c>
      <c r="G199">
        <f t="shared" ca="1" si="71"/>
        <v>0.93505321805086949</v>
      </c>
      <c r="H199">
        <f t="shared" ca="1" si="71"/>
        <v>0.69379403566881692</v>
      </c>
      <c r="I199">
        <f t="shared" ca="1" si="71"/>
        <v>0.98392415391415744</v>
      </c>
      <c r="M199" t="str">
        <f t="shared" ca="1" si="73"/>
        <v>지정 장비</v>
      </c>
      <c r="N199" t="e">
        <f t="shared" ca="1" si="74"/>
        <v>#VALUE!</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t="e">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#VALUE!</v>
      </c>
      <c r="S199" t="e">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#VALUE!</v>
      </c>
      <c r="T199" t="e">
        <f t="shared" ca="1" si="76"/>
        <v>#VALUE!</v>
      </c>
      <c r="U199" t="s">
        <v>82</v>
      </c>
      <c r="V199" t="s">
        <v>293</v>
      </c>
      <c r="W199">
        <v>1</v>
      </c>
      <c r="X199" t="s">
        <v>125</v>
      </c>
      <c r="Z199">
        <v>4600</v>
      </c>
      <c r="AA199" t="str">
        <f t="shared" ca="1" si="77"/>
        <v>uph</v>
      </c>
      <c r="AB199" t="s">
        <v>91</v>
      </c>
      <c r="AC199">
        <v>88102</v>
      </c>
      <c r="AD199">
        <v>14</v>
      </c>
      <c r="AE199" t="s">
        <v>402</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v>
      </c>
      <c r="AN199" t="str">
        <f t="shared" ca="1" si="81"/>
        <v>{"dy":20,"sl":7,"tp":"uph","vl":"88102","cn":14,"pt":"DI","pr":3}</v>
      </c>
    </row>
    <row r="200" spans="1:40">
      <c r="A200">
        <v>20</v>
      </c>
      <c r="B200">
        <v>8</v>
      </c>
      <c r="C200">
        <f t="shared" si="72"/>
        <v>0</v>
      </c>
      <c r="D200">
        <f t="shared" ca="1" si="71"/>
        <v>0.95398096496568918</v>
      </c>
      <c r="E200">
        <f t="shared" ca="1" si="71"/>
        <v>0.68324223532693451</v>
      </c>
      <c r="F200">
        <f t="shared" ca="1" si="71"/>
        <v>0.52157684617582345</v>
      </c>
      <c r="G200">
        <f t="shared" ca="1" si="71"/>
        <v>0.99097720752579599</v>
      </c>
      <c r="H200">
        <f t="shared" ca="1" si="71"/>
        <v>0.97074241336931377</v>
      </c>
      <c r="I200">
        <f t="shared" ca="1" si="71"/>
        <v>0.58708145953497881</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fl5</v>
      </c>
      <c r="AB200" t="s">
        <v>431</v>
      </c>
      <c r="AC200" t="s">
        <v>483</v>
      </c>
      <c r="AD200">
        <v>1</v>
      </c>
      <c r="AE200" t="s">
        <v>129</v>
      </c>
      <c r="AF200">
        <v>80</v>
      </c>
      <c r="AG200">
        <v>49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그루퍼스</v>
      </c>
      <c r="AL200">
        <v>1</v>
      </c>
      <c r="AM20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v>
      </c>
      <c r="AN200" t="str">
        <f t="shared" ca="1" si="81"/>
        <v>{"dy":20,"sl":8,"tp":"fl5","vl":"Actor2010","cn":1,"pt":"DI","pp":80,"pr":49}</v>
      </c>
    </row>
    <row r="201" spans="1:40">
      <c r="A201">
        <v>20</v>
      </c>
      <c r="B201">
        <v>9</v>
      </c>
      <c r="C201">
        <f t="shared" si="72"/>
        <v>0</v>
      </c>
      <c r="D201">
        <f t="shared" ca="1" si="71"/>
        <v>0.63799949208394346</v>
      </c>
      <c r="E201">
        <f t="shared" ca="1" si="71"/>
        <v>0.21612667033951383</v>
      </c>
      <c r="F201">
        <f t="shared" ca="1" si="71"/>
        <v>0.25878680542292087</v>
      </c>
      <c r="G201">
        <f t="shared" ca="1" si="71"/>
        <v>0.22686353974138385</v>
      </c>
      <c r="H201">
        <f t="shared" ca="1" si="71"/>
        <v>0.15574654264341103</v>
      </c>
      <c r="I201">
        <f t="shared" ca="1" si="71"/>
        <v>0.5064337749160559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fl6</v>
      </c>
      <c r="AB201" t="s">
        <v>432</v>
      </c>
      <c r="AC201" t="s">
        <v>483</v>
      </c>
      <c r="AD201">
        <v>1</v>
      </c>
      <c r="AE201" t="s">
        <v>129</v>
      </c>
      <c r="AF201">
        <v>80</v>
      </c>
      <c r="AG201">
        <v>49</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그루퍼스</v>
      </c>
      <c r="AL201">
        <v>1</v>
      </c>
      <c r="AM20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v>
      </c>
      <c r="AN201" t="str">
        <f t="shared" ca="1" si="81"/>
        <v>{"dy":20,"sl":9,"tp":"fl6","vl":"Actor2010","cn":1,"pt":"DI","pp":80,"pr":49}</v>
      </c>
    </row>
    <row r="202" spans="1:40">
      <c r="A202">
        <v>21</v>
      </c>
      <c r="B202">
        <v>0</v>
      </c>
      <c r="C202">
        <f t="shared" si="72"/>
        <v>0</v>
      </c>
      <c r="D202">
        <f t="shared" ref="D202:I211" ca="1" si="82">RAND()</f>
        <v>0.73419741183877052</v>
      </c>
      <c r="E202">
        <f t="shared" ca="1" si="82"/>
        <v>0.78398795485614092</v>
      </c>
      <c r="F202">
        <f t="shared" ca="1" si="82"/>
        <v>0.44308920959359921</v>
      </c>
      <c r="G202">
        <f t="shared" ca="1" si="82"/>
        <v>7.2054412165597381E-2</v>
      </c>
      <c r="H202">
        <f t="shared" ca="1" si="82"/>
        <v>0.65353955848625589</v>
      </c>
      <c r="I202">
        <f t="shared" ca="1" si="82"/>
        <v>0.50292346235855745</v>
      </c>
      <c r="M202" t="str">
        <f t="shared" ca="1" si="73"/>
        <v>지정 장비</v>
      </c>
      <c r="N202" t="e">
        <f t="shared" ca="1" si="74"/>
        <v>#VALUE!</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e">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#VALUE!</v>
      </c>
      <c r="R202" t="e">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#VALUE!</v>
      </c>
      <c r="S202" t="e">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#VALUE!</v>
      </c>
      <c r="T202" t="e">
        <f t="shared" ca="1" si="76"/>
        <v>#VALUE!</v>
      </c>
      <c r="U202" t="s">
        <v>82</v>
      </c>
      <c r="V202" t="s">
        <v>196</v>
      </c>
      <c r="W202">
        <v>1</v>
      </c>
      <c r="X202" t="s">
        <v>129</v>
      </c>
      <c r="Z202">
        <v>11</v>
      </c>
      <c r="AA202" t="str">
        <f t="shared" ca="1" si="77"/>
        <v>upn</v>
      </c>
      <c r="AB202" t="s">
        <v>377</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v>
      </c>
      <c r="AN202" t="str">
        <f t="shared" ca="1" si="81"/>
        <v>{"dy":21,"sl":0,"tp":"upn","vl":"16467","cn":4,"pt":"GO","pr":1200}</v>
      </c>
    </row>
    <row r="203" spans="1:40">
      <c r="A203">
        <v>21</v>
      </c>
      <c r="B203">
        <v>1</v>
      </c>
      <c r="C203">
        <f t="shared" si="72"/>
        <v>0</v>
      </c>
      <c r="D203">
        <f t="shared" ca="1" si="82"/>
        <v>0.95854533576838608</v>
      </c>
      <c r="E203">
        <f t="shared" ca="1" si="82"/>
        <v>0.41108838617561583</v>
      </c>
      <c r="F203">
        <f t="shared" ca="1" si="82"/>
        <v>8.3093996902949163E-2</v>
      </c>
      <c r="G203">
        <f t="shared" ca="1" si="82"/>
        <v>0.79402865916511356</v>
      </c>
      <c r="H203">
        <f t="shared" ca="1" si="82"/>
        <v>0.48790004454396252</v>
      </c>
      <c r="I203">
        <f t="shared" ca="1" si="82"/>
        <v>0.55552162246301995</v>
      </c>
      <c r="M203" t="str">
        <f t="shared" ca="1" si="73"/>
        <v>지정 장비</v>
      </c>
      <c r="N203" t="e">
        <f t="shared" ca="1" si="74"/>
        <v>#VALUE!</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t="e">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#VALUE!</v>
      </c>
      <c r="S203" t="e">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#VALUE!</v>
      </c>
      <c r="T203" t="e">
        <f t="shared" ca="1" si="76"/>
        <v>#VALUE!</v>
      </c>
      <c r="U203" t="s">
        <v>82</v>
      </c>
      <c r="V203" t="s">
        <v>258</v>
      </c>
      <c r="W203">
        <v>1</v>
      </c>
      <c r="X203" t="s">
        <v>125</v>
      </c>
      <c r="Z203">
        <v>1200</v>
      </c>
      <c r="AA203" t="str">
        <f t="shared" ca="1" si="77"/>
        <v>uph</v>
      </c>
      <c r="AB203" t="s">
        <v>376</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v>
      </c>
      <c r="AN203" t="str">
        <f t="shared" ca="1" si="81"/>
        <v>{"dy":21,"sl":1,"tp":"uph","vl":"84861","cn":14,"pt":"DI","pr":4}</v>
      </c>
    </row>
    <row r="204" spans="1:40">
      <c r="A204">
        <v>21</v>
      </c>
      <c r="B204">
        <v>2</v>
      </c>
      <c r="C204">
        <f t="shared" si="72"/>
        <v>0</v>
      </c>
      <c r="D204">
        <f t="shared" ca="1" si="82"/>
        <v>0.45491872712008197</v>
      </c>
      <c r="E204">
        <f t="shared" ca="1" si="82"/>
        <v>0.16810232924907698</v>
      </c>
      <c r="F204">
        <f t="shared" ca="1" si="82"/>
        <v>7.1636577053854622E-2</v>
      </c>
      <c r="G204">
        <f t="shared" ca="1" si="82"/>
        <v>0.93012997350953486</v>
      </c>
      <c r="H204">
        <f t="shared" ca="1" si="82"/>
        <v>5.2920322619649629E-2</v>
      </c>
      <c r="I204">
        <f t="shared" ca="1" si="82"/>
        <v>0.54098259689794281</v>
      </c>
      <c r="M204" t="str">
        <f t="shared" ca="1" si="73"/>
        <v>안 지정 캐릭터 PP 영웅등급</v>
      </c>
      <c r="N204">
        <f t="shared" ca="1" si="74"/>
        <v>16810</v>
      </c>
      <c r="O204">
        <f t="shared" ca="1" si="75"/>
        <v>5</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1500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462</v>
      </c>
      <c r="AD204">
        <v>1</v>
      </c>
      <c r="AE204" t="s">
        <v>129</v>
      </c>
      <c r="AG204">
        <v>11</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태양과 달과 별</v>
      </c>
      <c r="AL204">
        <v>1</v>
      </c>
      <c r="AM20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v>
      </c>
      <c r="AN204" t="str">
        <f t="shared" ca="1" si="81"/>
        <v>{"dy":21,"sl":2,"tp":"fe","vl":"Equip3302","cn":1,"pt":"DI","pr":11}</v>
      </c>
    </row>
    <row r="205" spans="1:40">
      <c r="A205">
        <v>21</v>
      </c>
      <c r="B205">
        <v>3</v>
      </c>
      <c r="C205">
        <f t="shared" si="72"/>
        <v>0</v>
      </c>
      <c r="D205">
        <f t="shared" ca="1" si="82"/>
        <v>0.33910352181643211</v>
      </c>
      <c r="E205">
        <f t="shared" ca="1" si="82"/>
        <v>0.48046761291948981</v>
      </c>
      <c r="F205">
        <f t="shared" ca="1" si="82"/>
        <v>0.30168227969818395</v>
      </c>
      <c r="G205">
        <f t="shared" ca="1" si="82"/>
        <v>0.90833568238897733</v>
      </c>
      <c r="H205">
        <f t="shared" ca="1" si="82"/>
        <v>0.98910929035557216</v>
      </c>
      <c r="I205">
        <f t="shared" ca="1" si="82"/>
        <v>0.4120949560230095</v>
      </c>
      <c r="M205" t="str">
        <f t="shared" ca="1" si="73"/>
        <v>안 지정 캐릭터 PP 일반등급</v>
      </c>
      <c r="N205">
        <f t="shared" ca="1" si="74"/>
        <v>48046</v>
      </c>
      <c r="O205">
        <f t="shared" ca="1" si="75"/>
        <v>8</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192</v>
      </c>
      <c r="AD205">
        <v>1</v>
      </c>
      <c r="AE205" t="s">
        <v>125</v>
      </c>
      <c r="AG205">
        <v>800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얼룩진 도끼</v>
      </c>
      <c r="AL205">
        <v>1</v>
      </c>
      <c r="AM20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v>
      </c>
      <c r="AN205" t="str">
        <f t="shared" ca="1" si="81"/>
        <v>{"dy":21,"sl":3,"tp":"fe","vl":"Equip0002","cn":1,"pt":"GO","pr":800}</v>
      </c>
    </row>
    <row r="206" spans="1:40">
      <c r="A206">
        <v>21</v>
      </c>
      <c r="B206">
        <v>4</v>
      </c>
      <c r="C206">
        <f t="shared" si="72"/>
        <v>0</v>
      </c>
      <c r="D206">
        <f t="shared" ca="1" si="82"/>
        <v>0.31659869929853302</v>
      </c>
      <c r="E206">
        <f t="shared" ca="1" si="82"/>
        <v>0.95165083131413619</v>
      </c>
      <c r="F206">
        <f t="shared" ca="1" si="82"/>
        <v>0.19221716119982302</v>
      </c>
      <c r="G206">
        <f t="shared" ca="1" si="82"/>
        <v>0.92158663361809245</v>
      </c>
      <c r="H206">
        <f t="shared" ca="1" si="82"/>
        <v>0.53165820647553219</v>
      </c>
      <c r="I206">
        <f t="shared" ca="1" si="82"/>
        <v>0.60085969748937651</v>
      </c>
      <c r="M206" t="str">
        <f t="shared" ca="1" si="73"/>
        <v>안 지정 캐릭터 PP 일반등급</v>
      </c>
      <c r="N206">
        <f t="shared" ca="1" si="74"/>
        <v>95165</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4200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439</v>
      </c>
      <c r="AD206">
        <v>1</v>
      </c>
      <c r="AE206" t="s">
        <v>125</v>
      </c>
      <c r="AG206">
        <v>700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그린 아이즈</v>
      </c>
      <c r="AL206">
        <v>1</v>
      </c>
      <c r="AM20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v>
      </c>
      <c r="AN206" t="str">
        <f t="shared" ca="1" si="81"/>
        <v>{"dy":21,"sl":4,"tp":"fe","vl":"Equip5002","cn":1,"pt":"GO","pr":700}</v>
      </c>
    </row>
    <row r="207" spans="1:40">
      <c r="A207">
        <v>21</v>
      </c>
      <c r="B207">
        <v>5</v>
      </c>
      <c r="C207">
        <f t="shared" si="72"/>
        <v>0</v>
      </c>
      <c r="D207">
        <f t="shared" ca="1" si="82"/>
        <v>0.52242407888943143</v>
      </c>
      <c r="E207">
        <f t="shared" ca="1" si="82"/>
        <v>0.27299379858005024</v>
      </c>
      <c r="F207">
        <f t="shared" ca="1" si="82"/>
        <v>4.3688669800024726E-2</v>
      </c>
      <c r="G207">
        <f t="shared" ca="1" si="82"/>
        <v>0.45079257412171558</v>
      </c>
      <c r="H207">
        <f t="shared" ca="1" si="82"/>
        <v>0.64878883152114086</v>
      </c>
      <c r="I207">
        <f t="shared" ca="1" si="82"/>
        <v>0.25865517111214353</v>
      </c>
      <c r="M207" t="str">
        <f t="shared" ca="1" si="73"/>
        <v>안 지정 캐릭터 PP 영웅등급</v>
      </c>
      <c r="N207">
        <f t="shared" ca="1" si="74"/>
        <v>27299</v>
      </c>
      <c r="O207">
        <f t="shared" ca="1" si="75"/>
        <v>6</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111</v>
      </c>
      <c r="W207">
        <v>1</v>
      </c>
      <c r="X207" t="s">
        <v>125</v>
      </c>
      <c r="Z207">
        <v>700</v>
      </c>
      <c r="AA207" t="str">
        <f t="shared" ca="1" si="77"/>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v>
      </c>
      <c r="AN207" t="str">
        <f t="shared" ca="1" si="81"/>
        <v>{"dy":21,"sl":5,"tp":"upn","vl":"33155","cn":11,"pt":"GO","pr":3300}</v>
      </c>
    </row>
    <row r="208" spans="1:40">
      <c r="A208">
        <v>21</v>
      </c>
      <c r="B208">
        <v>6</v>
      </c>
      <c r="C208">
        <f t="shared" si="72"/>
        <v>0</v>
      </c>
      <c r="D208">
        <f t="shared" ca="1" si="82"/>
        <v>0.66347302663278274</v>
      </c>
      <c r="E208">
        <f t="shared" ca="1" si="82"/>
        <v>0.16854152141058953</v>
      </c>
      <c r="F208">
        <f t="shared" ca="1" si="82"/>
        <v>2.0551160375313682E-2</v>
      </c>
      <c r="G208">
        <f t="shared" ca="1" si="82"/>
        <v>0.8905250356933867</v>
      </c>
      <c r="H208">
        <f t="shared" ca="1" si="82"/>
        <v>0.46008024496114341</v>
      </c>
      <c r="I208">
        <f t="shared" ca="1" si="82"/>
        <v>4.5151177654011776E-2</v>
      </c>
      <c r="M208" t="str">
        <f t="shared" ca="1" si="73"/>
        <v>지정 장비</v>
      </c>
      <c r="N208" t="e">
        <f t="shared" ca="1" si="74"/>
        <v>#VALUE!</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t="e">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#VALUE!</v>
      </c>
      <c r="S208" t="e">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#VALUE!</v>
      </c>
      <c r="T208" t="e">
        <f t="shared" ca="1" si="76"/>
        <v>#VALUE!</v>
      </c>
      <c r="U208" t="s">
        <v>82</v>
      </c>
      <c r="V208" t="s">
        <v>186</v>
      </c>
      <c r="W208">
        <v>1</v>
      </c>
      <c r="X208" t="s">
        <v>125</v>
      </c>
      <c r="Z208">
        <v>900</v>
      </c>
      <c r="AA208" t="str">
        <f t="shared" ca="1" si="77"/>
        <v>fe</v>
      </c>
      <c r="AB208" t="s">
        <v>82</v>
      </c>
      <c r="AC208" t="s">
        <v>253</v>
      </c>
      <c r="AD208">
        <v>1</v>
      </c>
      <c r="AE208" t="s">
        <v>125</v>
      </c>
      <c r="AG208">
        <v>3900</v>
      </c>
      <c r="AH208" t="str">
        <f>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v>
      </c>
      <c r="AN208" t="str">
        <f t="shared" ca="1" si="81"/>
        <v>{"dy":21,"sl":6,"tp":"fe","vl":"Equip7101","cn":1,"pt":"GO","pr":3900}</v>
      </c>
    </row>
    <row r="209" spans="1:40">
      <c r="A209">
        <v>21</v>
      </c>
      <c r="B209">
        <v>7</v>
      </c>
      <c r="C209">
        <f t="shared" si="72"/>
        <v>0</v>
      </c>
      <c r="D209">
        <f t="shared" ca="1" si="82"/>
        <v>0.67060520566511783</v>
      </c>
      <c r="E209">
        <f t="shared" ca="1" si="82"/>
        <v>0.59739178464251175</v>
      </c>
      <c r="F209">
        <f t="shared" ca="1" si="82"/>
        <v>0.62105241351476181</v>
      </c>
      <c r="G209">
        <f t="shared" ca="1" si="82"/>
        <v>0.11181938617673248</v>
      </c>
      <c r="H209">
        <f t="shared" ca="1" si="82"/>
        <v>0.94254041027480207</v>
      </c>
      <c r="I209">
        <f t="shared" ca="1" si="82"/>
        <v>0.16794477318108159</v>
      </c>
      <c r="M209" t="str">
        <f t="shared" ca="1" si="73"/>
        <v>지정 장비</v>
      </c>
      <c r="N209" t="e">
        <f t="shared" ca="1" si="74"/>
        <v>#VALUE!</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e">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#VALUE!</v>
      </c>
      <c r="R209" t="e">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#VALUE!</v>
      </c>
      <c r="S209" t="e">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#VALUE!</v>
      </c>
      <c r="T209" t="e">
        <f t="shared" ca="1" si="76"/>
        <v>#VALUE!</v>
      </c>
      <c r="U209" t="s">
        <v>82</v>
      </c>
      <c r="V209" t="s">
        <v>194</v>
      </c>
      <c r="W209">
        <v>1</v>
      </c>
      <c r="X209" t="s">
        <v>125</v>
      </c>
      <c r="Z209">
        <v>7800</v>
      </c>
      <c r="AA209" t="str">
        <f t="shared" ca="1" si="77"/>
        <v>fe</v>
      </c>
      <c r="AB209" t="s">
        <v>82</v>
      </c>
      <c r="AC209" t="s">
        <v>486</v>
      </c>
      <c r="AD209">
        <v>1</v>
      </c>
      <c r="AE209" t="s">
        <v>125</v>
      </c>
      <c r="AG209">
        <v>7800</v>
      </c>
      <c r="AH209" t="str">
        <f>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뿔과 뼈</v>
      </c>
      <c r="AL209">
        <v>1</v>
      </c>
      <c r="AM20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v>
      </c>
      <c r="AN209" t="str">
        <f t="shared" ca="1" si="81"/>
        <v>{"dy":21,"sl":7,"tp":"fe","vl":"Equip2301","cn":1,"pt":"GO","pr":7800}</v>
      </c>
    </row>
    <row r="210" spans="1:40">
      <c r="A210">
        <v>21</v>
      </c>
      <c r="B210">
        <v>8</v>
      </c>
      <c r="C210">
        <f t="shared" si="72"/>
        <v>0</v>
      </c>
      <c r="D210">
        <f t="shared" ca="1" si="82"/>
        <v>0.486108914736192</v>
      </c>
      <c r="E210">
        <f t="shared" ca="1" si="82"/>
        <v>0.72811539852503437</v>
      </c>
      <c r="F210">
        <f t="shared" ca="1" si="82"/>
        <v>0.62768035041552117</v>
      </c>
      <c r="G210">
        <f t="shared" ca="1" si="82"/>
        <v>0.28441552445888685</v>
      </c>
      <c r="H210">
        <f t="shared" ca="1" si="82"/>
        <v>0.92824461595459551</v>
      </c>
      <c r="I210">
        <f t="shared" ca="1" si="82"/>
        <v>0.35012136844479236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v>
      </c>
      <c r="AN210" t="str">
        <f t="shared" ca="1" si="81"/>
        <v>{"dy":21,"sl":8}</v>
      </c>
    </row>
    <row r="211" spans="1:40">
      <c r="A211">
        <v>21</v>
      </c>
      <c r="B211">
        <v>9</v>
      </c>
      <c r="C211">
        <f t="shared" si="72"/>
        <v>0</v>
      </c>
      <c r="D211">
        <f t="shared" ca="1" si="82"/>
        <v>0.95158979211962613</v>
      </c>
      <c r="E211">
        <f t="shared" ca="1" si="82"/>
        <v>4.3712970437574827E-2</v>
      </c>
      <c r="F211">
        <f t="shared" ca="1" si="82"/>
        <v>0.37430601231584548</v>
      </c>
      <c r="G211">
        <f t="shared" ca="1" si="82"/>
        <v>0.33817972156679377</v>
      </c>
      <c r="H211">
        <f t="shared" ca="1" si="82"/>
        <v>0.2252150951095957</v>
      </c>
      <c r="I211">
        <f t="shared" ca="1" si="82"/>
        <v>0.29821261500739193</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v>
      </c>
      <c r="AN211" t="str">
        <f t="shared" ca="1" si="81"/>
        <v>{"dy":21,"sl":9}</v>
      </c>
    </row>
    <row r="212" spans="1:40">
      <c r="A212">
        <v>22</v>
      </c>
      <c r="B212">
        <v>0</v>
      </c>
      <c r="C212">
        <f t="shared" si="72"/>
        <v>0</v>
      </c>
      <c r="D212">
        <f t="shared" ref="D212:I221" ca="1" si="83">RAND()</f>
        <v>0.19913739534354757</v>
      </c>
      <c r="E212">
        <f t="shared" ca="1" si="83"/>
        <v>0.44128783005996197</v>
      </c>
      <c r="F212">
        <f t="shared" ca="1" si="83"/>
        <v>0.11305356720262871</v>
      </c>
      <c r="G212">
        <f t="shared" ca="1" si="83"/>
        <v>6.2787523701126946E-2</v>
      </c>
      <c r="H212">
        <f t="shared" ca="1" si="83"/>
        <v>0.40488450905389195</v>
      </c>
      <c r="I212">
        <f t="shared" ca="1" si="83"/>
        <v>0.98348383028860864</v>
      </c>
      <c r="M212" t="str">
        <f t="shared" ca="1" si="73"/>
        <v>지정 장비</v>
      </c>
      <c r="N212" t="e">
        <f t="shared" ca="1" si="74"/>
        <v>#VALUE!</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e">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#VALUE!</v>
      </c>
      <c r="R212" t="e">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#VALUE!</v>
      </c>
      <c r="S212" t="e">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#VALUE!</v>
      </c>
      <c r="T212" t="e">
        <f t="shared" ca="1" si="76"/>
        <v>#VALUE!</v>
      </c>
      <c r="U212" t="s">
        <v>82</v>
      </c>
      <c r="V212" t="s">
        <v>178</v>
      </c>
      <c r="W212">
        <v>1</v>
      </c>
      <c r="X212" t="s">
        <v>125</v>
      </c>
      <c r="Z212">
        <v>1400</v>
      </c>
      <c r="AA212" t="str">
        <f t="shared" ca="1" si="77"/>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v>
      </c>
      <c r="AN212" t="str">
        <f t="shared" ca="1" si="81"/>
        <v>{"dy":22,"sl":0,"tp":"upn","vl":"82746","cn":12,"pt":"GO","pr":3600}</v>
      </c>
    </row>
    <row r="213" spans="1:40">
      <c r="A213">
        <v>22</v>
      </c>
      <c r="B213">
        <v>1</v>
      </c>
      <c r="C213">
        <f t="shared" si="72"/>
        <v>0</v>
      </c>
      <c r="D213">
        <f t="shared" ca="1" si="83"/>
        <v>0.14449638040428303</v>
      </c>
      <c r="E213">
        <f t="shared" ca="1" si="83"/>
        <v>0.63743440930115447</v>
      </c>
      <c r="F213">
        <f t="shared" ca="1" si="83"/>
        <v>0.85268663852285032</v>
      </c>
      <c r="G213">
        <f t="shared" ca="1" si="83"/>
        <v>3.6670306660816054E-2</v>
      </c>
      <c r="H213">
        <f t="shared" ca="1" si="83"/>
        <v>0.81246362066744748</v>
      </c>
      <c r="I213">
        <f t="shared" ca="1" si="83"/>
        <v>0.58897212577966107</v>
      </c>
      <c r="M213" t="str">
        <f t="shared" ca="1" si="73"/>
        <v>지정 장비</v>
      </c>
      <c r="N213" t="e">
        <f t="shared" ca="1" si="74"/>
        <v>#VALUE!</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e">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#VALUE!</v>
      </c>
      <c r="R213" t="e">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#VALUE!</v>
      </c>
      <c r="S213" t="e">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#VALUE!</v>
      </c>
      <c r="T213" t="e">
        <f t="shared" ca="1" si="76"/>
        <v>#VALUE!</v>
      </c>
      <c r="U213" t="s">
        <v>82</v>
      </c>
      <c r="V213" t="s">
        <v>293</v>
      </c>
      <c r="W213">
        <v>1</v>
      </c>
      <c r="X213" t="s">
        <v>125</v>
      </c>
      <c r="Z213">
        <v>5000</v>
      </c>
      <c r="AA213" t="str">
        <f t="shared" ca="1" si="77"/>
        <v>fe</v>
      </c>
      <c r="AB213" t="s">
        <v>82</v>
      </c>
      <c r="AC213" t="s">
        <v>419</v>
      </c>
      <c r="AD213">
        <v>1</v>
      </c>
      <c r="AE213" t="s">
        <v>129</v>
      </c>
      <c r="AG213">
        <v>10</v>
      </c>
      <c r="AH213" t="str">
        <f>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영롱한 반증</v>
      </c>
      <c r="AL213">
        <v>1</v>
      </c>
      <c r="AM21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v>
      </c>
      <c r="AN213" t="str">
        <f t="shared" ca="1" si="81"/>
        <v>{"dy":22,"sl":1,"tp":"fe","vl":"Equip5301","cn":1,"pt":"DI","pr":10}</v>
      </c>
    </row>
    <row r="214" spans="1:40">
      <c r="A214">
        <v>22</v>
      </c>
      <c r="B214">
        <v>2</v>
      </c>
      <c r="C214">
        <f t="shared" si="72"/>
        <v>0</v>
      </c>
      <c r="D214">
        <f t="shared" ca="1" si="83"/>
        <v>0.26506677412831536</v>
      </c>
      <c r="E214">
        <f t="shared" ca="1" si="83"/>
        <v>0.59349080412834654</v>
      </c>
      <c r="F214">
        <f t="shared" ca="1" si="83"/>
        <v>0.6139447595994687</v>
      </c>
      <c r="G214">
        <f t="shared" ca="1" si="83"/>
        <v>0.75306760411441398</v>
      </c>
      <c r="H214">
        <f t="shared" ca="1" si="83"/>
        <v>0.69542684424549872</v>
      </c>
      <c r="I214">
        <f t="shared" ca="1" si="83"/>
        <v>1.4816155072154946E-2</v>
      </c>
      <c r="M214" t="str">
        <f t="shared" ca="1" si="73"/>
        <v>안 지정 캐릭터 PP 영웅등급</v>
      </c>
      <c r="N214">
        <f t="shared" ca="1" si="74"/>
        <v>59349</v>
      </c>
      <c r="O214">
        <f t="shared" ca="1" si="75"/>
        <v>10</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3000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382</v>
      </c>
      <c r="AD214">
        <v>1</v>
      </c>
      <c r="AE214" t="s">
        <v>125</v>
      </c>
      <c r="AG214">
        <v>800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v>
      </c>
      <c r="AN214" t="str">
        <f t="shared" ca="1" si="81"/>
        <v>{"dy":22,"sl":2,"tp":"fe","vl":"Equip2002","cn":1,"pt":"GO","pr":800}</v>
      </c>
    </row>
    <row r="215" spans="1:40">
      <c r="A215">
        <v>22</v>
      </c>
      <c r="B215">
        <v>3</v>
      </c>
      <c r="C215">
        <f t="shared" si="72"/>
        <v>0</v>
      </c>
      <c r="D215">
        <f t="shared" ca="1" si="83"/>
        <v>0.79891973059983401</v>
      </c>
      <c r="E215">
        <f t="shared" ca="1" si="83"/>
        <v>0.9644867274629203</v>
      </c>
      <c r="F215">
        <f t="shared" ca="1" si="83"/>
        <v>0.62516249583470551</v>
      </c>
      <c r="G215">
        <f t="shared" ca="1" si="83"/>
        <v>0.15102432512206498</v>
      </c>
      <c r="H215">
        <f t="shared" ca="1" si="83"/>
        <v>8.8939545104033235E-2</v>
      </c>
      <c r="I215">
        <f t="shared" ca="1" si="83"/>
        <v>0.26139751899069275</v>
      </c>
      <c r="M215" t="str">
        <f t="shared" ca="1" si="73"/>
        <v>안 지정 캐릭터 PP 일반등급</v>
      </c>
      <c r="N215">
        <f t="shared" ca="1" si="74"/>
        <v>96448</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508</v>
      </c>
      <c r="AD215">
        <v>1</v>
      </c>
      <c r="AE215" t="s">
        <v>129</v>
      </c>
      <c r="AG215">
        <v>10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잿더미 스톤해머</v>
      </c>
      <c r="AL215">
        <v>1</v>
      </c>
      <c r="AM21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v>
      </c>
      <c r="AN215" t="str">
        <f t="shared" ca="1" si="81"/>
        <v>{"dy":22,"sl":3,"tp":"fe","vl":"Equip4302","cn":1,"pt":"DI","pr":10}</v>
      </c>
    </row>
    <row r="216" spans="1:40">
      <c r="A216">
        <v>22</v>
      </c>
      <c r="B216">
        <v>4</v>
      </c>
      <c r="C216">
        <f t="shared" si="72"/>
        <v>0</v>
      </c>
      <c r="D216">
        <f t="shared" ca="1" si="83"/>
        <v>0.14600839072308935</v>
      </c>
      <c r="E216">
        <f t="shared" ca="1" si="83"/>
        <v>0.70256475960912812</v>
      </c>
      <c r="F216">
        <f t="shared" ca="1" si="83"/>
        <v>0.34484797317924176</v>
      </c>
      <c r="G216">
        <f t="shared" ca="1" si="83"/>
        <v>4.8376408004507154E-2</v>
      </c>
      <c r="H216">
        <f t="shared" ca="1" si="83"/>
        <v>0.9253266057514663</v>
      </c>
      <c r="I216">
        <f t="shared" ca="1" si="83"/>
        <v>6.282452253694093E-2</v>
      </c>
      <c r="M216" t="str">
        <f t="shared" ca="1" si="73"/>
        <v>안 지정 캐릭터 PP 일반등급</v>
      </c>
      <c r="N216">
        <f t="shared" ca="1" si="74"/>
        <v>70256</v>
      </c>
      <c r="O216">
        <f t="shared" ca="1" si="75"/>
        <v>11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3300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v>
      </c>
      <c r="AN216" t="str">
        <f t="shared" ca="1" si="81"/>
        <v>{"dy":22,"sl":4,"tp":"upn","vl":"35187","cn":5,"pt":"GO","pr":1500}</v>
      </c>
    </row>
    <row r="217" spans="1:40">
      <c r="A217">
        <v>22</v>
      </c>
      <c r="B217">
        <v>5</v>
      </c>
      <c r="C217">
        <f t="shared" si="72"/>
        <v>0</v>
      </c>
      <c r="D217">
        <f t="shared" ca="1" si="83"/>
        <v>0.17983606185692569</v>
      </c>
      <c r="E217">
        <f t="shared" ca="1" si="83"/>
        <v>0.40100255855364952</v>
      </c>
      <c r="F217">
        <f t="shared" ca="1" si="83"/>
        <v>0.93882211002444682</v>
      </c>
      <c r="G217">
        <f t="shared" ca="1" si="83"/>
        <v>0.32436477554809229</v>
      </c>
      <c r="H217">
        <f t="shared" ca="1" si="83"/>
        <v>0.94613376501427093</v>
      </c>
      <c r="I217">
        <f t="shared" ca="1" si="83"/>
        <v>0.8401160294282225</v>
      </c>
      <c r="M217" t="str">
        <f t="shared" ca="1" si="73"/>
        <v>지정 장비</v>
      </c>
      <c r="N217" t="e">
        <f t="shared" ca="1" si="74"/>
        <v>#VALUE!</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t="e">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#VALUE!</v>
      </c>
      <c r="S217" t="e">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#VALUE!</v>
      </c>
      <c r="T217" t="e">
        <f t="shared" ca="1" si="76"/>
        <v>#VALUE!</v>
      </c>
      <c r="U217" t="s">
        <v>82</v>
      </c>
      <c r="V217" t="s">
        <v>188</v>
      </c>
      <c r="W217">
        <v>1</v>
      </c>
      <c r="X217" t="s">
        <v>129</v>
      </c>
      <c r="Z217">
        <v>11</v>
      </c>
      <c r="AA217" t="str">
        <f t="shared" ca="1" si="77"/>
        <v>fe</v>
      </c>
      <c r="AB217" t="s">
        <v>82</v>
      </c>
      <c r="AC217" t="s">
        <v>395</v>
      </c>
      <c r="AD217">
        <v>1</v>
      </c>
      <c r="AE217" t="s">
        <v>125</v>
      </c>
      <c r="AG217">
        <v>900</v>
      </c>
      <c r="AH217" t="str">
        <f>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숨겨온 원한</v>
      </c>
      <c r="AL217">
        <v>1</v>
      </c>
      <c r="AM21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v>
      </c>
      <c r="AN217" t="str">
        <f t="shared" ca="1" si="81"/>
        <v>{"dy":22,"sl":5,"tp":"fe","vl":"Equip1002","cn":1,"pt":"GO","pr":900}</v>
      </c>
    </row>
    <row r="218" spans="1:40">
      <c r="A218">
        <v>22</v>
      </c>
      <c r="B218">
        <v>6</v>
      </c>
      <c r="C218">
        <f t="shared" si="72"/>
        <v>0</v>
      </c>
      <c r="D218">
        <f t="shared" ca="1" si="83"/>
        <v>0.3141293138928275</v>
      </c>
      <c r="E218">
        <f t="shared" ca="1" si="83"/>
        <v>0.30332375244763499</v>
      </c>
      <c r="F218">
        <f t="shared" ca="1" si="83"/>
        <v>9.3629335873223862E-2</v>
      </c>
      <c r="G218">
        <f t="shared" ca="1" si="83"/>
        <v>0.97447476201672079</v>
      </c>
      <c r="H218">
        <f t="shared" ca="1" si="83"/>
        <v>0.61366909407710346</v>
      </c>
      <c r="I218">
        <f t="shared" ca="1" si="83"/>
        <v>0.64930137804948007</v>
      </c>
      <c r="M218" t="str">
        <f t="shared" ca="1" si="73"/>
        <v>지정 장비</v>
      </c>
      <c r="N218" t="e">
        <f t="shared" ca="1" si="74"/>
        <v>#VALUE!</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t="e">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#VALUE!</v>
      </c>
      <c r="S218" t="e">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#VALUE!</v>
      </c>
      <c r="T218" t="e">
        <f t="shared" ca="1" si="76"/>
        <v>#VALUE!</v>
      </c>
      <c r="U218" t="s">
        <v>82</v>
      </c>
      <c r="V218" t="s">
        <v>253</v>
      </c>
      <c r="W218">
        <v>1</v>
      </c>
      <c r="X218" t="s">
        <v>125</v>
      </c>
      <c r="Z218">
        <v>3900</v>
      </c>
      <c r="AA218" t="str">
        <f t="shared" ca="1" si="77"/>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v>
      </c>
      <c r="AN218" t="str">
        <f t="shared" ca="1" si="81"/>
        <v>{"dy":22,"sl":6,"tp":"uph","vl":"38584","cn":9,"pt":"GO","pr":2700}</v>
      </c>
    </row>
    <row r="219" spans="1:40">
      <c r="A219">
        <v>22</v>
      </c>
      <c r="B219">
        <v>7</v>
      </c>
      <c r="C219">
        <f t="shared" si="72"/>
        <v>0</v>
      </c>
      <c r="D219">
        <f t="shared" ca="1" si="83"/>
        <v>0.87003012900778232</v>
      </c>
      <c r="E219">
        <f t="shared" ca="1" si="83"/>
        <v>9.8509077403773349E-3</v>
      </c>
      <c r="F219">
        <f t="shared" ca="1" si="83"/>
        <v>0.83628636285834645</v>
      </c>
      <c r="G219">
        <f t="shared" ca="1" si="83"/>
        <v>0.56974765362901547</v>
      </c>
      <c r="H219">
        <f t="shared" ca="1" si="83"/>
        <v>0.98087793053154271</v>
      </c>
      <c r="I219">
        <f t="shared" ca="1" si="83"/>
        <v>0.96456077868426959</v>
      </c>
      <c r="M219" t="str">
        <f t="shared" ca="1" si="73"/>
        <v>지정 장비</v>
      </c>
      <c r="N219" t="e">
        <f t="shared" ca="1" si="74"/>
        <v>#VALUE!</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t="e">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#VALUE!</v>
      </c>
      <c r="S219" t="e">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#VALUE!</v>
      </c>
      <c r="T219" t="e">
        <f t="shared" ca="1" si="76"/>
        <v>#VALUE!</v>
      </c>
      <c r="U219" t="s">
        <v>82</v>
      </c>
      <c r="V219" t="s">
        <v>245</v>
      </c>
      <c r="W219">
        <v>1</v>
      </c>
      <c r="X219" t="s">
        <v>125</v>
      </c>
      <c r="Z219">
        <v>800</v>
      </c>
      <c r="AA219" t="str">
        <f t="shared" ca="1" si="77"/>
        <v>fe</v>
      </c>
      <c r="AB219" t="s">
        <v>82</v>
      </c>
      <c r="AC219" t="s">
        <v>403</v>
      </c>
      <c r="AD219">
        <v>1</v>
      </c>
      <c r="AE219" t="s">
        <v>125</v>
      </c>
      <c r="AG219">
        <v>8000</v>
      </c>
      <c r="AH219" t="str">
        <f>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v>
      </c>
      <c r="AN219" t="str">
        <f t="shared" ca="1" si="81"/>
        <v>{"dy":22,"sl":7,"tp":"fe","vl":"Equip8101","cn":1,"pt":"GO","pr":8000}</v>
      </c>
    </row>
    <row r="220" spans="1:40">
      <c r="A220">
        <v>22</v>
      </c>
      <c r="B220">
        <v>8</v>
      </c>
      <c r="C220">
        <f t="shared" si="72"/>
        <v>0</v>
      </c>
      <c r="D220">
        <f t="shared" ca="1" si="83"/>
        <v>0.47236501537081321</v>
      </c>
      <c r="E220">
        <f t="shared" ca="1" si="83"/>
        <v>0.85696929950413003</v>
      </c>
      <c r="F220">
        <f t="shared" ca="1" si="83"/>
        <v>0.86468678332056825</v>
      </c>
      <c r="G220">
        <f t="shared" ca="1" si="83"/>
        <v>0.86406906001097838</v>
      </c>
      <c r="H220">
        <f t="shared" ca="1" si="83"/>
        <v>0.97878463421410544</v>
      </c>
      <c r="I220">
        <f t="shared" ca="1" si="83"/>
        <v>0.50983427834756467</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v>
      </c>
      <c r="AN220" t="str">
        <f t="shared" ca="1" si="81"/>
        <v>{"dy":22,"sl":8}</v>
      </c>
    </row>
    <row r="221" spans="1:40">
      <c r="A221">
        <v>22</v>
      </c>
      <c r="B221">
        <v>9</v>
      </c>
      <c r="C221">
        <f t="shared" si="72"/>
        <v>0</v>
      </c>
      <c r="D221">
        <f t="shared" ca="1" si="83"/>
        <v>0.24203957384060681</v>
      </c>
      <c r="E221">
        <f t="shared" ca="1" si="83"/>
        <v>0.39954128830825064</v>
      </c>
      <c r="F221">
        <f t="shared" ca="1" si="83"/>
        <v>0.64432709642389374</v>
      </c>
      <c r="G221">
        <f t="shared" ca="1" si="83"/>
        <v>0.45289734187724584</v>
      </c>
      <c r="H221">
        <f t="shared" ca="1" si="83"/>
        <v>0.93984762326445048</v>
      </c>
      <c r="I221">
        <f t="shared" ca="1" si="83"/>
        <v>6.6307814458090975E-2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v>
      </c>
      <c r="AN221" t="str">
        <f t="shared" ca="1" si="81"/>
        <v>{"dy":22,"sl":9}</v>
      </c>
    </row>
    <row r="222" spans="1:40">
      <c r="A222">
        <v>23</v>
      </c>
      <c r="B222">
        <v>0</v>
      </c>
      <c r="C222">
        <f t="shared" si="72"/>
        <v>0</v>
      </c>
      <c r="D222">
        <f t="shared" ref="D222:I231" ca="1" si="84">RAND()</f>
        <v>0.29970867020964531</v>
      </c>
      <c r="E222">
        <f t="shared" ca="1" si="84"/>
        <v>0.17778399638310205</v>
      </c>
      <c r="F222">
        <f t="shared" ca="1" si="84"/>
        <v>0.15784550021501231</v>
      </c>
      <c r="G222">
        <f t="shared" ca="1" si="84"/>
        <v>0.24641877486412334</v>
      </c>
      <c r="H222">
        <f t="shared" ca="1" si="84"/>
        <v>0.4505947102215796</v>
      </c>
      <c r="I222">
        <f t="shared" ca="1" si="84"/>
        <v>0.3731384855671479</v>
      </c>
      <c r="M222" t="str">
        <f t="shared" ca="1" si="73"/>
        <v>지정 장비</v>
      </c>
      <c r="N222" t="e">
        <f t="shared" ca="1" si="74"/>
        <v>#VALUE!</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e">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#VALUE!</v>
      </c>
      <c r="R222" t="e">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#VALUE!</v>
      </c>
      <c r="S222" t="e">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#VALUE!</v>
      </c>
      <c r="T222" t="e">
        <f t="shared" ca="1" si="76"/>
        <v>#VALUE!</v>
      </c>
      <c r="U222" t="s">
        <v>82</v>
      </c>
      <c r="V222" t="s">
        <v>199</v>
      </c>
      <c r="W222">
        <v>1</v>
      </c>
      <c r="X222" t="s">
        <v>125</v>
      </c>
      <c r="Z222">
        <v>3400</v>
      </c>
      <c r="AA222" t="str">
        <f t="shared" ca="1" si="77"/>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v>
      </c>
      <c r="AN222" t="str">
        <f t="shared" ca="1" si="81"/>
        <v>{"dy":23,"sl":0,"tp":"upn","vl":"20153","cn":11,"pt":"GO","pr":3300}</v>
      </c>
    </row>
    <row r="223" spans="1:40">
      <c r="A223">
        <v>23</v>
      </c>
      <c r="B223">
        <v>1</v>
      </c>
      <c r="C223">
        <f t="shared" si="72"/>
        <v>0</v>
      </c>
      <c r="D223">
        <f t="shared" ca="1" si="84"/>
        <v>0.58408589236891817</v>
      </c>
      <c r="E223">
        <f t="shared" ca="1" si="84"/>
        <v>0.59199047535014215</v>
      </c>
      <c r="F223">
        <f t="shared" ca="1" si="84"/>
        <v>0.92334873646315596</v>
      </c>
      <c r="G223">
        <f t="shared" ca="1" si="84"/>
        <v>0.60110205421942464</v>
      </c>
      <c r="H223">
        <f t="shared" ca="1" si="84"/>
        <v>0.13448350070093729</v>
      </c>
      <c r="I223">
        <f t="shared" ca="1" si="84"/>
        <v>0.56755044179949254</v>
      </c>
      <c r="M223" t="str">
        <f t="shared" ca="1" si="73"/>
        <v>지정 장비</v>
      </c>
      <c r="N223" t="e">
        <f t="shared" ca="1" si="74"/>
        <v>#VALUE!</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t="e">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#VALUE!</v>
      </c>
      <c r="S223" t="e">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#VALUE!</v>
      </c>
      <c r="T223" t="e">
        <f t="shared" ca="1" si="76"/>
        <v>#VALUE!</v>
      </c>
      <c r="U223" t="s">
        <v>82</v>
      </c>
      <c r="V223" t="s">
        <v>242</v>
      </c>
      <c r="W223">
        <v>1</v>
      </c>
      <c r="X223" t="s">
        <v>125</v>
      </c>
      <c r="Z223">
        <v>7000</v>
      </c>
      <c r="AA223" t="str">
        <f t="shared" ca="1" si="77"/>
        <v>fe</v>
      </c>
      <c r="AB223" t="s">
        <v>82</v>
      </c>
      <c r="AC223" t="s">
        <v>413</v>
      </c>
      <c r="AD223">
        <v>1</v>
      </c>
      <c r="AE223" t="s">
        <v>125</v>
      </c>
      <c r="AG223">
        <v>7000</v>
      </c>
      <c r="AH223" t="str">
        <f>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v>
      </c>
      <c r="AN223" t="str">
        <f t="shared" ca="1" si="81"/>
        <v>{"dy":23,"sl":1,"tp":"fe","vl":"Equip5302","cn":1,"pt":"GO","pr":7000}</v>
      </c>
    </row>
    <row r="224" spans="1:40">
      <c r="A224">
        <v>23</v>
      </c>
      <c r="B224">
        <v>2</v>
      </c>
      <c r="C224">
        <f t="shared" si="72"/>
        <v>0</v>
      </c>
      <c r="D224">
        <f t="shared" ca="1" si="84"/>
        <v>0.21786971620649276</v>
      </c>
      <c r="E224">
        <f t="shared" ca="1" si="84"/>
        <v>0.74851447561223294</v>
      </c>
      <c r="F224">
        <f t="shared" ca="1" si="84"/>
        <v>0.91840912059656399</v>
      </c>
      <c r="G224">
        <f t="shared" ca="1" si="84"/>
        <v>0.94837343976094712</v>
      </c>
      <c r="H224">
        <f t="shared" ca="1" si="84"/>
        <v>0.32769081267354072</v>
      </c>
      <c r="I224">
        <f t="shared" ca="1" si="84"/>
        <v>0.34988876631191479</v>
      </c>
      <c r="M224" t="str">
        <f t="shared" ca="1" si="73"/>
        <v>안 지정 캐릭터 PP 영웅등급</v>
      </c>
      <c r="N224">
        <f t="shared" ca="1" si="74"/>
        <v>74851</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6</v>
      </c>
      <c r="AE224" t="s">
        <v>379</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v>
      </c>
      <c r="AN224" t="str">
        <f t="shared" ca="1" si="81"/>
        <v>{"dy":23,"sl":2,"tp":"upn","vl":"98118","cn":6,"pt":"GO","pr":1800}</v>
      </c>
    </row>
    <row r="225" spans="1:40">
      <c r="A225">
        <v>23</v>
      </c>
      <c r="B225">
        <v>3</v>
      </c>
      <c r="C225">
        <f t="shared" si="72"/>
        <v>0</v>
      </c>
      <c r="D225">
        <f t="shared" ca="1" si="84"/>
        <v>0.24039401359120671</v>
      </c>
      <c r="E225">
        <f t="shared" ca="1" si="84"/>
        <v>0.49991522473603967</v>
      </c>
      <c r="F225">
        <f t="shared" ca="1" si="84"/>
        <v>0.57348917085039641</v>
      </c>
      <c r="G225">
        <f t="shared" ca="1" si="84"/>
        <v>0.30356285797309313</v>
      </c>
      <c r="H225">
        <f t="shared" ca="1" si="84"/>
        <v>0.54166164569388064</v>
      </c>
      <c r="I225">
        <f t="shared" ca="1" si="84"/>
        <v>0.72560128813574798</v>
      </c>
      <c r="M225" t="str">
        <f t="shared" ca="1" si="73"/>
        <v>안 지정 캐릭터 PP 영웅등급</v>
      </c>
      <c r="N225">
        <f t="shared" ca="1" si="74"/>
        <v>49991</v>
      </c>
      <c r="O225">
        <f t="shared" ca="1" si="75"/>
        <v>8</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2400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458</v>
      </c>
      <c r="AD225">
        <v>1</v>
      </c>
      <c r="AE225" t="s">
        <v>125</v>
      </c>
      <c r="AG225">
        <v>1400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별의 계시</v>
      </c>
      <c r="AL225">
        <v>1</v>
      </c>
      <c r="AM22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v>
      </c>
      <c r="AN225" t="str">
        <f t="shared" ca="1" si="81"/>
        <v>{"dy":23,"sl":3,"tp":"fe","vl":"Equip4101","cn":1,"pt":"GO","pr":1400}</v>
      </c>
    </row>
    <row r="226" spans="1:40">
      <c r="A226">
        <v>23</v>
      </c>
      <c r="B226">
        <v>4</v>
      </c>
      <c r="C226">
        <f t="shared" si="72"/>
        <v>0</v>
      </c>
      <c r="D226">
        <f t="shared" ca="1" si="84"/>
        <v>0.48733487992382529</v>
      </c>
      <c r="E226">
        <f t="shared" ca="1" si="84"/>
        <v>0.54280845795061716</v>
      </c>
      <c r="F226">
        <f t="shared" ca="1" si="84"/>
        <v>0.34695804356041449</v>
      </c>
      <c r="G226">
        <f t="shared" ca="1" si="84"/>
        <v>0.89107315964078104</v>
      </c>
      <c r="H226">
        <f t="shared" ca="1" si="84"/>
        <v>0.93376345219218826</v>
      </c>
      <c r="I226">
        <f t="shared" ca="1" si="84"/>
        <v>1.0095955305002957E-2</v>
      </c>
      <c r="M226" t="str">
        <f t="shared" ca="1" si="73"/>
        <v>안 지정 캐릭터 PP 일반등급</v>
      </c>
      <c r="N226">
        <f t="shared" ca="1" si="74"/>
        <v>54280</v>
      </c>
      <c r="O226">
        <f t="shared" ca="1" si="75"/>
        <v>9</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2700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415</v>
      </c>
      <c r="AD226">
        <v>1</v>
      </c>
      <c r="AE226" t="s">
        <v>125</v>
      </c>
      <c r="AG226">
        <v>3500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v>
      </c>
      <c r="AN226" t="str">
        <f t="shared" ca="1" si="81"/>
        <v>{"dy":23,"sl":4,"tp":"fe","vl":"Equip2201","cn":1,"pt":"GO","pr":3500}</v>
      </c>
    </row>
    <row r="227" spans="1:40">
      <c r="A227">
        <v>23</v>
      </c>
      <c r="B227">
        <v>5</v>
      </c>
      <c r="C227">
        <f t="shared" si="72"/>
        <v>0</v>
      </c>
      <c r="D227">
        <f t="shared" ca="1" si="84"/>
        <v>0.71604227982163637</v>
      </c>
      <c r="E227">
        <f t="shared" ca="1" si="84"/>
        <v>0.68285445952867119</v>
      </c>
      <c r="F227">
        <f t="shared" ca="1" si="84"/>
        <v>0.91293352284647999</v>
      </c>
      <c r="G227">
        <f t="shared" ca="1" si="84"/>
        <v>0.80171377218118667</v>
      </c>
      <c r="H227">
        <f t="shared" ca="1" si="84"/>
        <v>0.9180844554737404</v>
      </c>
      <c r="I227">
        <f t="shared" ca="1" si="84"/>
        <v>0.82629355360039902</v>
      </c>
      <c r="M227" t="str">
        <f t="shared" ca="1" si="73"/>
        <v>안 지정 캐릭터 PP 영웅등급</v>
      </c>
      <c r="N227">
        <f t="shared" ca="1" si="74"/>
        <v>68285</v>
      </c>
      <c r="O227">
        <f t="shared" ca="1" si="75"/>
        <v>11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3300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201</v>
      </c>
      <c r="W227">
        <v>1</v>
      </c>
      <c r="X227" t="s">
        <v>125</v>
      </c>
      <c r="Z227">
        <v>1700</v>
      </c>
      <c r="AA227" t="str">
        <f t="shared" ca="1" si="77"/>
        <v>uph</v>
      </c>
      <c r="AB227" t="s">
        <v>91</v>
      </c>
      <c r="AC227">
        <v>98421</v>
      </c>
      <c r="AD227">
        <v>14</v>
      </c>
      <c r="AE227" t="s">
        <v>375</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v>
      </c>
      <c r="AN227" t="str">
        <f t="shared" ca="1" si="81"/>
        <v>{"dy":23,"sl":5,"tp":"uph","vl":"98421","cn":14,"pt":"DI","pr":3}</v>
      </c>
    </row>
    <row r="228" spans="1:40">
      <c r="A228">
        <v>23</v>
      </c>
      <c r="B228">
        <v>6</v>
      </c>
      <c r="C228">
        <f t="shared" si="72"/>
        <v>0</v>
      </c>
      <c r="D228">
        <f t="shared" ca="1" si="84"/>
        <v>2.5608075496199478E-2</v>
      </c>
      <c r="E228">
        <f t="shared" ca="1" si="84"/>
        <v>6.9857585882988515E-2</v>
      </c>
      <c r="F228">
        <f t="shared" ca="1" si="84"/>
        <v>0.32068346279696491</v>
      </c>
      <c r="G228">
        <f t="shared" ca="1" si="84"/>
        <v>4.8007380086076523E-2</v>
      </c>
      <c r="H228">
        <f t="shared" ca="1" si="84"/>
        <v>0.30298593383482764</v>
      </c>
      <c r="I228">
        <f t="shared" ca="1" si="84"/>
        <v>1.6975753647410219E-2</v>
      </c>
      <c r="M228" t="str">
        <f t="shared" ca="1" si="73"/>
        <v>지정 장비</v>
      </c>
      <c r="N228" t="e">
        <f t="shared" ca="1" si="74"/>
        <v>#VALUE!</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t="e">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#VALUE!</v>
      </c>
      <c r="R228" t="e">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#VALUE!</v>
      </c>
      <c r="S228" t="e">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#VALUE!</v>
      </c>
      <c r="T228" t="e">
        <f t="shared" ca="1" si="76"/>
        <v>#VALUE!</v>
      </c>
      <c r="U228" t="s">
        <v>82</v>
      </c>
      <c r="V228" t="s">
        <v>254</v>
      </c>
      <c r="W228">
        <v>1</v>
      </c>
      <c r="X228" t="s">
        <v>125</v>
      </c>
      <c r="Z228">
        <v>3500</v>
      </c>
      <c r="AA228" t="str">
        <f t="shared" ca="1" si="77"/>
        <v>fe</v>
      </c>
      <c r="AB228" t="s">
        <v>82</v>
      </c>
      <c r="AC228" t="s">
        <v>294</v>
      </c>
      <c r="AD228">
        <v>1</v>
      </c>
      <c r="AE228" t="s">
        <v>125</v>
      </c>
      <c r="AG228">
        <v>1700</v>
      </c>
      <c r="AH228" t="str">
        <f>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v>
      </c>
      <c r="AN228" t="str">
        <f t="shared" ca="1" si="81"/>
        <v>{"dy":23,"sl":6,"tp":"fe","vl":"Equip7001","cn":1,"pt":"GO","pr":1700}</v>
      </c>
    </row>
    <row r="229" spans="1:40">
      <c r="A229">
        <v>23</v>
      </c>
      <c r="B229">
        <v>7</v>
      </c>
      <c r="C229">
        <f t="shared" si="72"/>
        <v>0</v>
      </c>
      <c r="D229">
        <f t="shared" ca="1" si="84"/>
        <v>0.72592987967415989</v>
      </c>
      <c r="E229">
        <f t="shared" ca="1" si="84"/>
        <v>0.89772836467724904</v>
      </c>
      <c r="F229">
        <f t="shared" ca="1" si="84"/>
        <v>0.24785491633298096</v>
      </c>
      <c r="G229">
        <f t="shared" ca="1" si="84"/>
        <v>0.70362526282113924</v>
      </c>
      <c r="H229">
        <f t="shared" ca="1" si="84"/>
        <v>0.79947691936126897</v>
      </c>
      <c r="I229">
        <f t="shared" ca="1" si="84"/>
        <v>0.32371351226176959</v>
      </c>
      <c r="M229" t="str">
        <f t="shared" ca="1" si="73"/>
        <v>지정 장비</v>
      </c>
      <c r="N229" t="e">
        <f t="shared" ca="1" si="74"/>
        <v>#VALUE!</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t="e">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#VALUE!</v>
      </c>
      <c r="S229" t="e">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#VALUE!</v>
      </c>
      <c r="T229" t="e">
        <f t="shared" ca="1" si="76"/>
        <v>#VALUE!</v>
      </c>
      <c r="U229" t="s">
        <v>82</v>
      </c>
      <c r="V229" t="s">
        <v>198</v>
      </c>
      <c r="W229">
        <v>1</v>
      </c>
      <c r="X229" t="s">
        <v>125</v>
      </c>
      <c r="Z229">
        <v>74200</v>
      </c>
      <c r="AA229" t="str">
        <f t="shared" ca="1" si="77"/>
        <v>fe</v>
      </c>
      <c r="AB229" t="s">
        <v>82</v>
      </c>
      <c r="AC229" t="s">
        <v>451</v>
      </c>
      <c r="AD229">
        <v>1</v>
      </c>
      <c r="AE229" t="s">
        <v>125</v>
      </c>
      <c r="AG229">
        <v>74200</v>
      </c>
      <c r="AH229" t="str">
        <f>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v>
      </c>
      <c r="AN229" t="str">
        <f t="shared" ca="1" si="81"/>
        <v>{"dy":23,"sl":7,"tp":"fe","vl":"Equip8301","cn":1,"pt":"GO","pr":74200}</v>
      </c>
    </row>
    <row r="230" spans="1:40">
      <c r="A230">
        <v>23</v>
      </c>
      <c r="B230">
        <v>8</v>
      </c>
      <c r="C230">
        <f t="shared" si="72"/>
        <v>0</v>
      </c>
      <c r="D230">
        <f t="shared" ca="1" si="84"/>
        <v>0.38633648651162689</v>
      </c>
      <c r="E230">
        <f t="shared" ca="1" si="84"/>
        <v>5.7472760060501393E-2</v>
      </c>
      <c r="F230">
        <f t="shared" ca="1" si="84"/>
        <v>0.47211852939369903</v>
      </c>
      <c r="G230">
        <f t="shared" ca="1" si="84"/>
        <v>0.1620238451979652</v>
      </c>
      <c r="H230">
        <f t="shared" ca="1" si="84"/>
        <v>0.20083156944742564</v>
      </c>
      <c r="I230">
        <f t="shared" ca="1" si="84"/>
        <v>0.77701535073043748</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504</v>
      </c>
      <c r="AD230">
        <v>1</v>
      </c>
      <c r="AE230" t="s">
        <v>129</v>
      </c>
      <c r="AF230">
        <v>219</v>
      </c>
      <c r="AG230">
        <v>129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슬로니카</v>
      </c>
      <c r="AL230">
        <v>1</v>
      </c>
      <c r="AM23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v>
      </c>
      <c r="AN230" t="str">
        <f t="shared" ca="1" si="81"/>
        <v>{"dy":23,"sl":8,"tp":"fl1","vl":"Actor3114","cn":1,"pt":"DI","pp":219,"pr":129}</v>
      </c>
    </row>
    <row r="231" spans="1:40">
      <c r="A231">
        <v>23</v>
      </c>
      <c r="B231">
        <v>9</v>
      </c>
      <c r="C231">
        <f t="shared" si="72"/>
        <v>0</v>
      </c>
      <c r="D231">
        <f t="shared" ca="1" si="84"/>
        <v>0.90839868209295915</v>
      </c>
      <c r="E231">
        <f t="shared" ca="1" si="84"/>
        <v>9.6597177544008206E-2</v>
      </c>
      <c r="F231">
        <f t="shared" ca="1" si="84"/>
        <v>0.73660647506836685</v>
      </c>
      <c r="G231">
        <f t="shared" ca="1" si="84"/>
        <v>0.60712495923818321</v>
      </c>
      <c r="H231">
        <f t="shared" ca="1" si="84"/>
        <v>0.64873289998190031</v>
      </c>
      <c r="I231">
        <f t="shared" ca="1" si="84"/>
        <v>0.14126748061902783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fl1</v>
      </c>
      <c r="AB231" t="s">
        <v>87</v>
      </c>
      <c r="AC231" t="s">
        <v>480</v>
      </c>
      <c r="AD231">
        <v>1</v>
      </c>
      <c r="AE231" t="s">
        <v>129</v>
      </c>
      <c r="AF231">
        <v>219</v>
      </c>
      <c r="AG231">
        <v>129</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프리스</v>
      </c>
      <c r="AL231">
        <v>1</v>
      </c>
      <c r="AM23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v>
      </c>
      <c r="AN231" t="str">
        <f t="shared" ca="1" si="81"/>
        <v>{"dy":23,"sl":9,"tp":"fl1","vl":"Actor0125","cn":1,"pt":"DI","pp":219,"pr":129}</v>
      </c>
    </row>
    <row r="232" spans="1:40">
      <c r="A232">
        <v>24</v>
      </c>
      <c r="B232">
        <v>0</v>
      </c>
      <c r="C232">
        <f t="shared" si="72"/>
        <v>0</v>
      </c>
      <c r="D232">
        <f t="shared" ref="D232:I241" ca="1" si="85">RAND()</f>
        <v>0.97577151092615422</v>
      </c>
      <c r="E232">
        <f t="shared" ca="1" si="85"/>
        <v>0.7207909334325272</v>
      </c>
      <c r="F232">
        <f t="shared" ca="1" si="85"/>
        <v>0.37633081646055255</v>
      </c>
      <c r="G232">
        <f t="shared" ca="1" si="85"/>
        <v>0.51694953657986031</v>
      </c>
      <c r="H232">
        <f t="shared" ca="1" si="85"/>
        <v>6.6668901469878472E-2</v>
      </c>
      <c r="I232">
        <f t="shared" ca="1" si="85"/>
        <v>0.28812257345637404</v>
      </c>
      <c r="M232" t="str">
        <f t="shared" ca="1" si="73"/>
        <v>캐릭터 상자 영웅등급</v>
      </c>
      <c r="N232" t="str">
        <f t="shared" ca="1" si="74"/>
        <v>삭제</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129</v>
      </c>
      <c r="Z232">
        <v>29</v>
      </c>
      <c r="AA232" t="str">
        <f t="shared" ca="1" si="77"/>
        <v>upn</v>
      </c>
      <c r="AB232" t="s">
        <v>92</v>
      </c>
      <c r="AC232">
        <v>11471</v>
      </c>
      <c r="AD232">
        <v>12</v>
      </c>
      <c r="AE232" t="s">
        <v>375</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v>
      </c>
      <c r="AN232" t="str">
        <f t="shared" ca="1" si="81"/>
        <v>{"dy":24,"sl":0,"tp":"upn","vl":"11471","cn":12,"pt":"DI","pr":3}</v>
      </c>
    </row>
    <row r="233" spans="1:40">
      <c r="A233">
        <v>24</v>
      </c>
      <c r="B233">
        <v>1</v>
      </c>
      <c r="C233">
        <f t="shared" si="72"/>
        <v>0</v>
      </c>
      <c r="D233">
        <f t="shared" ca="1" si="85"/>
        <v>0.19869890725122152</v>
      </c>
      <c r="E233">
        <f t="shared" ca="1" si="85"/>
        <v>0.58022715070274078</v>
      </c>
      <c r="F233">
        <f t="shared" ca="1" si="85"/>
        <v>0.30978368283106039</v>
      </c>
      <c r="G233">
        <f t="shared" ca="1" si="85"/>
        <v>0.73945926014270036</v>
      </c>
      <c r="H233">
        <f t="shared" ca="1" si="85"/>
        <v>0.8688954355584938</v>
      </c>
      <c r="I233">
        <f t="shared" ca="1" si="85"/>
        <v>0.32760253220112645</v>
      </c>
      <c r="M233" t="str">
        <f t="shared" ca="1" si="73"/>
        <v>지정 장비</v>
      </c>
      <c r="N233" t="e">
        <f t="shared" ca="1" si="74"/>
        <v>#VALUE!</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t="e">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#VALUE!</v>
      </c>
      <c r="S233" t="e">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#VALUE!</v>
      </c>
      <c r="T233" t="e">
        <f t="shared" ca="1" si="76"/>
        <v>#VALUE!</v>
      </c>
      <c r="U233" t="s">
        <v>82</v>
      </c>
      <c r="V233" t="s">
        <v>247</v>
      </c>
      <c r="W233">
        <v>1</v>
      </c>
      <c r="X233" t="s">
        <v>125</v>
      </c>
      <c r="Z233">
        <v>1000</v>
      </c>
      <c r="AA233" t="str">
        <f t="shared" ca="1" si="77"/>
        <v>fe</v>
      </c>
      <c r="AB233" t="s">
        <v>82</v>
      </c>
      <c r="AC233" t="s">
        <v>374</v>
      </c>
      <c r="AD233">
        <v>1</v>
      </c>
      <c r="AE233" t="s">
        <v>125</v>
      </c>
      <c r="AG233">
        <v>1000</v>
      </c>
      <c r="AH233" t="str">
        <f>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v>
      </c>
      <c r="AN233" t="str">
        <f t="shared" ca="1" si="81"/>
        <v>{"dy":24,"sl":1,"tp":"fe","vl":"Equip0102","cn":1,"pt":"GO","pr":1000}</v>
      </c>
    </row>
    <row r="234" spans="1:40">
      <c r="A234">
        <v>24</v>
      </c>
      <c r="B234">
        <v>2</v>
      </c>
      <c r="C234">
        <f t="shared" si="72"/>
        <v>0</v>
      </c>
      <c r="D234">
        <f t="shared" ca="1" si="85"/>
        <v>0.70555664814802022</v>
      </c>
      <c r="E234">
        <f t="shared" ca="1" si="85"/>
        <v>0.49578450179572997</v>
      </c>
      <c r="F234">
        <f t="shared" ca="1" si="85"/>
        <v>0.45610480512637941</v>
      </c>
      <c r="G234">
        <f t="shared" ca="1" si="85"/>
        <v>0.84436045025876505</v>
      </c>
      <c r="H234">
        <f t="shared" ca="1" si="85"/>
        <v>0.93042794831358766</v>
      </c>
      <c r="I234">
        <f t="shared" ca="1" si="85"/>
        <v>0.39754349806526601</v>
      </c>
      <c r="M234" t="str">
        <f t="shared" ca="1" si="73"/>
        <v>안 지정 캐릭터 PP 영웅등급</v>
      </c>
      <c r="N234">
        <f t="shared" ca="1" si="74"/>
        <v>49578</v>
      </c>
      <c r="O234">
        <f t="shared" ca="1" si="75"/>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v>
      </c>
      <c r="AN234" t="str">
        <f t="shared" ca="1" si="81"/>
        <v>{"dy":24,"sl":2,"tp":"uph","vl":"52405","cn":9,"pt":"GO","pr":2700}</v>
      </c>
    </row>
    <row r="235" spans="1:40">
      <c r="A235">
        <v>24</v>
      </c>
      <c r="B235">
        <v>3</v>
      </c>
      <c r="C235">
        <f t="shared" si="72"/>
        <v>0</v>
      </c>
      <c r="D235">
        <f t="shared" ca="1" si="85"/>
        <v>0.66516523817801554</v>
      </c>
      <c r="E235">
        <f t="shared" ca="1" si="85"/>
        <v>0.95389982316506883</v>
      </c>
      <c r="F235">
        <f t="shared" ca="1" si="85"/>
        <v>0.40235306127934223</v>
      </c>
      <c r="G235">
        <f t="shared" ca="1" si="85"/>
        <v>0.49640973784344455</v>
      </c>
      <c r="H235">
        <f t="shared" ca="1" si="85"/>
        <v>0.9736795047177591</v>
      </c>
      <c r="I235">
        <f t="shared" ca="1" si="85"/>
        <v>0.71243853357089115</v>
      </c>
      <c r="M235" t="str">
        <f t="shared" ca="1" si="73"/>
        <v>안 지정 캐릭터 PP 일반등급</v>
      </c>
      <c r="N235">
        <f t="shared" ca="1" si="74"/>
        <v>95389</v>
      </c>
      <c r="O235">
        <f t="shared" ca="1" si="75"/>
        <v>14</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4200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259</v>
      </c>
      <c r="AD235">
        <v>1</v>
      </c>
      <c r="AE235" t="s">
        <v>125</v>
      </c>
      <c r="AG235">
        <v>7600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태양과 달과 별</v>
      </c>
      <c r="AL235">
        <v>1</v>
      </c>
      <c r="AM23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v>
      </c>
      <c r="AN235" t="str">
        <f t="shared" ca="1" si="81"/>
        <v>{"dy":24,"sl":3,"tp":"fe","vl":"Equip3302","cn":1,"pt":"GO","pr":7600}</v>
      </c>
    </row>
    <row r="236" spans="1:40">
      <c r="A236">
        <v>24</v>
      </c>
      <c r="B236">
        <v>4</v>
      </c>
      <c r="C236">
        <f t="shared" si="72"/>
        <v>0</v>
      </c>
      <c r="D236">
        <f t="shared" ca="1" si="85"/>
        <v>0.88104953043215894</v>
      </c>
      <c r="E236">
        <f t="shared" ca="1" si="85"/>
        <v>7.0908290078018354E-2</v>
      </c>
      <c r="F236">
        <f t="shared" ca="1" si="85"/>
        <v>0.11972681331930779</v>
      </c>
      <c r="G236">
        <f t="shared" ca="1" si="85"/>
        <v>1.833514321759866E-2</v>
      </c>
      <c r="H236">
        <f t="shared" ca="1" si="85"/>
        <v>0.42924529605426032</v>
      </c>
      <c r="I236">
        <f t="shared" ca="1" si="85"/>
        <v>0.8896589221899478</v>
      </c>
      <c r="M236" t="str">
        <f t="shared" ca="1" si="73"/>
        <v>안 지정 캐릭터 PP 일반등급</v>
      </c>
      <c r="N236">
        <f t="shared" ca="1" si="74"/>
        <v>7090</v>
      </c>
      <c r="O236">
        <f t="shared" ca="1" si="75"/>
        <v>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397</v>
      </c>
      <c r="AD236">
        <v>1</v>
      </c>
      <c r="AE236" t="s">
        <v>125</v>
      </c>
      <c r="AG236">
        <v>700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v>
      </c>
      <c r="AN236" t="str">
        <f t="shared" ca="1" si="81"/>
        <v>{"dy":24,"sl":4,"tp":"fe","vl":"Equip3001","cn":1,"pt":"GO","pr":700}</v>
      </c>
    </row>
    <row r="237" spans="1:40">
      <c r="A237">
        <v>24</v>
      </c>
      <c r="B237">
        <v>5</v>
      </c>
      <c r="C237">
        <f t="shared" si="72"/>
        <v>0</v>
      </c>
      <c r="D237">
        <f t="shared" ca="1" si="85"/>
        <v>0.2743337696479039</v>
      </c>
      <c r="E237">
        <f t="shared" ca="1" si="85"/>
        <v>0.86152471314827661</v>
      </c>
      <c r="F237">
        <f t="shared" ca="1" si="85"/>
        <v>0.89844855312772187</v>
      </c>
      <c r="G237">
        <f t="shared" ca="1" si="85"/>
        <v>0.89643555275514164</v>
      </c>
      <c r="H237">
        <f t="shared" ca="1" si="85"/>
        <v>0.25413223924373551</v>
      </c>
      <c r="I237">
        <f t="shared" ca="1" si="85"/>
        <v>0.34442778047075251</v>
      </c>
      <c r="M237" t="str">
        <f t="shared" ca="1" si="73"/>
        <v>지정 장비</v>
      </c>
      <c r="N237" t="e">
        <f t="shared" ca="1" si="74"/>
        <v>#VALUE!</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t="e">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#VALUE!</v>
      </c>
      <c r="S237" t="e">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#VALUE!</v>
      </c>
      <c r="T237" t="e">
        <f t="shared" ca="1" si="76"/>
        <v>#VALUE!</v>
      </c>
      <c r="U237" t="s">
        <v>91</v>
      </c>
      <c r="V237">
        <v>15462</v>
      </c>
      <c r="W237">
        <v>9</v>
      </c>
      <c r="X237" t="s">
        <v>125</v>
      </c>
      <c r="Z237">
        <v>900</v>
      </c>
      <c r="AA237" t="str">
        <f t="shared" ca="1" si="77"/>
        <v>fe</v>
      </c>
      <c r="AB237" t="s">
        <v>82</v>
      </c>
      <c r="AC237" t="s">
        <v>453</v>
      </c>
      <c r="AD237">
        <v>1</v>
      </c>
      <c r="AE237" t="s">
        <v>125</v>
      </c>
      <c r="AG237">
        <v>1100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몬스터 세포</v>
      </c>
      <c r="AL237">
        <v>1</v>
      </c>
      <c r="AM23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v>
      </c>
      <c r="AN237" t="str">
        <f t="shared" ca="1" si="81"/>
        <v>{"dy":24,"sl":5,"tp":"fe","vl":"Equip2102","cn":1,"pt":"GO","pr":1100}</v>
      </c>
    </row>
    <row r="238" spans="1:40">
      <c r="A238">
        <v>24</v>
      </c>
      <c r="B238">
        <v>6</v>
      </c>
      <c r="C238">
        <f t="shared" si="72"/>
        <v>0</v>
      </c>
      <c r="D238">
        <f t="shared" ca="1" si="85"/>
        <v>0.31268963635832048</v>
      </c>
      <c r="E238">
        <f t="shared" ca="1" si="85"/>
        <v>0.36825324263470705</v>
      </c>
      <c r="F238">
        <f t="shared" ca="1" si="85"/>
        <v>0.28038648443500769</v>
      </c>
      <c r="G238">
        <f t="shared" ca="1" si="85"/>
        <v>0.19566975126702491</v>
      </c>
      <c r="H238">
        <f t="shared" ca="1" si="85"/>
        <v>0.46737625711883779</v>
      </c>
      <c r="I238">
        <f t="shared" ca="1" si="85"/>
        <v>0.53171246533573524</v>
      </c>
      <c r="M238" t="str">
        <f t="shared" ca="1" si="73"/>
        <v>지정 장비</v>
      </c>
      <c r="N238" t="e">
        <f t="shared" ca="1" si="74"/>
        <v>#VALUE!</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e">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#VALUE!</v>
      </c>
      <c r="R238" t="e">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#VALUE!</v>
      </c>
      <c r="S238" t="e">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#VALUE!</v>
      </c>
      <c r="T238" t="e">
        <f t="shared" ca="1" si="76"/>
        <v>#VALUE!</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v>
      </c>
      <c r="AN238" t="str">
        <f t="shared" ca="1" si="81"/>
        <v>{"dy":24,"sl":6,"tp":"uph","vl":"15462","cn":10,"pt":"GO","pr":3000}</v>
      </c>
    </row>
    <row r="239" spans="1:40">
      <c r="A239">
        <v>24</v>
      </c>
      <c r="B239">
        <v>7</v>
      </c>
      <c r="C239">
        <f t="shared" si="72"/>
        <v>0</v>
      </c>
      <c r="D239">
        <f t="shared" ca="1" si="85"/>
        <v>0.16656830443065362</v>
      </c>
      <c r="E239">
        <f t="shared" ca="1" si="85"/>
        <v>0.88328832693641945</v>
      </c>
      <c r="F239">
        <f t="shared" ca="1" si="85"/>
        <v>0.24492329595284235</v>
      </c>
      <c r="G239">
        <f t="shared" ca="1" si="85"/>
        <v>0.74869938370717581</v>
      </c>
      <c r="H239">
        <f t="shared" ca="1" si="85"/>
        <v>0.87532078683289405</v>
      </c>
      <c r="I239">
        <f t="shared" ca="1" si="85"/>
        <v>0.18611669875161418</v>
      </c>
      <c r="M239" t="str">
        <f t="shared" ca="1" si="73"/>
        <v>지정 장비</v>
      </c>
      <c r="N239" t="e">
        <f t="shared" ca="1" si="74"/>
        <v>#VALUE!</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t="e">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#VALUE!</v>
      </c>
      <c r="S239" t="e">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#VALUE!</v>
      </c>
      <c r="T239" t="e">
        <f t="shared" ca="1" si="76"/>
        <v>#VALUE!</v>
      </c>
      <c r="U239" t="s">
        <v>82</v>
      </c>
      <c r="V239" t="s">
        <v>250</v>
      </c>
      <c r="W239">
        <v>1</v>
      </c>
      <c r="X239" t="s">
        <v>125</v>
      </c>
      <c r="Z239">
        <v>700</v>
      </c>
      <c r="AA239" t="str">
        <f t="shared" ca="1" si="77"/>
        <v>fe</v>
      </c>
      <c r="AB239" t="s">
        <v>82</v>
      </c>
      <c r="AC239" t="s">
        <v>378</v>
      </c>
      <c r="AD239">
        <v>1</v>
      </c>
      <c r="AE239" t="s">
        <v>125</v>
      </c>
      <c r="AG239">
        <v>3100</v>
      </c>
      <c r="AH239" t="str">
        <f>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v>
      </c>
      <c r="AN239" t="str">
        <f t="shared" ca="1" si="81"/>
        <v>{"dy":24,"sl":7,"tp":"fe","vl":"Equip6102","cn":1,"pt":"GO","pr":3100}</v>
      </c>
    </row>
    <row r="240" spans="1:40">
      <c r="A240">
        <v>24</v>
      </c>
      <c r="B240">
        <v>8</v>
      </c>
      <c r="C240">
        <f t="shared" si="72"/>
        <v>0</v>
      </c>
      <c r="D240">
        <f t="shared" ca="1" si="85"/>
        <v>0.37919648474965639</v>
      </c>
      <c r="E240">
        <f t="shared" ca="1" si="85"/>
        <v>6.820458529868223E-2</v>
      </c>
      <c r="F240">
        <f t="shared" ca="1" si="85"/>
        <v>0.96584343856131827</v>
      </c>
      <c r="G240">
        <f t="shared" ca="1" si="85"/>
        <v>0.46411758119170288</v>
      </c>
      <c r="H240">
        <f t="shared" ca="1" si="85"/>
        <v>0.93752335150966537</v>
      </c>
      <c r="I240">
        <f t="shared" ca="1" si="85"/>
        <v>0.98846097761919594</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v>
      </c>
      <c r="AN240" t="str">
        <f t="shared" ca="1" si="81"/>
        <v>{"dy":24,"sl":8}</v>
      </c>
    </row>
    <row r="241" spans="1:40">
      <c r="A241">
        <v>24</v>
      </c>
      <c r="B241">
        <v>9</v>
      </c>
      <c r="C241">
        <f t="shared" si="72"/>
        <v>0</v>
      </c>
      <c r="D241">
        <f t="shared" ca="1" si="85"/>
        <v>0.47592228428511651</v>
      </c>
      <c r="E241">
        <f t="shared" ca="1" si="85"/>
        <v>0.10828976014420844</v>
      </c>
      <c r="F241">
        <f t="shared" ca="1" si="85"/>
        <v>0.42612637337712866</v>
      </c>
      <c r="G241">
        <f t="shared" ca="1" si="85"/>
        <v>7.0757918573030931E-2</v>
      </c>
      <c r="H241">
        <f t="shared" ca="1" si="85"/>
        <v>0.8226303211013114</v>
      </c>
      <c r="I241">
        <f t="shared" ca="1" si="85"/>
        <v>0.66487055625457625</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v>
      </c>
      <c r="AN241" t="str">
        <f t="shared" ca="1" si="81"/>
        <v>{"dy":24,"sl":9}</v>
      </c>
    </row>
    <row r="242" spans="1:40">
      <c r="A242">
        <v>25</v>
      </c>
      <c r="B242">
        <v>0</v>
      </c>
      <c r="C242">
        <f t="shared" si="72"/>
        <v>0</v>
      </c>
      <c r="D242">
        <f t="shared" ref="D242:I251" ca="1" si="86">RAND()</f>
        <v>0.7665042718357814</v>
      </c>
      <c r="E242">
        <f t="shared" ca="1" si="86"/>
        <v>0.39583207981009616</v>
      </c>
      <c r="F242">
        <f t="shared" ca="1" si="86"/>
        <v>0.56863757215154354</v>
      </c>
      <c r="G242">
        <f t="shared" ca="1" si="86"/>
        <v>0.33812644620209464</v>
      </c>
      <c r="H242">
        <f t="shared" ca="1" si="86"/>
        <v>0.80272506394795551</v>
      </c>
      <c r="I242">
        <f t="shared" ca="1" si="86"/>
        <v>0.50748582486616389</v>
      </c>
      <c r="M242" t="str">
        <f t="shared" ca="1" si="73"/>
        <v>지정 장비</v>
      </c>
      <c r="N242" t="e">
        <f t="shared" ca="1" si="74"/>
        <v>#VALUE!</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e">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#VALUE!</v>
      </c>
      <c r="R242" t="e">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#VALUE!</v>
      </c>
      <c r="S242" t="e">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#VALUE!</v>
      </c>
      <c r="T242" t="e">
        <f t="shared" ca="1" si="76"/>
        <v>#VALUE!</v>
      </c>
      <c r="U242" t="s">
        <v>82</v>
      </c>
      <c r="V242" t="s">
        <v>238</v>
      </c>
      <c r="W242">
        <v>1</v>
      </c>
      <c r="X242" t="s">
        <v>125</v>
      </c>
      <c r="Z242">
        <v>800</v>
      </c>
      <c r="AA242" t="str">
        <f t="shared" ca="1" si="77"/>
        <v>fe</v>
      </c>
      <c r="AB242" t="s">
        <v>82</v>
      </c>
      <c r="AC242" t="s">
        <v>395</v>
      </c>
      <c r="AD242">
        <v>1</v>
      </c>
      <c r="AE242" t="s">
        <v>125</v>
      </c>
      <c r="AG242">
        <v>800</v>
      </c>
      <c r="AH242" t="str">
        <f>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v>
      </c>
      <c r="AN242" t="str">
        <f t="shared" ca="1" si="81"/>
        <v>{"dy":25,"sl":0,"tp":"fe","vl":"Equip1002","cn":1,"pt":"GO","pr":800}</v>
      </c>
    </row>
    <row r="243" spans="1:40">
      <c r="A243">
        <v>25</v>
      </c>
      <c r="B243">
        <v>1</v>
      </c>
      <c r="C243">
        <f t="shared" si="72"/>
        <v>0</v>
      </c>
      <c r="D243">
        <f t="shared" ca="1" si="86"/>
        <v>0.72224888453904934</v>
      </c>
      <c r="E243">
        <f t="shared" ca="1" si="86"/>
        <v>0.18352581588020511</v>
      </c>
      <c r="F243">
        <f t="shared" ca="1" si="86"/>
        <v>0.89450580550597136</v>
      </c>
      <c r="G243">
        <f t="shared" ca="1" si="86"/>
        <v>0.50097244596485269</v>
      </c>
      <c r="H243">
        <f t="shared" ca="1" si="86"/>
        <v>0.34414951429292984</v>
      </c>
      <c r="I243">
        <f t="shared" ca="1" si="86"/>
        <v>0.86894420618140467</v>
      </c>
      <c r="J243" t="s">
        <v>82</v>
      </c>
      <c r="K243" t="s">
        <v>452</v>
      </c>
      <c r="M243" t="str">
        <f t="shared" si="73"/>
        <v>지정 장비</v>
      </c>
      <c r="N243" t="str">
        <f t="shared" ca="1" si="74"/>
        <v>Equip0403</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31</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23</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전설</v>
      </c>
      <c r="U243" t="s">
        <v>82</v>
      </c>
      <c r="V243" t="s">
        <v>292</v>
      </c>
      <c r="W243">
        <v>1</v>
      </c>
      <c r="X243" t="s">
        <v>125</v>
      </c>
      <c r="Z243">
        <v>1500</v>
      </c>
      <c r="AA243" t="str">
        <f t="shared" ca="1" si="77"/>
        <v>fe</v>
      </c>
      <c r="AB243" t="s">
        <v>82</v>
      </c>
      <c r="AC243" t="s">
        <v>474</v>
      </c>
      <c r="AD243">
        <v>1</v>
      </c>
      <c r="AE243" t="s">
        <v>125</v>
      </c>
      <c r="AG243">
        <v>2500</v>
      </c>
      <c r="AH243" t="str">
        <f>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작은 별 완드</v>
      </c>
      <c r="AL243">
        <v>1</v>
      </c>
      <c r="AM24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v>
      </c>
      <c r="AN243" t="str">
        <f t="shared" ca="1" si="81"/>
        <v>{"dy":25,"sl":1,"tp":"fe","vl":"Equip3202","cn":1,"pt":"GO","pr":2500}</v>
      </c>
    </row>
    <row r="244" spans="1:40">
      <c r="A244">
        <v>25</v>
      </c>
      <c r="B244">
        <v>2</v>
      </c>
      <c r="C244">
        <f t="shared" si="72"/>
        <v>0</v>
      </c>
      <c r="D244">
        <f t="shared" ca="1" si="86"/>
        <v>0.53087860711670209</v>
      </c>
      <c r="E244">
        <f t="shared" ca="1" si="86"/>
        <v>0.85702591223282587</v>
      </c>
      <c r="F244">
        <f t="shared" ca="1" si="86"/>
        <v>0.82280557184453673</v>
      </c>
      <c r="G244">
        <f t="shared" ca="1" si="86"/>
        <v>0.42994597646132071</v>
      </c>
      <c r="H244">
        <f t="shared" ca="1" si="86"/>
        <v>5.3985125688007507E-3</v>
      </c>
      <c r="I244">
        <f t="shared" ca="1" si="86"/>
        <v>0.85242194359234347</v>
      </c>
      <c r="M244" t="str">
        <f t="shared" ca="1" si="73"/>
        <v>안 지정 캐릭터 PP 영웅등급</v>
      </c>
      <c r="N244">
        <f t="shared" ca="1" si="74"/>
        <v>85702</v>
      </c>
      <c r="O244">
        <f t="shared" ca="1" si="75"/>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438</v>
      </c>
      <c r="AD244">
        <v>1</v>
      </c>
      <c r="AE244" t="s">
        <v>125</v>
      </c>
      <c r="AG244">
        <v>1200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v>
      </c>
      <c r="AN244" t="str">
        <f t="shared" ca="1" si="81"/>
        <v>{"dy":25,"sl":2,"tp":"fe","vl":"Equip5101","cn":1,"pt":"GO","pr":1200}</v>
      </c>
    </row>
    <row r="245" spans="1:40">
      <c r="A245">
        <v>25</v>
      </c>
      <c r="B245">
        <v>3</v>
      </c>
      <c r="C245">
        <f t="shared" si="72"/>
        <v>0</v>
      </c>
      <c r="D245">
        <f t="shared" ca="1" si="86"/>
        <v>0.49656628944834968</v>
      </c>
      <c r="E245">
        <f t="shared" ca="1" si="86"/>
        <v>4.7357014775307738E-2</v>
      </c>
      <c r="F245">
        <f t="shared" ca="1" si="86"/>
        <v>0.54894236278378106</v>
      </c>
      <c r="G245">
        <f t="shared" ca="1" si="86"/>
        <v>0.99017254235449503</v>
      </c>
      <c r="H245">
        <f t="shared" ca="1" si="86"/>
        <v>0.15027575030303897</v>
      </c>
      <c r="I245">
        <f t="shared" ca="1" si="86"/>
        <v>0.20745886063801555</v>
      </c>
      <c r="M245" t="str">
        <f t="shared" ca="1" si="73"/>
        <v>안 지정 캐릭터 PP 일반등급</v>
      </c>
      <c r="N245">
        <f t="shared" ca="1" si="74"/>
        <v>4735</v>
      </c>
      <c r="O245">
        <f t="shared" ca="1" si="75"/>
        <v>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v>
      </c>
      <c r="AN245" t="str">
        <f t="shared" ca="1" si="81"/>
        <v>{"dy":25,"sl":3,"tp":"uph","vl":"64832","cn":7,"pt":"GO","pr":2100}</v>
      </c>
    </row>
    <row r="246" spans="1:40">
      <c r="A246">
        <v>25</v>
      </c>
      <c r="B246">
        <v>4</v>
      </c>
      <c r="C246">
        <f t="shared" si="72"/>
        <v>0</v>
      </c>
      <c r="D246">
        <f t="shared" ca="1" si="86"/>
        <v>0.83044026467280219</v>
      </c>
      <c r="E246">
        <f t="shared" ca="1" si="86"/>
        <v>0.33689257162077402</v>
      </c>
      <c r="F246">
        <f t="shared" ca="1" si="86"/>
        <v>0.42237324217623939</v>
      </c>
      <c r="G246">
        <f t="shared" ca="1" si="86"/>
        <v>0.63459888336448056</v>
      </c>
      <c r="H246">
        <f t="shared" ca="1" si="86"/>
        <v>0.79255679007152247</v>
      </c>
      <c r="I246">
        <f t="shared" ca="1" si="86"/>
        <v>1.5543625347295142E-2</v>
      </c>
      <c r="M246" t="str">
        <f t="shared" ca="1" si="73"/>
        <v>안 지정 캐릭터 PP 일반등급</v>
      </c>
      <c r="N246">
        <f t="shared" ca="1" si="74"/>
        <v>33689</v>
      </c>
      <c r="O246">
        <f t="shared" ca="1" si="75"/>
        <v>7</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2100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v>
      </c>
      <c r="AN246" t="str">
        <f t="shared" ca="1" si="81"/>
        <v>{"dy":25,"sl":4,"tp":"upn","vl":"94548","cn":13,"pt":"GO","pr":3900}</v>
      </c>
    </row>
    <row r="247" spans="1:40">
      <c r="A247">
        <v>25</v>
      </c>
      <c r="B247">
        <v>5</v>
      </c>
      <c r="C247">
        <f t="shared" si="72"/>
        <v>0</v>
      </c>
      <c r="D247">
        <f t="shared" ca="1" si="86"/>
        <v>0.23211644049417191</v>
      </c>
      <c r="E247">
        <f t="shared" ca="1" si="86"/>
        <v>0.7089940660870071</v>
      </c>
      <c r="F247">
        <f t="shared" ca="1" si="86"/>
        <v>0.86852119734948308</v>
      </c>
      <c r="G247">
        <f t="shared" ca="1" si="86"/>
        <v>0.39076730649859304</v>
      </c>
      <c r="H247">
        <f t="shared" ca="1" si="86"/>
        <v>7.0459316646722114E-2</v>
      </c>
      <c r="I247">
        <f t="shared" ca="1" si="86"/>
        <v>0.95838283777439592</v>
      </c>
      <c r="M247" t="str">
        <f t="shared" ca="1" si="73"/>
        <v>지정 장비</v>
      </c>
      <c r="N247" t="e">
        <f t="shared" ca="1" si="74"/>
        <v>#VALUE!</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t="e">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#VALUE!</v>
      </c>
      <c r="S247" t="e">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#VALUE!</v>
      </c>
      <c r="T247" t="e">
        <f t="shared" ca="1" si="76"/>
        <v>#VALUE!</v>
      </c>
      <c r="U247" t="s">
        <v>91</v>
      </c>
      <c r="V247">
        <v>31175</v>
      </c>
      <c r="W247">
        <v>10</v>
      </c>
      <c r="X247" t="s">
        <v>125</v>
      </c>
      <c r="Z247">
        <v>1000</v>
      </c>
      <c r="AA247" t="str">
        <f t="shared" ca="1" si="77"/>
        <v>fe</v>
      </c>
      <c r="AB247" t="s">
        <v>82</v>
      </c>
      <c r="AC247" t="s">
        <v>454</v>
      </c>
      <c r="AD247">
        <v>1</v>
      </c>
      <c r="AE247" t="s">
        <v>125</v>
      </c>
      <c r="AG247">
        <v>3600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v>
      </c>
      <c r="AN247" t="str">
        <f t="shared" ca="1" si="81"/>
        <v>{"dy":25,"sl":5,"tp":"fe","vl":"Equip7101","cn":1,"pt":"GO","pr":3600}</v>
      </c>
    </row>
    <row r="248" spans="1:40">
      <c r="A248">
        <v>25</v>
      </c>
      <c r="B248">
        <v>6</v>
      </c>
      <c r="C248">
        <f t="shared" si="72"/>
        <v>0</v>
      </c>
      <c r="D248">
        <f t="shared" ca="1" si="86"/>
        <v>0.49046161479776607</v>
      </c>
      <c r="E248">
        <f t="shared" ca="1" si="86"/>
        <v>0.34639242088568234</v>
      </c>
      <c r="F248">
        <f t="shared" ca="1" si="86"/>
        <v>0.33260284354570557</v>
      </c>
      <c r="G248">
        <f t="shared" ca="1" si="86"/>
        <v>0.32080221915874241</v>
      </c>
      <c r="H248">
        <f t="shared" ca="1" si="86"/>
        <v>3.0199605899082216E-2</v>
      </c>
      <c r="I248">
        <f t="shared" ca="1" si="86"/>
        <v>0.65096046373567251</v>
      </c>
      <c r="M248" t="str">
        <f t="shared" ca="1" si="73"/>
        <v>지정 장비</v>
      </c>
      <c r="N248" t="e">
        <f t="shared" ca="1" si="74"/>
        <v>#VALUE!</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t="e">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#VALUE!</v>
      </c>
      <c r="S248" t="e">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#VALUE!</v>
      </c>
      <c r="T248" t="e">
        <f t="shared" ca="1" si="76"/>
        <v>#VALUE!</v>
      </c>
      <c r="U248" t="s">
        <v>82</v>
      </c>
      <c r="V248" t="s">
        <v>183</v>
      </c>
      <c r="W248">
        <v>1</v>
      </c>
      <c r="X248" t="s">
        <v>125</v>
      </c>
      <c r="Z248">
        <v>3600</v>
      </c>
      <c r="AA248" t="str">
        <f t="shared" ca="1" si="77"/>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v>
      </c>
      <c r="AN248" t="str">
        <f t="shared" ca="1" si="81"/>
        <v>{"dy":25,"sl":6,"tp":"upn","vl":"14628","cn":6,"pt":"GO","pr":1800}</v>
      </c>
    </row>
    <row r="249" spans="1:40">
      <c r="A249">
        <v>25</v>
      </c>
      <c r="B249">
        <v>7</v>
      </c>
      <c r="C249">
        <f t="shared" si="72"/>
        <v>0</v>
      </c>
      <c r="D249">
        <f t="shared" ca="1" si="86"/>
        <v>0.74449264407547844</v>
      </c>
      <c r="E249">
        <f t="shared" ca="1" si="86"/>
        <v>0.72171941495812986</v>
      </c>
      <c r="F249">
        <f t="shared" ca="1" si="86"/>
        <v>0.60552911084445304</v>
      </c>
      <c r="G249">
        <f t="shared" ca="1" si="86"/>
        <v>0.18213993815888241</v>
      </c>
      <c r="H249">
        <f t="shared" ca="1" si="86"/>
        <v>0.48779143094182242</v>
      </c>
      <c r="I249">
        <f t="shared" ca="1" si="86"/>
        <v>0.85510714189349057</v>
      </c>
      <c r="M249" t="str">
        <f t="shared" ca="1" si="73"/>
        <v>지정 장비</v>
      </c>
      <c r="N249" t="e">
        <f t="shared" ca="1" si="74"/>
        <v>#VALUE!</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e">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#VALUE!</v>
      </c>
      <c r="R249" t="e">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#VALUE!</v>
      </c>
      <c r="S249" t="e">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#VALUE!</v>
      </c>
      <c r="T249" t="e">
        <f t="shared" ca="1" si="76"/>
        <v>#VALUE!</v>
      </c>
      <c r="U249" t="s">
        <v>82</v>
      </c>
      <c r="V249" t="s">
        <v>292</v>
      </c>
      <c r="W249">
        <v>1</v>
      </c>
      <c r="X249" t="s">
        <v>125</v>
      </c>
      <c r="Z249">
        <v>1200</v>
      </c>
      <c r="AA249" t="str">
        <f t="shared" ca="1" si="77"/>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v>
      </c>
      <c r="AN249" t="str">
        <f t="shared" ca="1" si="81"/>
        <v>{"dy":25,"sl":7,"tp":"uph","vl":"31175","cn":11,"pt":"GO","pr":3300}</v>
      </c>
    </row>
    <row r="250" spans="1:40">
      <c r="A250">
        <v>25</v>
      </c>
      <c r="B250">
        <v>8</v>
      </c>
      <c r="C250">
        <f t="shared" si="72"/>
        <v>0</v>
      </c>
      <c r="D250">
        <f t="shared" ca="1" si="86"/>
        <v>0.36442958383746671</v>
      </c>
      <c r="E250">
        <f t="shared" ca="1" si="86"/>
        <v>0.37815784078468373</v>
      </c>
      <c r="F250">
        <f t="shared" ca="1" si="86"/>
        <v>0.61499188675854488</v>
      </c>
      <c r="G250">
        <f t="shared" ca="1" si="86"/>
        <v>0.35724843160025888</v>
      </c>
      <c r="H250">
        <f t="shared" ca="1" si="86"/>
        <v>0.4244023705726101</v>
      </c>
      <c r="I250">
        <f t="shared" ca="1" si="86"/>
        <v>0.80041266579042825</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v>
      </c>
      <c r="AN250" t="str">
        <f t="shared" ca="1" si="81"/>
        <v>{"dy":25,"sl":8}</v>
      </c>
    </row>
    <row r="251" spans="1:40">
      <c r="A251">
        <v>25</v>
      </c>
      <c r="B251">
        <v>9</v>
      </c>
      <c r="C251">
        <f t="shared" si="72"/>
        <v>0</v>
      </c>
      <c r="D251">
        <f t="shared" ca="1" si="86"/>
        <v>0.5410775108529785</v>
      </c>
      <c r="E251">
        <f t="shared" ca="1" si="86"/>
        <v>0.84903243112477988</v>
      </c>
      <c r="F251">
        <f t="shared" ca="1" si="86"/>
        <v>0.81664876692670618</v>
      </c>
      <c r="G251">
        <f t="shared" ca="1" si="86"/>
        <v>0.53589689734364321</v>
      </c>
      <c r="H251">
        <f t="shared" ca="1" si="86"/>
        <v>0.16942391885025421</v>
      </c>
      <c r="I251">
        <f t="shared" ca="1" si="86"/>
        <v>0.69033037389353702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v>
      </c>
      <c r="AN251" t="str">
        <f t="shared" ca="1" si="81"/>
        <v>{"dy":25,"sl":9}</v>
      </c>
    </row>
    <row r="252" spans="1:40">
      <c r="A252">
        <v>26</v>
      </c>
      <c r="B252">
        <v>0</v>
      </c>
      <c r="C252">
        <f t="shared" si="72"/>
        <v>0</v>
      </c>
      <c r="D252">
        <f t="shared" ref="D252:I261" ca="1" si="87">RAND()</f>
        <v>0.33766308578519433</v>
      </c>
      <c r="E252">
        <f t="shared" ca="1" si="87"/>
        <v>0.32662826174644011</v>
      </c>
      <c r="F252">
        <f t="shared" ca="1" si="87"/>
        <v>0.6063904631756748</v>
      </c>
      <c r="G252">
        <f t="shared" ca="1" si="87"/>
        <v>0.76559647860384661</v>
      </c>
      <c r="H252">
        <f t="shared" ca="1" si="87"/>
        <v>0.83848438897266131</v>
      </c>
      <c r="I252">
        <f t="shared" ca="1" si="87"/>
        <v>7.3068589908737214E-2</v>
      </c>
      <c r="M252" t="str">
        <f t="shared" ca="1" si="73"/>
        <v>지정 장비</v>
      </c>
      <c r="N252" t="e">
        <f t="shared" ca="1" si="74"/>
        <v>#VALUE!</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t="e">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#VALUE!</v>
      </c>
      <c r="S252" t="e">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#VALUE!</v>
      </c>
      <c r="T252" t="e">
        <f t="shared" ca="1" si="76"/>
        <v>#VALUE!</v>
      </c>
      <c r="U252" t="s">
        <v>82</v>
      </c>
      <c r="V252" t="s">
        <v>191</v>
      </c>
      <c r="W252">
        <v>1</v>
      </c>
      <c r="X252" t="s">
        <v>125</v>
      </c>
      <c r="Z252">
        <v>1900</v>
      </c>
      <c r="AA252" t="str">
        <f t="shared" ca="1" si="77"/>
        <v>fe</v>
      </c>
      <c r="AB252" t="s">
        <v>82</v>
      </c>
      <c r="AC252" t="s">
        <v>506</v>
      </c>
      <c r="AD252">
        <v>1</v>
      </c>
      <c r="AE252" t="s">
        <v>125</v>
      </c>
      <c r="AG252">
        <v>3100</v>
      </c>
      <c r="AH252" t="str">
        <f>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v>
      </c>
      <c r="AN252" t="str">
        <f t="shared" ca="1" si="81"/>
        <v>{"dy":26,"sl":0,"tp":"fe","vl":"Equip0202","cn":1,"pt":"GO","pr":3100}</v>
      </c>
    </row>
    <row r="253" spans="1:40">
      <c r="A253">
        <v>26</v>
      </c>
      <c r="B253">
        <v>1</v>
      </c>
      <c r="C253">
        <f t="shared" si="72"/>
        <v>0</v>
      </c>
      <c r="D253">
        <f t="shared" ca="1" si="87"/>
        <v>0.49222953233732913</v>
      </c>
      <c r="E253">
        <f t="shared" ca="1" si="87"/>
        <v>0.99345992024496532</v>
      </c>
      <c r="F253">
        <f t="shared" ca="1" si="87"/>
        <v>0.85779291539828373</v>
      </c>
      <c r="G253">
        <f t="shared" ca="1" si="87"/>
        <v>0.5548309265291369</v>
      </c>
      <c r="H253">
        <f t="shared" ca="1" si="87"/>
        <v>0.12766710158217076</v>
      </c>
      <c r="I253">
        <f t="shared" ca="1" si="87"/>
        <v>0.98191383569734847</v>
      </c>
      <c r="M253" t="str">
        <f t="shared" ca="1" si="73"/>
        <v>지정 장비</v>
      </c>
      <c r="N253" t="e">
        <f t="shared" ca="1" si="74"/>
        <v>#VALUE!</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t="e">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#VALUE!</v>
      </c>
      <c r="S253" t="e">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#VALUE!</v>
      </c>
      <c r="T253" t="e">
        <f t="shared" ca="1" si="76"/>
        <v>#VALUE!</v>
      </c>
      <c r="U253" t="s">
        <v>82</v>
      </c>
      <c r="V253" t="s">
        <v>183</v>
      </c>
      <c r="W253">
        <v>1</v>
      </c>
      <c r="X253" t="s">
        <v>125</v>
      </c>
      <c r="Z253">
        <v>3800</v>
      </c>
      <c r="AA253" t="str">
        <f t="shared" ca="1" si="77"/>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v>
      </c>
      <c r="AN253" t="str">
        <f t="shared" ca="1" si="81"/>
        <v>{"dy":26,"sl":1,"tp":"upn","vl":"45727","cn":5,"pt":"GO","pr":1500}</v>
      </c>
    </row>
    <row r="254" spans="1:40">
      <c r="A254">
        <v>26</v>
      </c>
      <c r="B254">
        <v>2</v>
      </c>
      <c r="C254">
        <f t="shared" si="72"/>
        <v>0</v>
      </c>
      <c r="D254">
        <f t="shared" ca="1" si="87"/>
        <v>0.43873024126091997</v>
      </c>
      <c r="E254">
        <f t="shared" ca="1" si="87"/>
        <v>0.30910980185548298</v>
      </c>
      <c r="F254">
        <f t="shared" ca="1" si="87"/>
        <v>0.96163616914012096</v>
      </c>
      <c r="G254">
        <f t="shared" ca="1" si="87"/>
        <v>0.12557670537775412</v>
      </c>
      <c r="H254">
        <f t="shared" ca="1" si="87"/>
        <v>0.6896457850559734</v>
      </c>
      <c r="I254">
        <f t="shared" ca="1" si="87"/>
        <v>0.99052280410826199</v>
      </c>
      <c r="M254" t="str">
        <f t="shared" ca="1" si="73"/>
        <v>안 지정 캐릭터 PP 영웅등급</v>
      </c>
      <c r="N254">
        <f t="shared" ca="1" si="74"/>
        <v>30910</v>
      </c>
      <c r="O254">
        <f t="shared" ca="1" si="75"/>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v>
      </c>
      <c r="AN254" t="str">
        <f t="shared" ca="1" si="81"/>
        <v>{"dy":26,"sl":2,"tp":"upn","vl":"56908","cn":10,"pt":"GO","pr":3000}</v>
      </c>
    </row>
    <row r="255" spans="1:40">
      <c r="A255">
        <v>26</v>
      </c>
      <c r="B255">
        <v>3</v>
      </c>
      <c r="C255">
        <f t="shared" si="72"/>
        <v>0</v>
      </c>
      <c r="D255">
        <f t="shared" ca="1" si="87"/>
        <v>0.94687280096530402</v>
      </c>
      <c r="E255">
        <f t="shared" ca="1" si="87"/>
        <v>0.16225660870713043</v>
      </c>
      <c r="F255">
        <f t="shared" ca="1" si="87"/>
        <v>0.76232516541536399</v>
      </c>
      <c r="G255">
        <f t="shared" ca="1" si="87"/>
        <v>0.39277462521133233</v>
      </c>
      <c r="H255">
        <f t="shared" ca="1" si="87"/>
        <v>0.3074879712977433</v>
      </c>
      <c r="I255">
        <f t="shared" ca="1" si="87"/>
        <v>0.27128899544503504</v>
      </c>
      <c r="M255" t="str">
        <f t="shared" ca="1" si="73"/>
        <v>안 지정 캐릭터 PP 일반등급</v>
      </c>
      <c r="N255">
        <f t="shared" ca="1" si="74"/>
        <v>16225</v>
      </c>
      <c r="O255">
        <f t="shared" ca="1" si="75"/>
        <v>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460</v>
      </c>
      <c r="AD255">
        <v>1</v>
      </c>
      <c r="AE255" t="s">
        <v>98</v>
      </c>
      <c r="AF255">
        <v>209</v>
      </c>
      <c r="AG255">
        <v>119</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전설</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해방된 장미</v>
      </c>
      <c r="AL255">
        <v>1</v>
      </c>
      <c r="AM255"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v>
      </c>
      <c r="AN255" t="str">
        <f t="shared" ca="1" si="81"/>
        <v>{"dy":26,"sl":3,"tp":"fe","vl":"Equip5401","cn":1,"pt":"DI","pp":209,"pr":119}</v>
      </c>
    </row>
    <row r="256" spans="1:40">
      <c r="A256">
        <v>26</v>
      </c>
      <c r="B256">
        <v>4</v>
      </c>
      <c r="C256">
        <f t="shared" si="72"/>
        <v>0</v>
      </c>
      <c r="D256">
        <f t="shared" ca="1" si="87"/>
        <v>0.85750552150247561</v>
      </c>
      <c r="E256">
        <f t="shared" ca="1" si="87"/>
        <v>1.0790451008843904E-2</v>
      </c>
      <c r="F256">
        <f t="shared" ca="1" si="87"/>
        <v>0.29309697984472194</v>
      </c>
      <c r="G256">
        <f t="shared" ca="1" si="87"/>
        <v>0.7279038976800859</v>
      </c>
      <c r="H256">
        <f t="shared" ca="1" si="87"/>
        <v>0.89218717434010508</v>
      </c>
      <c r="I256">
        <f t="shared" ca="1" si="87"/>
        <v>5.9204368027617971E-2</v>
      </c>
      <c r="M256" t="str">
        <f t="shared" ca="1" si="73"/>
        <v>안 지정 캐릭터 PP 일반등급</v>
      </c>
      <c r="N256">
        <f t="shared" ca="1" si="74"/>
        <v>1079</v>
      </c>
      <c r="O256">
        <f t="shared" ca="1" si="75"/>
        <v>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453</v>
      </c>
      <c r="AD256">
        <v>1</v>
      </c>
      <c r="AE256" t="s">
        <v>125</v>
      </c>
      <c r="AG256">
        <v>1200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몬스터 세포</v>
      </c>
      <c r="AL256">
        <v>1</v>
      </c>
      <c r="AM256"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v>
      </c>
      <c r="AN256" t="str">
        <f t="shared" ca="1" si="81"/>
        <v>{"dy":26,"sl":4,"tp":"fe","vl":"Equip2102","cn":1,"pt":"GO","pr":1200}</v>
      </c>
    </row>
    <row r="257" spans="1:40">
      <c r="A257">
        <v>26</v>
      </c>
      <c r="B257">
        <v>5</v>
      </c>
      <c r="C257">
        <f t="shared" si="72"/>
        <v>0</v>
      </c>
      <c r="D257">
        <f t="shared" ca="1" si="87"/>
        <v>0.89876681615974907</v>
      </c>
      <c r="E257">
        <f t="shared" ca="1" si="87"/>
        <v>0.5828830598746545</v>
      </c>
      <c r="F257">
        <f t="shared" ca="1" si="87"/>
        <v>0.23009065369711301</v>
      </c>
      <c r="G257">
        <f t="shared" ca="1" si="87"/>
        <v>0.39864318835726542</v>
      </c>
      <c r="H257">
        <f t="shared" ca="1" si="87"/>
        <v>0.14510578821053965</v>
      </c>
      <c r="I257">
        <f t="shared" ca="1" si="87"/>
        <v>0.42440861933804341</v>
      </c>
      <c r="M257" t="str">
        <f t="shared" ca="1" si="73"/>
        <v>안 지정 캐릭터 PP 일반등급</v>
      </c>
      <c r="N257">
        <f t="shared" ca="1" si="74"/>
        <v>58288</v>
      </c>
      <c r="O257">
        <f t="shared" ca="1" si="75"/>
        <v>9</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2700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125</v>
      </c>
      <c r="Z257">
        <v>1300</v>
      </c>
      <c r="AA257" t="str">
        <f t="shared" ca="1" si="77"/>
        <v>fe</v>
      </c>
      <c r="AB257" t="s">
        <v>82</v>
      </c>
      <c r="AC257" t="s">
        <v>294</v>
      </c>
      <c r="AD257">
        <v>1</v>
      </c>
      <c r="AE257" t="s">
        <v>125</v>
      </c>
      <c r="AG257">
        <v>1900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템플러 쉴드</v>
      </c>
      <c r="AL257">
        <v>1</v>
      </c>
      <c r="AM257" t="str">
        <f t="shared" ca="1" si="80"/>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v>
      </c>
      <c r="AN257" t="str">
        <f t="shared" ca="1" si="81"/>
        <v>{"dy":26,"sl":5,"tp":"fe","vl":"Equip7001","cn":1,"pt":"GO","pr":1900}</v>
      </c>
    </row>
    <row r="258" spans="1:40">
      <c r="A258">
        <v>26</v>
      </c>
      <c r="B258">
        <v>6</v>
      </c>
      <c r="C258">
        <f t="shared" ref="C258:C321" si="88">IF(B258&lt;=9,0,
IF(B258=10,1,2))</f>
        <v>0</v>
      </c>
      <c r="D258">
        <f t="shared" ca="1" si="87"/>
        <v>0.80396345232430011</v>
      </c>
      <c r="E258">
        <f t="shared" ca="1" si="87"/>
        <v>0.52651476633171712</v>
      </c>
      <c r="F258">
        <f t="shared" ca="1" si="87"/>
        <v>0.33044093114209405</v>
      </c>
      <c r="G258">
        <f t="shared" ca="1" si="87"/>
        <v>0.124092284597348</v>
      </c>
      <c r="H258">
        <f t="shared" ca="1" si="87"/>
        <v>0.13863489912565041</v>
      </c>
      <c r="I258">
        <f t="shared" ca="1" si="87"/>
        <v>0.25183378079303287</v>
      </c>
      <c r="M258" t="str">
        <f t="shared" ref="M258:M321" ca="1" si="89">IF(LEN(J258)&lt;&gt;0,J258,VLOOKUP(D258+$B258,$BJ:$BK,MATCH($BK$1,$BJ$1:$BK$1,0),1))</f>
        <v>지정 장비</v>
      </c>
      <c r="N258" t="e">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#VALUE!</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e">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#VALUE!</v>
      </c>
      <c r="R258" t="e">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#VALUE!</v>
      </c>
      <c r="S258" t="e">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#VALUE!</v>
      </c>
      <c r="T258" t="e">
        <f t="shared" ref="T258:T321" ca="1" si="92">IF(OR(ISNUMBER(N258),N258="삭제",ISBLANK(N258)),"",
IF(LEFT(N258,5)="Equip",IF(MID(N258,7,1)="4","전설",""),
IF(LEFT(N258,5)="Actor",IF(MID(N258,7,1)="2","전설",""),
"그외없음")))</f>
        <v>#VALUE!</v>
      </c>
      <c r="U258" t="s">
        <v>82</v>
      </c>
      <c r="V258" t="s">
        <v>257</v>
      </c>
      <c r="W258">
        <v>1</v>
      </c>
      <c r="X258" t="s">
        <v>125</v>
      </c>
      <c r="Z258">
        <v>3100</v>
      </c>
      <c r="AA258" t="str">
        <f t="shared" ref="AA258:AA321" ca="1" si="93">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 t="shared" si="88"/>
        <v>0</v>
      </c>
      <c r="D259">
        <f t="shared" ca="1" si="87"/>
        <v>0.90823813465448211</v>
      </c>
      <c r="E259">
        <f t="shared" ca="1" si="87"/>
        <v>0.28116307252306116</v>
      </c>
      <c r="F259">
        <f t="shared" ca="1" si="87"/>
        <v>0.24404069413214668</v>
      </c>
      <c r="G259">
        <f t="shared" ca="1" si="87"/>
        <v>0.57106545107612783</v>
      </c>
      <c r="H259">
        <f t="shared" ca="1" si="87"/>
        <v>0.67997659844212044</v>
      </c>
      <c r="I259">
        <f t="shared" ca="1" si="87"/>
        <v>0.92085298895547041</v>
      </c>
      <c r="M259" t="str">
        <f t="shared" ca="1" si="89"/>
        <v>지정 장비</v>
      </c>
      <c r="N259" t="e">
        <f t="shared" ca="1" si="90"/>
        <v>#VALUE!</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t="e">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#VALUE!</v>
      </c>
      <c r="S259" t="e">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#VALUE!</v>
      </c>
      <c r="T259" t="e">
        <f t="shared" ca="1" si="92"/>
        <v>#VALUE!</v>
      </c>
      <c r="U259" t="s">
        <v>82</v>
      </c>
      <c r="V259" t="s">
        <v>240</v>
      </c>
      <c r="W259">
        <v>1</v>
      </c>
      <c r="X259" t="s">
        <v>125</v>
      </c>
      <c r="Z259">
        <v>1500</v>
      </c>
      <c r="AA259" t="str">
        <f t="shared" ca="1" si="93"/>
        <v>fe</v>
      </c>
      <c r="AB259" t="s">
        <v>82</v>
      </c>
      <c r="AC259" t="s">
        <v>378</v>
      </c>
      <c r="AD259">
        <v>1</v>
      </c>
      <c r="AE259" t="s">
        <v>125</v>
      </c>
      <c r="AG259">
        <v>3800</v>
      </c>
      <c r="AH259" t="str">
        <f>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v>
      </c>
      <c r="AN259" t="str">
        <f t="shared" ca="1" si="97"/>
        <v>{"dy":26,"sl":7,"tp":"fe","vl":"Equip6102","cn":1,"pt":"GO","pr":3800}</v>
      </c>
    </row>
    <row r="260" spans="1:40">
      <c r="A260">
        <v>26</v>
      </c>
      <c r="B260">
        <v>8</v>
      </c>
      <c r="C260">
        <f t="shared" si="88"/>
        <v>0</v>
      </c>
      <c r="D260">
        <f t="shared" ca="1" si="87"/>
        <v>0.43055807441977978</v>
      </c>
      <c r="E260">
        <f t="shared" ca="1" si="87"/>
        <v>0.2532731577846401</v>
      </c>
      <c r="F260">
        <f t="shared" ca="1" si="87"/>
        <v>0.27660198077619891</v>
      </c>
      <c r="G260">
        <f t="shared" ca="1" si="87"/>
        <v>0.43313518230216164</v>
      </c>
      <c r="H260">
        <f t="shared" ca="1" si="87"/>
        <v>3.6136024229679542E-2</v>
      </c>
      <c r="I260">
        <f t="shared" ca="1" si="87"/>
        <v>0.88130728136640801</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fl5</v>
      </c>
      <c r="AB260" t="s">
        <v>431</v>
      </c>
      <c r="AC260" t="s">
        <v>473</v>
      </c>
      <c r="AD260">
        <v>1</v>
      </c>
      <c r="AE260" t="s">
        <v>129</v>
      </c>
      <c r="AF260">
        <v>80</v>
      </c>
      <c r="AG260">
        <v>59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도스로프</v>
      </c>
      <c r="AL260">
        <v>1</v>
      </c>
      <c r="AM26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v>
      </c>
      <c r="AN260" t="str">
        <f t="shared" ca="1" si="97"/>
        <v>{"dy":26,"sl":8,"tp":"fl5","vl":"Actor0030","cn":1,"pt":"DI","pp":80,"pr":59}</v>
      </c>
    </row>
    <row r="261" spans="1:40">
      <c r="A261">
        <v>26</v>
      </c>
      <c r="B261">
        <v>9</v>
      </c>
      <c r="C261">
        <f t="shared" si="88"/>
        <v>0</v>
      </c>
      <c r="D261">
        <f t="shared" ca="1" si="87"/>
        <v>0.65466846051630467</v>
      </c>
      <c r="E261">
        <f t="shared" ca="1" si="87"/>
        <v>0.63874491461441707</v>
      </c>
      <c r="F261">
        <f t="shared" ca="1" si="87"/>
        <v>0.92705946531791861</v>
      </c>
      <c r="G261">
        <f t="shared" ca="1" si="87"/>
        <v>0.69023743393045023</v>
      </c>
      <c r="H261">
        <f t="shared" ca="1" si="87"/>
        <v>0.28360520949658441</v>
      </c>
      <c r="I261">
        <f t="shared" ca="1" si="87"/>
        <v>0.84435718085381839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fl6</v>
      </c>
      <c r="AB261" t="s">
        <v>432</v>
      </c>
      <c r="AC261" t="s">
        <v>473</v>
      </c>
      <c r="AD261">
        <v>1</v>
      </c>
      <c r="AE261" t="s">
        <v>129</v>
      </c>
      <c r="AF261">
        <v>80</v>
      </c>
      <c r="AG261">
        <v>59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도스로프</v>
      </c>
      <c r="AL261">
        <v>1</v>
      </c>
      <c r="AM26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v>
      </c>
      <c r="AN261" t="str">
        <f t="shared" ca="1" si="97"/>
        <v>{"dy":26,"sl":9,"tp":"fl6","vl":"Actor0030","cn":1,"pt":"DI","pp":80,"pr":59}</v>
      </c>
    </row>
    <row r="262" spans="1:40">
      <c r="A262">
        <v>27</v>
      </c>
      <c r="B262">
        <v>0</v>
      </c>
      <c r="C262">
        <f t="shared" si="88"/>
        <v>0</v>
      </c>
      <c r="D262">
        <f t="shared" ref="D262:I271" ca="1" si="98">RAND()</f>
        <v>6.0199685184930796E-2</v>
      </c>
      <c r="E262">
        <f t="shared" ca="1" si="98"/>
        <v>0.43581162059949419</v>
      </c>
      <c r="F262">
        <f t="shared" ca="1" si="98"/>
        <v>0.47057090534974277</v>
      </c>
      <c r="G262">
        <f t="shared" ca="1" si="98"/>
        <v>0.49803000263313324</v>
      </c>
      <c r="H262">
        <f t="shared" ca="1" si="98"/>
        <v>8.7171728531228565E-2</v>
      </c>
      <c r="I262">
        <f t="shared" ca="1" si="98"/>
        <v>0.63532049420999237</v>
      </c>
      <c r="M262" t="str">
        <f t="shared" ca="1" si="89"/>
        <v>지정 장비</v>
      </c>
      <c r="N262" t="e">
        <f t="shared" ca="1" si="90"/>
        <v>#VALUE!</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e">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#VALUE!</v>
      </c>
      <c r="R262" t="e">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#VALUE!</v>
      </c>
      <c r="S262" t="e">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#VALUE!</v>
      </c>
      <c r="T262" t="e">
        <f t="shared" ca="1" si="92"/>
        <v>#VALUE!</v>
      </c>
      <c r="U262" t="s">
        <v>82</v>
      </c>
      <c r="V262" t="s">
        <v>178</v>
      </c>
      <c r="W262">
        <v>1</v>
      </c>
      <c r="X262" t="s">
        <v>125</v>
      </c>
      <c r="Z262">
        <v>1000</v>
      </c>
      <c r="AA262" t="str">
        <f t="shared" ca="1" si="93"/>
        <v>fe</v>
      </c>
      <c r="AB262" t="s">
        <v>82</v>
      </c>
      <c r="AC262" t="s">
        <v>424</v>
      </c>
      <c r="AD262">
        <v>1</v>
      </c>
      <c r="AE262" t="s">
        <v>125</v>
      </c>
      <c r="AG262">
        <v>1400</v>
      </c>
      <c r="AH262" t="str">
        <f>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v>
      </c>
      <c r="AN262" t="str">
        <f t="shared" ca="1" si="97"/>
        <v>{"dy":27,"sl":0,"tp":"fe","vl":"Equip2101","cn":1,"pt":"GO","pr":1400}</v>
      </c>
    </row>
    <row r="263" spans="1:40">
      <c r="A263">
        <v>27</v>
      </c>
      <c r="B263">
        <v>1</v>
      </c>
      <c r="C263">
        <f t="shared" si="88"/>
        <v>0</v>
      </c>
      <c r="D263">
        <f t="shared" ca="1" si="98"/>
        <v>0.90269659098544996</v>
      </c>
      <c r="E263">
        <f t="shared" ca="1" si="98"/>
        <v>0.30159052010907672</v>
      </c>
      <c r="F263">
        <f t="shared" ca="1" si="98"/>
        <v>0.70362220147764798</v>
      </c>
      <c r="G263">
        <f t="shared" ca="1" si="98"/>
        <v>0.88140207726863695</v>
      </c>
      <c r="H263">
        <f t="shared" ca="1" si="98"/>
        <v>0.69445365162899941</v>
      </c>
      <c r="I263">
        <f t="shared" ca="1" si="98"/>
        <v>0.28485854266443122</v>
      </c>
      <c r="M263" t="str">
        <f t="shared" ca="1" si="89"/>
        <v>지정 장비</v>
      </c>
      <c r="N263" t="e">
        <f t="shared" ca="1" si="90"/>
        <v>#VALUE!</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t="e">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#VALUE!</v>
      </c>
      <c r="S263" t="e">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#VALUE!</v>
      </c>
      <c r="T263" t="e">
        <f t="shared" ca="1" si="92"/>
        <v>#VALUE!</v>
      </c>
      <c r="U263" t="s">
        <v>82</v>
      </c>
      <c r="V263" t="s">
        <v>276</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v>
      </c>
      <c r="AN263" t="str">
        <f t="shared" ca="1" si="97"/>
        <v>{"dy":27,"sl":1,"tp":"upn","vl":"46336","cn":11,"pt":"GO","pr":3300}</v>
      </c>
    </row>
    <row r="264" spans="1:40">
      <c r="A264">
        <v>27</v>
      </c>
      <c r="B264">
        <v>2</v>
      </c>
      <c r="C264">
        <f t="shared" si="88"/>
        <v>0</v>
      </c>
      <c r="D264">
        <f t="shared" ca="1" si="98"/>
        <v>0.73005536095253787</v>
      </c>
      <c r="E264">
        <f t="shared" ca="1" si="98"/>
        <v>0.64481749706883262</v>
      </c>
      <c r="F264">
        <f t="shared" ca="1" si="98"/>
        <v>0.79725364828026379</v>
      </c>
      <c r="G264">
        <f t="shared" ca="1" si="98"/>
        <v>0.34502471288484482</v>
      </c>
      <c r="H264">
        <f t="shared" ca="1" si="98"/>
        <v>0.95661078623171569</v>
      </c>
      <c r="I264">
        <f t="shared" ca="1" si="98"/>
        <v>4.4001449289001626E-2</v>
      </c>
      <c r="M264" t="str">
        <f t="shared" ca="1" si="89"/>
        <v>안 지정 캐릭터 PP 영웅등급</v>
      </c>
      <c r="N264">
        <f t="shared" ca="1" si="90"/>
        <v>64481</v>
      </c>
      <c r="O264">
        <f t="shared" ca="1" si="91"/>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454</v>
      </c>
      <c r="AD264">
        <v>1</v>
      </c>
      <c r="AE264" t="s">
        <v>125</v>
      </c>
      <c r="AG264">
        <v>3200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용력의 방패</v>
      </c>
      <c r="AL264">
        <v>1</v>
      </c>
      <c r="AM26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v>
      </c>
      <c r="AN264" t="str">
        <f t="shared" ca="1" si="97"/>
        <v>{"dy":27,"sl":2,"tp":"fe","vl":"Equip7101","cn":1,"pt":"GO","pr":3200}</v>
      </c>
    </row>
    <row r="265" spans="1:40">
      <c r="A265">
        <v>27</v>
      </c>
      <c r="B265">
        <v>3</v>
      </c>
      <c r="C265">
        <f t="shared" si="88"/>
        <v>0</v>
      </c>
      <c r="D265">
        <f t="shared" ca="1" si="98"/>
        <v>0.90602294919064352</v>
      </c>
      <c r="E265">
        <f t="shared" ca="1" si="98"/>
        <v>0.48039028916183246</v>
      </c>
      <c r="F265">
        <f t="shared" ca="1" si="98"/>
        <v>0.82307739745965169</v>
      </c>
      <c r="G265">
        <f t="shared" ca="1" si="98"/>
        <v>0.79893337803381403</v>
      </c>
      <c r="H265">
        <f t="shared" ca="1" si="98"/>
        <v>0.982255584274069</v>
      </c>
      <c r="I265">
        <f t="shared" ca="1" si="98"/>
        <v>0.43340338467504891</v>
      </c>
      <c r="M265" t="str">
        <f t="shared" ca="1" si="89"/>
        <v>안 지정 캐릭터 PP 일반등급</v>
      </c>
      <c r="N265">
        <f t="shared" ca="1" si="90"/>
        <v>48039</v>
      </c>
      <c r="O265">
        <f t="shared" ca="1" si="91"/>
        <v>8</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399</v>
      </c>
      <c r="AD265">
        <v>1</v>
      </c>
      <c r="AE265" t="s">
        <v>125</v>
      </c>
      <c r="AG265">
        <v>900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용사의 단검</v>
      </c>
      <c r="AL265">
        <v>1</v>
      </c>
      <c r="AM26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v>
      </c>
      <c r="AN265" t="str">
        <f t="shared" ca="1" si="97"/>
        <v>{"dy":27,"sl":3,"tp":"fe","vl":"Equip1001","cn":1,"pt":"GO","pr":900}</v>
      </c>
    </row>
    <row r="266" spans="1:40">
      <c r="A266">
        <v>27</v>
      </c>
      <c r="B266">
        <v>4</v>
      </c>
      <c r="C266">
        <f t="shared" si="88"/>
        <v>0</v>
      </c>
      <c r="D266">
        <f t="shared" ca="1" si="98"/>
        <v>0.77173650593378673</v>
      </c>
      <c r="E266">
        <f t="shared" ca="1" si="98"/>
        <v>0.67995127272408551</v>
      </c>
      <c r="F266">
        <f t="shared" ca="1" si="98"/>
        <v>0.48342545078392063</v>
      </c>
      <c r="G266">
        <f t="shared" ca="1" si="98"/>
        <v>0.45225015759492226</v>
      </c>
      <c r="H266">
        <f t="shared" ca="1" si="98"/>
        <v>0.62666246334015185</v>
      </c>
      <c r="I266">
        <f t="shared" ca="1" si="98"/>
        <v>0.97617500896577891</v>
      </c>
      <c r="M266" t="str">
        <f t="shared" ca="1" si="89"/>
        <v>안 지정 캐릭터 PP 일반등급</v>
      </c>
      <c r="N266">
        <f t="shared" ca="1" si="90"/>
        <v>67995</v>
      </c>
      <c r="O266">
        <f t="shared" ca="1" si="91"/>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v>
      </c>
      <c r="AN266" t="str">
        <f t="shared" ca="1" si="97"/>
        <v>{"dy":27,"sl":4,"tp":"upn","vl":"58093","cn":12,"pt":"GO","pr":3600}</v>
      </c>
    </row>
    <row r="267" spans="1:40">
      <c r="A267">
        <v>27</v>
      </c>
      <c r="B267">
        <v>5</v>
      </c>
      <c r="C267">
        <f t="shared" si="88"/>
        <v>0</v>
      </c>
      <c r="D267">
        <f t="shared" ca="1" si="98"/>
        <v>0.24750752551190502</v>
      </c>
      <c r="E267">
        <f t="shared" ca="1" si="98"/>
        <v>0.93668901252949488</v>
      </c>
      <c r="F267">
        <f t="shared" ca="1" si="98"/>
        <v>0.9860017905735422</v>
      </c>
      <c r="G267">
        <f t="shared" ca="1" si="98"/>
        <v>0.36517270939065349</v>
      </c>
      <c r="H267">
        <f t="shared" ca="1" si="98"/>
        <v>0.85481000284046127</v>
      </c>
      <c r="I267">
        <f t="shared" ca="1" si="98"/>
        <v>7.9325382224503804E-2</v>
      </c>
      <c r="M267" t="str">
        <f t="shared" ca="1" si="89"/>
        <v>지정 장비</v>
      </c>
      <c r="N267" t="e">
        <f t="shared" ca="1" si="90"/>
        <v>#VALUE!</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t="e">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#VALUE!</v>
      </c>
      <c r="S267" t="e">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#VALUE!</v>
      </c>
      <c r="T267" t="e">
        <f t="shared" ca="1" si="92"/>
        <v>#VALUE!</v>
      </c>
      <c r="U267" t="s">
        <v>91</v>
      </c>
      <c r="V267">
        <v>73986</v>
      </c>
      <c r="W267">
        <v>13</v>
      </c>
      <c r="X267" t="s">
        <v>125</v>
      </c>
      <c r="Z267">
        <v>1300</v>
      </c>
      <c r="AA267" t="str">
        <f t="shared" ca="1" si="93"/>
        <v>fe</v>
      </c>
      <c r="AB267" t="s">
        <v>82</v>
      </c>
      <c r="AC267" t="s">
        <v>487</v>
      </c>
      <c r="AD267">
        <v>1</v>
      </c>
      <c r="AE267" t="s">
        <v>125</v>
      </c>
      <c r="AG267">
        <v>2200</v>
      </c>
      <c r="AH267" t="str">
        <f>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까마귀 리볼버</v>
      </c>
      <c r="AL267">
        <v>1</v>
      </c>
      <c r="AM26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v>
      </c>
      <c r="AN267" t="str">
        <f t="shared" ca="1" si="97"/>
        <v>{"dy":27,"sl":5,"tp":"fe","vl":"Equip6001","cn":1,"pt":"GO","pr":2200}</v>
      </c>
    </row>
    <row r="268" spans="1:40">
      <c r="A268">
        <v>27</v>
      </c>
      <c r="B268">
        <v>6</v>
      </c>
      <c r="C268">
        <f t="shared" si="88"/>
        <v>0</v>
      </c>
      <c r="D268">
        <f t="shared" ca="1" si="98"/>
        <v>0.72040859390556722</v>
      </c>
      <c r="E268">
        <f t="shared" ca="1" si="98"/>
        <v>0.59932566559326927</v>
      </c>
      <c r="F268">
        <f t="shared" ca="1" si="98"/>
        <v>0.37353636254027345</v>
      </c>
      <c r="G268">
        <f t="shared" ca="1" si="98"/>
        <v>0.23758278539406474</v>
      </c>
      <c r="H268">
        <f t="shared" ca="1" si="98"/>
        <v>6.7798117980353401E-2</v>
      </c>
      <c r="I268">
        <f t="shared" ca="1" si="98"/>
        <v>0.42446695336148288</v>
      </c>
      <c r="M268" t="str">
        <f t="shared" ca="1" si="89"/>
        <v>지정 장비</v>
      </c>
      <c r="N268" t="e">
        <f t="shared" ca="1" si="90"/>
        <v>#VALUE!</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e">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#VALUE!</v>
      </c>
      <c r="R268" t="e">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#VALUE!</v>
      </c>
      <c r="S268" t="e">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#VALUE!</v>
      </c>
      <c r="T268" t="e">
        <f t="shared" ca="1" si="92"/>
        <v>#VALUE!</v>
      </c>
      <c r="U268" t="s">
        <v>82</v>
      </c>
      <c r="V268" t="s">
        <v>243</v>
      </c>
      <c r="W268">
        <v>1</v>
      </c>
      <c r="X268" t="s">
        <v>125</v>
      </c>
      <c r="Z268">
        <v>600</v>
      </c>
      <c r="AA268" t="str">
        <f t="shared" ca="1" si="93"/>
        <v>fe</v>
      </c>
      <c r="AB268" t="s">
        <v>82</v>
      </c>
      <c r="AC268" t="s">
        <v>441</v>
      </c>
      <c r="AD268">
        <v>1</v>
      </c>
      <c r="AE268" t="s">
        <v>125</v>
      </c>
      <c r="AG268">
        <v>29100</v>
      </c>
      <c r="AH268" t="str">
        <f>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v>
      </c>
      <c r="AN268" t="str">
        <f t="shared" ca="1" si="97"/>
        <v>{"dy":27,"sl":6,"tp":"fe","vl":"Equip8202","cn":1,"pt":"GO","pr":29100}</v>
      </c>
    </row>
    <row r="269" spans="1:40">
      <c r="A269">
        <v>27</v>
      </c>
      <c r="B269">
        <v>7</v>
      </c>
      <c r="C269">
        <f t="shared" si="88"/>
        <v>0</v>
      </c>
      <c r="D269">
        <f t="shared" ca="1" si="98"/>
        <v>0.62050034408541088</v>
      </c>
      <c r="E269">
        <f t="shared" ca="1" si="98"/>
        <v>0.69949209056584094</v>
      </c>
      <c r="F269">
        <f t="shared" ca="1" si="98"/>
        <v>0.67951590162564746</v>
      </c>
      <c r="G269">
        <f t="shared" ca="1" si="98"/>
        <v>0.64622975455559795</v>
      </c>
      <c r="H269">
        <f t="shared" ca="1" si="98"/>
        <v>0.6933503769148871</v>
      </c>
      <c r="I269">
        <f t="shared" ca="1" si="98"/>
        <v>0.72272386226784058</v>
      </c>
      <c r="M269" t="str">
        <f t="shared" ca="1" si="89"/>
        <v>지정 장비</v>
      </c>
      <c r="N269" t="e">
        <f t="shared" ca="1" si="90"/>
        <v>#VALUE!</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t="e">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#VALUE!</v>
      </c>
      <c r="S269" t="e">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#VALUE!</v>
      </c>
      <c r="T269" t="e">
        <f t="shared" ca="1" si="92"/>
        <v>#VALUE!</v>
      </c>
      <c r="U269" t="s">
        <v>82</v>
      </c>
      <c r="V269" t="s">
        <v>198</v>
      </c>
      <c r="W269">
        <v>1</v>
      </c>
      <c r="X269" t="s">
        <v>125</v>
      </c>
      <c r="Z269">
        <v>74600</v>
      </c>
      <c r="AA269" t="str">
        <f t="shared" ca="1" si="93"/>
        <v>uph</v>
      </c>
      <c r="AB269" t="s">
        <v>91</v>
      </c>
      <c r="AC269">
        <v>34952</v>
      </c>
      <c r="AD269">
        <v>11</v>
      </c>
      <c r="AE269" t="s">
        <v>404</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v>
      </c>
      <c r="AN269" t="str">
        <f t="shared" ca="1" si="97"/>
        <v>{"dy":27,"sl":7,"tp":"uph","vl":"34952","cn":11,"pt":"DI","pr":3}</v>
      </c>
    </row>
    <row r="270" spans="1:40">
      <c r="A270">
        <v>27</v>
      </c>
      <c r="B270">
        <v>8</v>
      </c>
      <c r="C270">
        <f t="shared" si="88"/>
        <v>0</v>
      </c>
      <c r="D270">
        <f t="shared" ca="1" si="98"/>
        <v>0.78683280080081397</v>
      </c>
      <c r="E270">
        <f t="shared" ca="1" si="98"/>
        <v>0.32258186637475117</v>
      </c>
      <c r="F270">
        <f t="shared" ca="1" si="98"/>
        <v>0.19455869379396851</v>
      </c>
      <c r="G270">
        <f t="shared" ca="1" si="98"/>
        <v>0.96773439526264671</v>
      </c>
      <c r="H270">
        <f t="shared" ca="1" si="98"/>
        <v>0.57029760510710925</v>
      </c>
      <c r="I270">
        <f t="shared" ca="1" si="98"/>
        <v>0.99340021780794696</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v>
      </c>
      <c r="AN270" t="str">
        <f t="shared" ca="1" si="97"/>
        <v>{"dy":27,"sl":8}</v>
      </c>
    </row>
    <row r="271" spans="1:40">
      <c r="A271">
        <v>27</v>
      </c>
      <c r="B271">
        <v>9</v>
      </c>
      <c r="C271">
        <f t="shared" si="88"/>
        <v>0</v>
      </c>
      <c r="D271">
        <f t="shared" ca="1" si="98"/>
        <v>0.55845804651577624</v>
      </c>
      <c r="E271">
        <f t="shared" ca="1" si="98"/>
        <v>0.32995440562629363</v>
      </c>
      <c r="F271">
        <f t="shared" ca="1" si="98"/>
        <v>0.87302567896167316</v>
      </c>
      <c r="G271">
        <f t="shared" ca="1" si="98"/>
        <v>0.84982683397827508</v>
      </c>
      <c r="H271">
        <f t="shared" ca="1" si="98"/>
        <v>0.51697901021582993</v>
      </c>
      <c r="I271">
        <f t="shared" ca="1" si="98"/>
        <v>0.54964030146145726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v>
      </c>
      <c r="AN271" t="str">
        <f t="shared" ca="1" si="97"/>
        <v>{"dy":27,"sl":9}</v>
      </c>
    </row>
    <row r="272" spans="1:40">
      <c r="A272">
        <v>28</v>
      </c>
      <c r="B272">
        <v>0</v>
      </c>
      <c r="C272">
        <f t="shared" si="88"/>
        <v>0</v>
      </c>
      <c r="D272">
        <f t="shared" ref="D272:I281" ca="1" si="99">RAND()</f>
        <v>0.77979836824778448</v>
      </c>
      <c r="E272">
        <f t="shared" ca="1" si="99"/>
        <v>0.45410181183274123</v>
      </c>
      <c r="F272">
        <f t="shared" ca="1" si="99"/>
        <v>0.37903262526711634</v>
      </c>
      <c r="G272">
        <f t="shared" ca="1" si="99"/>
        <v>0.88679473774328499</v>
      </c>
      <c r="H272">
        <f t="shared" ca="1" si="99"/>
        <v>0.68940130403456779</v>
      </c>
      <c r="I272">
        <f t="shared" ca="1" si="99"/>
        <v>0.12155883787317556</v>
      </c>
      <c r="M272" t="str">
        <f t="shared" ca="1" si="89"/>
        <v>지정 장비</v>
      </c>
      <c r="N272" t="e">
        <f t="shared" ca="1" si="90"/>
        <v>#VALUE!</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t="e">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#VALUE!</v>
      </c>
      <c r="S272" t="e">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#VALUE!</v>
      </c>
      <c r="T272" t="e">
        <f t="shared" ca="1" si="92"/>
        <v>#VALUE!</v>
      </c>
      <c r="U272" t="s">
        <v>82</v>
      </c>
      <c r="V272" t="s">
        <v>204</v>
      </c>
      <c r="W272">
        <v>1</v>
      </c>
      <c r="X272" t="s">
        <v>125</v>
      </c>
      <c r="Z272">
        <v>3200</v>
      </c>
      <c r="AA272" t="str">
        <f t="shared" ca="1" si="93"/>
        <v>fe</v>
      </c>
      <c r="AB272" t="s">
        <v>82</v>
      </c>
      <c r="AC272" t="s">
        <v>458</v>
      </c>
      <c r="AD272">
        <v>1</v>
      </c>
      <c r="AE272" t="s">
        <v>125</v>
      </c>
      <c r="AG272">
        <v>1100</v>
      </c>
      <c r="AH272" t="str">
        <f>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별의 계시</v>
      </c>
      <c r="AL272">
        <v>1</v>
      </c>
      <c r="AM27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v>
      </c>
      <c r="AN272" t="str">
        <f t="shared" ca="1" si="97"/>
        <v>{"dy":28,"sl":0,"tp":"fe","vl":"Equip4101","cn":1,"pt":"GO","pr":1100}</v>
      </c>
    </row>
    <row r="273" spans="1:40">
      <c r="A273">
        <v>28</v>
      </c>
      <c r="B273">
        <v>1</v>
      </c>
      <c r="C273">
        <f t="shared" si="88"/>
        <v>0</v>
      </c>
      <c r="D273">
        <f t="shared" ca="1" si="99"/>
        <v>0.86301115770797843</v>
      </c>
      <c r="E273">
        <f t="shared" ca="1" si="99"/>
        <v>0.16435916710419685</v>
      </c>
      <c r="F273">
        <f t="shared" ca="1" si="99"/>
        <v>0.86759880940280509</v>
      </c>
      <c r="G273">
        <f t="shared" ca="1" si="99"/>
        <v>0.21072135631615063</v>
      </c>
      <c r="H273">
        <f t="shared" ca="1" si="99"/>
        <v>0.57698727398557792</v>
      </c>
      <c r="I273">
        <f t="shared" ca="1" si="99"/>
        <v>0.28521604581456383</v>
      </c>
      <c r="M273" t="str">
        <f t="shared" ca="1" si="89"/>
        <v>지정 장비</v>
      </c>
      <c r="N273" t="e">
        <f t="shared" ca="1" si="90"/>
        <v>#VALUE!</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e">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#VALUE!</v>
      </c>
      <c r="R273" t="e">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#VALUE!</v>
      </c>
      <c r="S273" t="e">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#VALUE!</v>
      </c>
      <c r="T273" t="e">
        <f t="shared" ca="1" si="92"/>
        <v>#VALUE!</v>
      </c>
      <c r="U273" t="s">
        <v>82</v>
      </c>
      <c r="V273" t="s">
        <v>245</v>
      </c>
      <c r="W273">
        <v>1</v>
      </c>
      <c r="X273" t="s">
        <v>125</v>
      </c>
      <c r="Z273">
        <v>900</v>
      </c>
      <c r="AA273" t="str">
        <f t="shared" ca="1" si="93"/>
        <v>fe</v>
      </c>
      <c r="AB273" t="s">
        <v>82</v>
      </c>
      <c r="AC273" t="s">
        <v>415</v>
      </c>
      <c r="AD273">
        <v>1</v>
      </c>
      <c r="AE273" t="s">
        <v>129</v>
      </c>
      <c r="AG273">
        <v>4</v>
      </c>
      <c r="AH273" t="str">
        <f>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이중 날개 활</v>
      </c>
      <c r="AL273">
        <v>1</v>
      </c>
      <c r="AM27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v>
      </c>
      <c r="AN273" t="str">
        <f t="shared" ca="1" si="97"/>
        <v>{"dy":28,"sl":1,"tp":"fe","vl":"Equip2201","cn":1,"pt":"DI","pr":4}</v>
      </c>
    </row>
    <row r="274" spans="1:40">
      <c r="A274">
        <v>28</v>
      </c>
      <c r="B274">
        <v>2</v>
      </c>
      <c r="C274">
        <f t="shared" si="88"/>
        <v>0</v>
      </c>
      <c r="D274">
        <f t="shared" ca="1" si="99"/>
        <v>0.20062415187980243</v>
      </c>
      <c r="E274">
        <f t="shared" ca="1" si="99"/>
        <v>0.36485829279583382</v>
      </c>
      <c r="F274">
        <f t="shared" ca="1" si="99"/>
        <v>0.71728215471178125</v>
      </c>
      <c r="G274">
        <f t="shared" ca="1" si="99"/>
        <v>0.46545189472387127</v>
      </c>
      <c r="H274">
        <f t="shared" ca="1" si="99"/>
        <v>0.51638026661533476</v>
      </c>
      <c r="I274">
        <f t="shared" ca="1" si="99"/>
        <v>0.62325621347109594</v>
      </c>
      <c r="M274" t="str">
        <f t="shared" ca="1" si="89"/>
        <v>안 지정 캐릭터 PP 영웅등급</v>
      </c>
      <c r="N274">
        <f t="shared" ca="1" si="90"/>
        <v>36485</v>
      </c>
      <c r="O274">
        <f t="shared" ca="1" si="91"/>
        <v>7</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2100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436</v>
      </c>
      <c r="AD274">
        <v>1</v>
      </c>
      <c r="AE274" t="s">
        <v>125</v>
      </c>
      <c r="AG274">
        <v>7400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전투마법사의 지팡이</v>
      </c>
      <c r="AL274">
        <v>1</v>
      </c>
      <c r="AM27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v>
      </c>
      <c r="AN274" t="str">
        <f t="shared" ca="1" si="97"/>
        <v>{"dy":28,"sl":2,"tp":"fe","vl":"Equip3301","cn":1,"pt":"GO","pr":7400}</v>
      </c>
    </row>
    <row r="275" spans="1:40">
      <c r="A275">
        <v>28</v>
      </c>
      <c r="B275">
        <v>3</v>
      </c>
      <c r="C275">
        <f t="shared" si="88"/>
        <v>0</v>
      </c>
      <c r="D275">
        <f t="shared" ca="1" si="99"/>
        <v>0.54638152938552598</v>
      </c>
      <c r="E275">
        <f t="shared" ca="1" si="99"/>
        <v>0.96478680522142801</v>
      </c>
      <c r="F275">
        <f t="shared" ca="1" si="99"/>
        <v>0.53057432207753397</v>
      </c>
      <c r="G275">
        <f t="shared" ca="1" si="99"/>
        <v>0.40695642509097107</v>
      </c>
      <c r="H275">
        <f t="shared" ca="1" si="99"/>
        <v>0.6352175927418936</v>
      </c>
      <c r="I275">
        <f t="shared" ca="1" si="99"/>
        <v>0.19992036337368135</v>
      </c>
      <c r="M275" t="str">
        <f t="shared" ca="1" si="89"/>
        <v>안 지정 캐릭터 PP 일반등급</v>
      </c>
      <c r="N275">
        <f t="shared" ca="1" si="90"/>
        <v>96478</v>
      </c>
      <c r="O275">
        <f t="shared" ca="1" si="91"/>
        <v>14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4200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437</v>
      </c>
      <c r="AD275">
        <v>1</v>
      </c>
      <c r="AE275" t="s">
        <v>125</v>
      </c>
      <c r="AG275">
        <v>3300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미스틱 해머</v>
      </c>
      <c r="AL275">
        <v>1</v>
      </c>
      <c r="AM27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v>
      </c>
      <c r="AN275" t="str">
        <f t="shared" ca="1" si="97"/>
        <v>{"dy":28,"sl":3,"tp":"fe","vl":"Equip4202","cn":1,"pt":"GO","pr":3300}</v>
      </c>
    </row>
    <row r="276" spans="1:40">
      <c r="A276">
        <v>28</v>
      </c>
      <c r="B276">
        <v>4</v>
      </c>
      <c r="C276">
        <f t="shared" si="88"/>
        <v>0</v>
      </c>
      <c r="D276">
        <f t="shared" ca="1" si="99"/>
        <v>0.13508952120993878</v>
      </c>
      <c r="E276">
        <f t="shared" ca="1" si="99"/>
        <v>5.5057036534127413E-3</v>
      </c>
      <c r="F276">
        <f t="shared" ca="1" si="99"/>
        <v>0.38914914902566033</v>
      </c>
      <c r="G276">
        <f t="shared" ca="1" si="99"/>
        <v>5.5703063288250476E-2</v>
      </c>
      <c r="H276">
        <f t="shared" ca="1" si="99"/>
        <v>0.90817451666544335</v>
      </c>
      <c r="I276">
        <f t="shared" ca="1" si="99"/>
        <v>0.37465465874908255</v>
      </c>
      <c r="M276" t="str">
        <f t="shared" ca="1" si="89"/>
        <v>안 지정 캐릭터 PP 일반등급</v>
      </c>
      <c r="N276">
        <f t="shared" ca="1" si="90"/>
        <v>550</v>
      </c>
      <c r="O276">
        <f t="shared" ca="1" si="91"/>
        <v>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475</v>
      </c>
      <c r="AD276">
        <v>1</v>
      </c>
      <c r="AE276" t="s">
        <v>125</v>
      </c>
      <c r="AG276">
        <v>9600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v>
      </c>
      <c r="AN276" t="str">
        <f t="shared" ca="1" si="97"/>
        <v>{"dy":28,"sl":4,"tp":"fe","vl":"Equip7201","cn":1,"pt":"GO","pr":9600}</v>
      </c>
    </row>
    <row r="277" spans="1:40">
      <c r="A277">
        <v>28</v>
      </c>
      <c r="B277">
        <v>5</v>
      </c>
      <c r="C277">
        <f t="shared" si="88"/>
        <v>0</v>
      </c>
      <c r="D277">
        <f t="shared" ca="1" si="99"/>
        <v>0.60161005293291236</v>
      </c>
      <c r="E277">
        <f t="shared" ca="1" si="99"/>
        <v>7.0666486010672491E-2</v>
      </c>
      <c r="F277">
        <f t="shared" ca="1" si="99"/>
        <v>0.77995465677290599</v>
      </c>
      <c r="G277">
        <f t="shared" ca="1" si="99"/>
        <v>0.61165141037015858</v>
      </c>
      <c r="H277">
        <f t="shared" ca="1" si="99"/>
        <v>0.85495121213853886</v>
      </c>
      <c r="I277">
        <f t="shared" ca="1" si="99"/>
        <v>0.19572692435830286</v>
      </c>
      <c r="M277" t="str">
        <f t="shared" ca="1" si="89"/>
        <v>안 지정 캐릭터 PP 영웅등급</v>
      </c>
      <c r="N277">
        <f t="shared" ca="1" si="90"/>
        <v>7066</v>
      </c>
      <c r="O277">
        <f t="shared" ca="1" si="91"/>
        <v>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v>
      </c>
      <c r="AN277" t="str">
        <f t="shared" ca="1" si="97"/>
        <v>{"dy":28,"sl":5,"tp":"uph","vl":"85730","cn":7,"pt":"GO","pr":2100}</v>
      </c>
    </row>
    <row r="278" spans="1:40">
      <c r="A278">
        <v>28</v>
      </c>
      <c r="B278">
        <v>6</v>
      </c>
      <c r="C278">
        <f t="shared" si="88"/>
        <v>0</v>
      </c>
      <c r="D278">
        <f t="shared" ca="1" si="99"/>
        <v>0.69636437832632636</v>
      </c>
      <c r="E278">
        <f t="shared" ca="1" si="99"/>
        <v>0.55384959365415265</v>
      </c>
      <c r="F278">
        <f t="shared" ca="1" si="99"/>
        <v>0.57999502918518864</v>
      </c>
      <c r="G278">
        <f t="shared" ca="1" si="99"/>
        <v>0.73079847734271397</v>
      </c>
      <c r="H278">
        <f t="shared" ca="1" si="99"/>
        <v>0.78507532923120649</v>
      </c>
      <c r="I278">
        <f t="shared" ca="1" si="99"/>
        <v>0.17989664981532705</v>
      </c>
      <c r="M278" t="str">
        <f t="shared" ca="1" si="89"/>
        <v>지정 장비</v>
      </c>
      <c r="N278" t="e">
        <f t="shared" ca="1" si="90"/>
        <v>#VALUE!</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t="e">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#VALUE!</v>
      </c>
      <c r="S278" t="e">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#VALUE!</v>
      </c>
      <c r="T278" t="e">
        <f t="shared" ca="1" si="92"/>
        <v>#VALUE!</v>
      </c>
      <c r="U278" t="s">
        <v>82</v>
      </c>
      <c r="V278" t="s">
        <v>259</v>
      </c>
      <c r="W278">
        <v>1</v>
      </c>
      <c r="X278" t="s">
        <v>125</v>
      </c>
      <c r="Z278">
        <v>8000</v>
      </c>
      <c r="AA278" t="str">
        <f t="shared" ca="1" si="93"/>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v>
      </c>
      <c r="AN278" t="str">
        <f t="shared" ca="1" si="97"/>
        <v>{"dy":28,"sl":6,"tp":"upn","vl":"13144","cn":14,"pt":"GO","pr":4200}</v>
      </c>
    </row>
    <row r="279" spans="1:40">
      <c r="A279">
        <v>28</v>
      </c>
      <c r="B279">
        <v>7</v>
      </c>
      <c r="C279">
        <f t="shared" si="88"/>
        <v>0</v>
      </c>
      <c r="D279">
        <f t="shared" ca="1" si="99"/>
        <v>2.3804470214483175E-2</v>
      </c>
      <c r="E279">
        <f t="shared" ca="1" si="99"/>
        <v>0.23785933816290727</v>
      </c>
      <c r="F279">
        <f t="shared" ca="1" si="99"/>
        <v>0.82566822038619458</v>
      </c>
      <c r="G279">
        <f t="shared" ca="1" si="99"/>
        <v>0.38208406557955243</v>
      </c>
      <c r="H279">
        <f t="shared" ca="1" si="99"/>
        <v>0.4314287595436378</v>
      </c>
      <c r="I279">
        <f t="shared" ca="1" si="99"/>
        <v>0.2410719211268052</v>
      </c>
      <c r="M279" t="str">
        <f t="shared" ca="1" si="89"/>
        <v>지정 장비</v>
      </c>
      <c r="N279" t="e">
        <f t="shared" ca="1" si="90"/>
        <v>#VALUE!</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t="e">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#VALUE!</v>
      </c>
      <c r="S279" t="e">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#VALUE!</v>
      </c>
      <c r="T279" t="e">
        <f t="shared" ca="1" si="92"/>
        <v>#VALUE!</v>
      </c>
      <c r="U279" t="s">
        <v>82</v>
      </c>
      <c r="V279" t="s">
        <v>255</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v>
      </c>
      <c r="AN279" t="str">
        <f t="shared" ca="1" si="97"/>
        <v>{"dy":28,"sl":7,"tp":"upn","vl":"41165","cn":11,"pt":"GO","pr":3300}</v>
      </c>
    </row>
    <row r="280" spans="1:40">
      <c r="A280">
        <v>28</v>
      </c>
      <c r="B280">
        <v>8</v>
      </c>
      <c r="C280">
        <f t="shared" si="88"/>
        <v>0</v>
      </c>
      <c r="D280">
        <f t="shared" ca="1" si="99"/>
        <v>0.23407906601622364</v>
      </c>
      <c r="E280">
        <f t="shared" ca="1" si="99"/>
        <v>0.11428310013503618</v>
      </c>
      <c r="F280">
        <f t="shared" ca="1" si="99"/>
        <v>0.5961697686055919</v>
      </c>
      <c r="G280">
        <f t="shared" ca="1" si="99"/>
        <v>0.34539845983589956</v>
      </c>
      <c r="H280">
        <f t="shared" ca="1" si="99"/>
        <v>0.34307332698032356</v>
      </c>
      <c r="I280">
        <f t="shared" ca="1" si="99"/>
        <v>0.77344953925282511</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v>
      </c>
      <c r="AN280" t="str">
        <f t="shared" ca="1" si="97"/>
        <v>{"dy":28,"sl":8}</v>
      </c>
    </row>
    <row r="281" spans="1:40">
      <c r="A281">
        <v>28</v>
      </c>
      <c r="B281">
        <v>9</v>
      </c>
      <c r="C281">
        <f t="shared" si="88"/>
        <v>0</v>
      </c>
      <c r="D281">
        <f t="shared" ca="1" si="99"/>
        <v>0.93229618046026907</v>
      </c>
      <c r="E281">
        <f t="shared" ca="1" si="99"/>
        <v>0.13891127118679658</v>
      </c>
      <c r="F281">
        <f t="shared" ca="1" si="99"/>
        <v>0.37689088419890804</v>
      </c>
      <c r="G281">
        <f t="shared" ca="1" si="99"/>
        <v>0.95225930791204838</v>
      </c>
      <c r="H281">
        <f t="shared" ca="1" si="99"/>
        <v>0.5607841197265262</v>
      </c>
      <c r="I281">
        <f t="shared" ca="1" si="99"/>
        <v>0.56663530203461487</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v>
      </c>
      <c r="AN281" t="str">
        <f t="shared" ca="1" si="97"/>
        <v>{"dy":28,"sl":9}</v>
      </c>
    </row>
    <row r="282" spans="1:40">
      <c r="A282">
        <v>29</v>
      </c>
      <c r="B282">
        <v>0</v>
      </c>
      <c r="C282">
        <f t="shared" si="88"/>
        <v>0</v>
      </c>
      <c r="D282">
        <f t="shared" ref="D282:I291" ca="1" si="100">RAND()</f>
        <v>0.89342511352840759</v>
      </c>
      <c r="E282">
        <f t="shared" ca="1" si="100"/>
        <v>0.6807035518774236</v>
      </c>
      <c r="F282">
        <f t="shared" ca="1" si="100"/>
        <v>0.82971517474691614</v>
      </c>
      <c r="G282">
        <f t="shared" ca="1" si="100"/>
        <v>0.68605103413775692</v>
      </c>
      <c r="H282">
        <f t="shared" ca="1" si="100"/>
        <v>0.58078668860044547</v>
      </c>
      <c r="I282">
        <f t="shared" ca="1" si="100"/>
        <v>0.25219316095569666</v>
      </c>
      <c r="M282" t="str">
        <f t="shared" ca="1" si="89"/>
        <v>캐릭터 상자 일반등급</v>
      </c>
      <c r="N282" t="str">
        <f t="shared" ca="1" si="90"/>
        <v>삭제</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129</v>
      </c>
      <c r="Z282">
        <v>29</v>
      </c>
      <c r="AA282" t="str">
        <f t="shared" ca="1" si="93"/>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v>
      </c>
      <c r="AN282" t="str">
        <f t="shared" ca="1" si="97"/>
        <v>{"dy":29,"sl":0,"tp":"upn","vl":"13898","cn":9,"pt":"GO","pr":2700}</v>
      </c>
    </row>
    <row r="283" spans="1:40">
      <c r="A283">
        <v>29</v>
      </c>
      <c r="B283">
        <v>1</v>
      </c>
      <c r="C283">
        <f t="shared" si="88"/>
        <v>0</v>
      </c>
      <c r="D283">
        <f t="shared" ca="1" si="100"/>
        <v>0.70009308124104219</v>
      </c>
      <c r="E283">
        <f t="shared" ca="1" si="100"/>
        <v>0.57419541532744689</v>
      </c>
      <c r="F283">
        <f t="shared" ca="1" si="100"/>
        <v>0.39483424186184179</v>
      </c>
      <c r="G283">
        <f t="shared" ca="1" si="100"/>
        <v>0.44514132166679221</v>
      </c>
      <c r="H283">
        <f t="shared" ca="1" si="100"/>
        <v>0.30980943595572208</v>
      </c>
      <c r="I283">
        <f t="shared" ca="1" si="100"/>
        <v>3.3648041355205827E-2</v>
      </c>
      <c r="M283" t="str">
        <f t="shared" ca="1" si="89"/>
        <v>지정 장비</v>
      </c>
      <c r="N283" t="e">
        <f t="shared" ca="1" si="90"/>
        <v>#VALUE!</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e">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#VALUE!</v>
      </c>
      <c r="R283" t="e">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#VALUE!</v>
      </c>
      <c r="S283" t="e">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#VALUE!</v>
      </c>
      <c r="T283" t="e">
        <f t="shared" ca="1" si="92"/>
        <v>#VALUE!</v>
      </c>
      <c r="U283" t="s">
        <v>82</v>
      </c>
      <c r="V283" t="s">
        <v>199</v>
      </c>
      <c r="W283">
        <v>1</v>
      </c>
      <c r="X283" t="s">
        <v>125</v>
      </c>
      <c r="Z283">
        <v>3200</v>
      </c>
      <c r="AA283" t="str">
        <f t="shared" ca="1" si="93"/>
        <v>fe</v>
      </c>
      <c r="AB283" t="s">
        <v>82</v>
      </c>
      <c r="AC283" t="s">
        <v>439</v>
      </c>
      <c r="AD283">
        <v>1</v>
      </c>
      <c r="AE283" t="s">
        <v>125</v>
      </c>
      <c r="AG283">
        <v>600</v>
      </c>
      <c r="AH283" t="str">
        <f>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그린 아이즈</v>
      </c>
      <c r="AL283">
        <v>1</v>
      </c>
      <c r="AM28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v>
      </c>
      <c r="AN283" t="str">
        <f t="shared" ca="1" si="97"/>
        <v>{"dy":29,"sl":1,"tp":"fe","vl":"Equip5002","cn":1,"pt":"GO","pr":600}</v>
      </c>
    </row>
    <row r="284" spans="1:40">
      <c r="A284">
        <v>29</v>
      </c>
      <c r="B284">
        <v>2</v>
      </c>
      <c r="C284">
        <f t="shared" si="88"/>
        <v>0</v>
      </c>
      <c r="D284">
        <f t="shared" ca="1" si="100"/>
        <v>0.85302880266799741</v>
      </c>
      <c r="E284">
        <f t="shared" ca="1" si="100"/>
        <v>3.9778230867461795E-2</v>
      </c>
      <c r="F284">
        <f t="shared" ca="1" si="100"/>
        <v>0.33538732114744607</v>
      </c>
      <c r="G284">
        <f t="shared" ca="1" si="100"/>
        <v>0.29991918849455845</v>
      </c>
      <c r="H284">
        <f t="shared" ca="1" si="100"/>
        <v>3.1089419782220906E-3</v>
      </c>
      <c r="I284">
        <f t="shared" ca="1" si="100"/>
        <v>9.047049486295744E-2</v>
      </c>
      <c r="M284" t="str">
        <f t="shared" ca="1" si="89"/>
        <v>안 지정 캐릭터 PP 영웅등급</v>
      </c>
      <c r="N284">
        <f t="shared" ca="1" si="90"/>
        <v>3977</v>
      </c>
      <c r="O284">
        <f t="shared" ca="1" si="91"/>
        <v>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v>
      </c>
      <c r="AN284" t="str">
        <f t="shared" ca="1" si="97"/>
        <v>{"dy":29,"sl":2,"tp":"uph","vl":"81067","cn":12,"pt":"GO","pr":3600}</v>
      </c>
    </row>
    <row r="285" spans="1:40">
      <c r="A285">
        <v>29</v>
      </c>
      <c r="B285">
        <v>3</v>
      </c>
      <c r="C285">
        <f t="shared" si="88"/>
        <v>0</v>
      </c>
      <c r="D285">
        <f t="shared" ca="1" si="100"/>
        <v>0.99760915518581528</v>
      </c>
      <c r="E285">
        <f t="shared" ca="1" si="100"/>
        <v>0.16631227101939461</v>
      </c>
      <c r="F285">
        <f t="shared" ca="1" si="100"/>
        <v>0.94099688598486964</v>
      </c>
      <c r="G285">
        <f t="shared" ca="1" si="100"/>
        <v>0.48495666327367881</v>
      </c>
      <c r="H285">
        <f t="shared" ca="1" si="100"/>
        <v>0.19754265276854222</v>
      </c>
      <c r="I285">
        <f t="shared" ca="1" si="100"/>
        <v>0.30511418881247732</v>
      </c>
      <c r="M285" t="str">
        <f t="shared" ca="1" si="89"/>
        <v>안 지정 캐릭터 PP 일반등급</v>
      </c>
      <c r="N285">
        <f t="shared" ca="1" si="90"/>
        <v>16631</v>
      </c>
      <c r="O285">
        <f t="shared" ca="1" si="91"/>
        <v>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1200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437</v>
      </c>
      <c r="AD285">
        <v>1</v>
      </c>
      <c r="AE285" t="s">
        <v>129</v>
      </c>
      <c r="AG285">
        <v>4</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미스틱 해머</v>
      </c>
      <c r="AL285">
        <v>1</v>
      </c>
      <c r="AM28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v>
      </c>
      <c r="AN285" t="str">
        <f t="shared" ca="1" si="97"/>
        <v>{"dy":29,"sl":3,"tp":"fe","vl":"Equip4202","cn":1,"pt":"DI","pr":4}</v>
      </c>
    </row>
    <row r="286" spans="1:40">
      <c r="A286">
        <v>29</v>
      </c>
      <c r="B286">
        <v>4</v>
      </c>
      <c r="C286">
        <f t="shared" si="88"/>
        <v>0</v>
      </c>
      <c r="D286">
        <f t="shared" ca="1" si="100"/>
        <v>0.45298865267454291</v>
      </c>
      <c r="E286">
        <f t="shared" ca="1" si="100"/>
        <v>0.9317328205663491</v>
      </c>
      <c r="F286">
        <f t="shared" ca="1" si="100"/>
        <v>0.58179569966456546</v>
      </c>
      <c r="G286">
        <f t="shared" ca="1" si="100"/>
        <v>0.13232059087527159</v>
      </c>
      <c r="H286">
        <f t="shared" ca="1" si="100"/>
        <v>9.9495864069264583E-2</v>
      </c>
      <c r="I286">
        <f t="shared" ca="1" si="100"/>
        <v>0.24865915425552754</v>
      </c>
      <c r="M286" t="str">
        <f t="shared" ca="1" si="89"/>
        <v>안 지정 캐릭터 PP 일반등급</v>
      </c>
      <c r="N286">
        <f t="shared" ca="1" si="90"/>
        <v>93173</v>
      </c>
      <c r="O286">
        <f t="shared" ca="1" si="91"/>
        <v>14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4200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v>
      </c>
      <c r="AN286" t="str">
        <f t="shared" ca="1" si="97"/>
        <v>{"dy":29,"sl":4,"tp":"upn","vl":"14370","cn":4,"pt":"GO","pr":1200}</v>
      </c>
    </row>
    <row r="287" spans="1:40">
      <c r="A287">
        <v>29</v>
      </c>
      <c r="B287">
        <v>5</v>
      </c>
      <c r="C287">
        <f t="shared" si="88"/>
        <v>0</v>
      </c>
      <c r="D287">
        <f t="shared" ca="1" si="100"/>
        <v>0.16286411349707441</v>
      </c>
      <c r="E287">
        <f t="shared" ca="1" si="100"/>
        <v>0.34795558385760039</v>
      </c>
      <c r="F287">
        <f t="shared" ca="1" si="100"/>
        <v>0.62567814751538808</v>
      </c>
      <c r="G287">
        <f t="shared" ca="1" si="100"/>
        <v>0.83285044517002071</v>
      </c>
      <c r="H287">
        <f t="shared" ca="1" si="100"/>
        <v>0.19202588639309015</v>
      </c>
      <c r="I287">
        <f t="shared" ca="1" si="100"/>
        <v>0.14975585432456862</v>
      </c>
      <c r="M287" t="str">
        <f t="shared" ca="1" si="89"/>
        <v>지정 장비</v>
      </c>
      <c r="N287" t="e">
        <f t="shared" ca="1" si="90"/>
        <v>#VALUE!</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t="e">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#VALUE!</v>
      </c>
      <c r="S287" t="e">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#VALUE!</v>
      </c>
      <c r="T287" t="e">
        <f t="shared" ca="1" si="92"/>
        <v>#VALUE!</v>
      </c>
      <c r="U287" t="s">
        <v>82</v>
      </c>
      <c r="V287" t="s">
        <v>241</v>
      </c>
      <c r="W287">
        <v>1</v>
      </c>
      <c r="X287" t="s">
        <v>129</v>
      </c>
      <c r="Z287">
        <v>10</v>
      </c>
      <c r="AA287" t="str">
        <f t="shared" ca="1" si="93"/>
        <v>fe</v>
      </c>
      <c r="AB287" t="s">
        <v>82</v>
      </c>
      <c r="AC287" t="s">
        <v>476</v>
      </c>
      <c r="AD287">
        <v>1</v>
      </c>
      <c r="AE287" t="s">
        <v>125</v>
      </c>
      <c r="AG287">
        <v>700</v>
      </c>
      <c r="AH287" t="str">
        <f>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용기의 도끼</v>
      </c>
      <c r="AL287">
        <v>1</v>
      </c>
      <c r="AM28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v>
      </c>
      <c r="AN287" t="str">
        <f t="shared" ca="1" si="97"/>
        <v>{"dy":29,"sl":5,"tp":"fe","vl":"Equip0001","cn":1,"pt":"GO","pr":700}</v>
      </c>
    </row>
    <row r="288" spans="1:40">
      <c r="A288">
        <v>29</v>
      </c>
      <c r="B288">
        <v>6</v>
      </c>
      <c r="C288">
        <f t="shared" si="88"/>
        <v>0</v>
      </c>
      <c r="D288">
        <f t="shared" ca="1" si="100"/>
        <v>0.89405104605116748</v>
      </c>
      <c r="E288">
        <f t="shared" ca="1" si="100"/>
        <v>3.1310792265289877E-2</v>
      </c>
      <c r="F288">
        <f t="shared" ca="1" si="100"/>
        <v>0.25585671085287454</v>
      </c>
      <c r="G288">
        <f t="shared" ca="1" si="100"/>
        <v>0.75454243968918322</v>
      </c>
      <c r="H288">
        <f t="shared" ca="1" si="100"/>
        <v>0.72028947645829822</v>
      </c>
      <c r="I288">
        <f t="shared" ca="1" si="100"/>
        <v>0.81096549596318857</v>
      </c>
      <c r="M288" t="str">
        <f t="shared" ca="1" si="89"/>
        <v>지정 장비</v>
      </c>
      <c r="N288" t="e">
        <f t="shared" ca="1" si="90"/>
        <v>#VALUE!</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t="e">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#VALUE!</v>
      </c>
      <c r="S288" t="e">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#VALUE!</v>
      </c>
      <c r="T288" t="e">
        <f t="shared" ca="1" si="92"/>
        <v>#VALUE!</v>
      </c>
      <c r="U288" t="s">
        <v>82</v>
      </c>
      <c r="V288" t="s">
        <v>113</v>
      </c>
      <c r="W288">
        <v>1</v>
      </c>
      <c r="X288" t="s">
        <v>125</v>
      </c>
      <c r="Z288">
        <v>1500</v>
      </c>
      <c r="AA288" t="str">
        <f t="shared" ca="1" si="93"/>
        <v>fe</v>
      </c>
      <c r="AB288" t="s">
        <v>82</v>
      </c>
      <c r="AC288" t="s">
        <v>475</v>
      </c>
      <c r="AD288">
        <v>1</v>
      </c>
      <c r="AE288" t="s">
        <v>125</v>
      </c>
      <c r="AG288">
        <v>9500</v>
      </c>
      <c r="AH288" t="str">
        <f>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v>
      </c>
      <c r="AN288" t="str">
        <f t="shared" ca="1" si="97"/>
        <v>{"dy":29,"sl":6,"tp":"fe","vl":"Equip7201","cn":1,"pt":"GO","pr":9500}</v>
      </c>
    </row>
    <row r="289" spans="1:40">
      <c r="A289">
        <v>29</v>
      </c>
      <c r="B289">
        <v>7</v>
      </c>
      <c r="C289">
        <f t="shared" si="88"/>
        <v>0</v>
      </c>
      <c r="D289">
        <f t="shared" ca="1" si="100"/>
        <v>2.7919473447909349E-2</v>
      </c>
      <c r="E289">
        <f t="shared" ca="1" si="100"/>
        <v>0.92351171573281832</v>
      </c>
      <c r="F289">
        <f t="shared" ca="1" si="100"/>
        <v>0.3411031137129038</v>
      </c>
      <c r="G289">
        <f t="shared" ca="1" si="100"/>
        <v>0.37245218934132651</v>
      </c>
      <c r="H289">
        <f t="shared" ca="1" si="100"/>
        <v>0.88885155551414707</v>
      </c>
      <c r="I289">
        <f t="shared" ca="1" si="100"/>
        <v>0.58948034309878961</v>
      </c>
      <c r="M289" t="str">
        <f t="shared" ca="1" si="89"/>
        <v>지정 장비</v>
      </c>
      <c r="N289" t="e">
        <f t="shared" ca="1" si="90"/>
        <v>#VALUE!</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t="e">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#VALUE!</v>
      </c>
      <c r="S289" t="e">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#VALUE!</v>
      </c>
      <c r="T289" t="e">
        <f t="shared" ca="1" si="92"/>
        <v>#VALUE!</v>
      </c>
      <c r="U289" t="s">
        <v>82</v>
      </c>
      <c r="V289" t="s">
        <v>182</v>
      </c>
      <c r="W289">
        <v>1</v>
      </c>
      <c r="X289" t="s">
        <v>125</v>
      </c>
      <c r="Z289">
        <v>2900</v>
      </c>
      <c r="AA289" t="str">
        <f t="shared" ca="1" si="93"/>
        <v>fe</v>
      </c>
      <c r="AB289" t="s">
        <v>82</v>
      </c>
      <c r="AC289" t="s">
        <v>403</v>
      </c>
      <c r="AD289">
        <v>1</v>
      </c>
      <c r="AE289" t="s">
        <v>125</v>
      </c>
      <c r="AG289">
        <v>8500</v>
      </c>
      <c r="AH289" t="str">
        <f>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v>
      </c>
      <c r="AN289" t="str">
        <f t="shared" ca="1" si="97"/>
        <v>{"dy":29,"sl":7,"tp":"fe","vl":"Equip8101","cn":1,"pt":"GO","pr":8500}</v>
      </c>
    </row>
    <row r="290" spans="1:40">
      <c r="A290">
        <v>29</v>
      </c>
      <c r="B290">
        <v>8</v>
      </c>
      <c r="C290">
        <f t="shared" si="88"/>
        <v>0</v>
      </c>
      <c r="D290">
        <f t="shared" ca="1" si="100"/>
        <v>0.797547124359405</v>
      </c>
      <c r="E290">
        <f t="shared" ca="1" si="100"/>
        <v>0.25880230272611127</v>
      </c>
      <c r="F290">
        <f t="shared" ca="1" si="100"/>
        <v>1.6496758379736187E-2</v>
      </c>
      <c r="G290">
        <f t="shared" ca="1" si="100"/>
        <v>0.93008839109820818</v>
      </c>
      <c r="H290">
        <f t="shared" ca="1" si="100"/>
        <v>0.9179454098760792</v>
      </c>
      <c r="I290">
        <f t="shared" ca="1" si="100"/>
        <v>8.7377404770730083E-2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fl1</v>
      </c>
      <c r="AB290" t="s">
        <v>87</v>
      </c>
      <c r="AC290" t="s">
        <v>469</v>
      </c>
      <c r="AD290">
        <v>1</v>
      </c>
      <c r="AE290" t="s">
        <v>129</v>
      </c>
      <c r="AF290">
        <v>219</v>
      </c>
      <c r="AG290">
        <v>129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닉스</v>
      </c>
      <c r="AL290">
        <v>1</v>
      </c>
      <c r="AM29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v>
      </c>
      <c r="AN290" t="str">
        <f t="shared" ca="1" si="97"/>
        <v>{"dy":29,"sl":8,"tp":"fl1","vl":"Actor1109","cn":1,"pt":"DI","pp":219,"pr":129}</v>
      </c>
    </row>
    <row r="291" spans="1:40">
      <c r="A291">
        <v>29</v>
      </c>
      <c r="B291">
        <v>9</v>
      </c>
      <c r="C291">
        <f t="shared" si="88"/>
        <v>0</v>
      </c>
      <c r="D291">
        <f t="shared" ca="1" si="100"/>
        <v>0.37051985616251548</v>
      </c>
      <c r="E291">
        <f t="shared" ca="1" si="100"/>
        <v>0.93066112144912805</v>
      </c>
      <c r="F291">
        <f t="shared" ca="1" si="100"/>
        <v>0.41509469374685326</v>
      </c>
      <c r="G291">
        <f t="shared" ca="1" si="100"/>
        <v>0.69748139200935744</v>
      </c>
      <c r="H291">
        <f t="shared" ca="1" si="100"/>
        <v>0.39516963779169123</v>
      </c>
      <c r="I291">
        <f t="shared" ca="1" si="100"/>
        <v>0.61960218475715056</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fl1</v>
      </c>
      <c r="AB291" t="s">
        <v>87</v>
      </c>
      <c r="AC291" t="s">
        <v>472</v>
      </c>
      <c r="AD291">
        <v>1</v>
      </c>
      <c r="AE291" t="s">
        <v>129</v>
      </c>
      <c r="AF291">
        <v>219</v>
      </c>
      <c r="AG291">
        <v>129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베이</v>
      </c>
      <c r="AL291">
        <v>1</v>
      </c>
      <c r="AM29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v>
      </c>
      <c r="AN291" t="str">
        <f t="shared" ca="1" si="97"/>
        <v>{"dy":29,"sl":9,"tp":"fl1","vl":"Actor0104","cn":1,"pt":"DI","pp":219,"pr":129}</v>
      </c>
    </row>
    <row r="292" spans="1:40">
      <c r="A292">
        <v>30</v>
      </c>
      <c r="B292">
        <v>0</v>
      </c>
      <c r="C292">
        <f t="shared" si="88"/>
        <v>0</v>
      </c>
      <c r="D292">
        <f t="shared" ref="D292:I301" ca="1" si="101">RAND()</f>
        <v>0.56991077160845094</v>
      </c>
      <c r="E292">
        <f t="shared" ca="1" si="101"/>
        <v>0.19485159937642449</v>
      </c>
      <c r="F292">
        <f t="shared" ca="1" si="101"/>
        <v>0.81590228221452998</v>
      </c>
      <c r="G292">
        <f t="shared" ca="1" si="101"/>
        <v>0.92458863836404492</v>
      </c>
      <c r="H292">
        <f t="shared" ca="1" si="101"/>
        <v>0.90504033304237197</v>
      </c>
      <c r="I292">
        <f t="shared" ca="1" si="101"/>
        <v>5.9874392726360193E-2</v>
      </c>
      <c r="M292" t="str">
        <f t="shared" ca="1" si="89"/>
        <v>지정 장비</v>
      </c>
      <c r="N292" t="e">
        <f t="shared" ca="1" si="90"/>
        <v>#VALUE!</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t="e">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#VALUE!</v>
      </c>
      <c r="S292" t="e">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#VALUE!</v>
      </c>
      <c r="T292" t="e">
        <f t="shared" ca="1" si="92"/>
        <v>#VALUE!</v>
      </c>
      <c r="U292" t="s">
        <v>82</v>
      </c>
      <c r="V292" t="s">
        <v>245</v>
      </c>
      <c r="W292">
        <v>1</v>
      </c>
      <c r="X292" t="s">
        <v>125</v>
      </c>
      <c r="Z292">
        <v>600</v>
      </c>
      <c r="AA292" t="str">
        <f t="shared" ca="1" si="93"/>
        <v>fe</v>
      </c>
      <c r="AB292" t="s">
        <v>82</v>
      </c>
      <c r="AC292" t="s">
        <v>435</v>
      </c>
      <c r="AD292">
        <v>1</v>
      </c>
      <c r="AE292" t="s">
        <v>125</v>
      </c>
      <c r="AG292">
        <v>600</v>
      </c>
      <c r="AH292" t="str">
        <f>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얼룩진 도끼</v>
      </c>
      <c r="AL292">
        <v>1</v>
      </c>
      <c r="AM29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v>
      </c>
      <c r="AN292" t="str">
        <f t="shared" ca="1" si="97"/>
        <v>{"dy":30,"sl":0,"tp":"fe","vl":"Equip0002","cn":1,"pt":"GO","pr":600}</v>
      </c>
    </row>
    <row r="293" spans="1:40">
      <c r="A293">
        <v>30</v>
      </c>
      <c r="B293">
        <v>1</v>
      </c>
      <c r="C293">
        <f t="shared" si="88"/>
        <v>0</v>
      </c>
      <c r="D293">
        <f t="shared" ca="1" si="101"/>
        <v>0.10621812463895275</v>
      </c>
      <c r="E293">
        <f t="shared" ca="1" si="101"/>
        <v>0.95402099294552722</v>
      </c>
      <c r="F293">
        <f t="shared" ca="1" si="101"/>
        <v>0.95297165670298856</v>
      </c>
      <c r="G293">
        <f t="shared" ca="1" si="101"/>
        <v>0.28839578660151832</v>
      </c>
      <c r="H293">
        <f t="shared" ca="1" si="101"/>
        <v>0.50122746506967253</v>
      </c>
      <c r="I293">
        <f t="shared" ca="1" si="101"/>
        <v>0.91898604329065414</v>
      </c>
      <c r="M293" t="str">
        <f t="shared" ca="1" si="89"/>
        <v>지정 장비</v>
      </c>
      <c r="N293" t="e">
        <f t="shared" ca="1" si="90"/>
        <v>#VALUE!</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e">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#VALUE!</v>
      </c>
      <c r="R293" t="e">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#VALUE!</v>
      </c>
      <c r="S293" t="e">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#VALUE!</v>
      </c>
      <c r="T293" t="e">
        <f t="shared" ca="1" si="92"/>
        <v>#VALUE!</v>
      </c>
      <c r="U293" t="s">
        <v>82</v>
      </c>
      <c r="V293" t="s">
        <v>240</v>
      </c>
      <c r="W293">
        <v>1</v>
      </c>
      <c r="X293" t="s">
        <v>125</v>
      </c>
      <c r="Z293">
        <v>1300</v>
      </c>
      <c r="AA293" t="str">
        <f t="shared" ca="1" si="93"/>
        <v>fe</v>
      </c>
      <c r="AB293" t="s">
        <v>82</v>
      </c>
      <c r="AC293" t="s">
        <v>458</v>
      </c>
      <c r="AD293">
        <v>1</v>
      </c>
      <c r="AE293" t="s">
        <v>125</v>
      </c>
      <c r="AG293">
        <v>1000</v>
      </c>
      <c r="AH293" t="str">
        <f>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별의 계시</v>
      </c>
      <c r="AL293">
        <v>1</v>
      </c>
      <c r="AM29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v>
      </c>
      <c r="AN293" t="str">
        <f t="shared" ca="1" si="97"/>
        <v>{"dy":30,"sl":1,"tp":"fe","vl":"Equip4101","cn":1,"pt":"GO","pr":1000}</v>
      </c>
    </row>
    <row r="294" spans="1:40">
      <c r="A294">
        <v>30</v>
      </c>
      <c r="B294">
        <v>2</v>
      </c>
      <c r="C294">
        <f t="shared" si="88"/>
        <v>0</v>
      </c>
      <c r="D294">
        <f t="shared" ca="1" si="101"/>
        <v>0.93604609540716965</v>
      </c>
      <c r="E294">
        <f t="shared" ca="1" si="101"/>
        <v>0.37985136271279596</v>
      </c>
      <c r="F294">
        <f t="shared" ca="1" si="101"/>
        <v>0.79600237642104732</v>
      </c>
      <c r="G294">
        <f t="shared" ca="1" si="101"/>
        <v>0.59290943927581319</v>
      </c>
      <c r="H294">
        <f t="shared" ca="1" si="101"/>
        <v>0.3836316270772796</v>
      </c>
      <c r="I294">
        <f t="shared" ca="1" si="101"/>
        <v>0.45332693248613554</v>
      </c>
      <c r="M294" t="str">
        <f t="shared" ca="1" si="89"/>
        <v>안 지정 캐릭터 PP 영웅등급</v>
      </c>
      <c r="N294">
        <f t="shared" ca="1" si="90"/>
        <v>37985</v>
      </c>
      <c r="O294">
        <f t="shared" ca="1" si="91"/>
        <v>7</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2100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477</v>
      </c>
      <c r="AD294">
        <v>1</v>
      </c>
      <c r="AE294" t="s">
        <v>125</v>
      </c>
      <c r="AG294">
        <v>700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루비 장식 아밍 소드</v>
      </c>
      <c r="AL294">
        <v>1</v>
      </c>
      <c r="AM29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v>
      </c>
      <c r="AN294" t="str">
        <f t="shared" ca="1" si="97"/>
        <v>{"dy":30,"sl":2,"tp":"fe","vl":"Equip5001","cn":1,"pt":"GO","pr":700}</v>
      </c>
    </row>
    <row r="295" spans="1:40">
      <c r="A295">
        <v>30</v>
      </c>
      <c r="B295">
        <v>3</v>
      </c>
      <c r="C295">
        <f t="shared" si="88"/>
        <v>0</v>
      </c>
      <c r="D295">
        <f t="shared" ca="1" si="101"/>
        <v>0.18522263319477483</v>
      </c>
      <c r="E295">
        <f t="shared" ca="1" si="101"/>
        <v>0.72934747606897421</v>
      </c>
      <c r="F295">
        <f t="shared" ca="1" si="101"/>
        <v>0.17032820027882856</v>
      </c>
      <c r="G295">
        <f t="shared" ca="1" si="101"/>
        <v>2.5242512368091496E-2</v>
      </c>
      <c r="H295">
        <f t="shared" ca="1" si="101"/>
        <v>0.3610174727785348</v>
      </c>
      <c r="I295">
        <f t="shared" ca="1" si="101"/>
        <v>0.25296085722858752</v>
      </c>
      <c r="M295" t="str">
        <f t="shared" ca="1" si="89"/>
        <v>안 지정 캐릭터 PP 영웅등급</v>
      </c>
      <c r="N295">
        <f t="shared" ca="1" si="90"/>
        <v>72934</v>
      </c>
      <c r="O295">
        <f t="shared" ca="1" si="91"/>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3300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v>
      </c>
      <c r="AN295" t="str">
        <f t="shared" ca="1" si="97"/>
        <v>{"dy":30,"sl":3,"tp":"upn","vl":"41845","cn":4,"pt":"GO","pr":1200}</v>
      </c>
    </row>
    <row r="296" spans="1:40">
      <c r="A296">
        <v>30</v>
      </c>
      <c r="B296">
        <v>4</v>
      </c>
      <c r="C296">
        <f t="shared" si="88"/>
        <v>0</v>
      </c>
      <c r="D296">
        <f t="shared" ca="1" si="101"/>
        <v>0.25578668620886558</v>
      </c>
      <c r="E296">
        <f t="shared" ca="1" si="101"/>
        <v>0.37006623599688426</v>
      </c>
      <c r="F296">
        <f t="shared" ca="1" si="101"/>
        <v>0.66718530615275062</v>
      </c>
      <c r="G296">
        <f t="shared" ca="1" si="101"/>
        <v>0.27396496473214726</v>
      </c>
      <c r="H296">
        <f t="shared" ca="1" si="101"/>
        <v>0.87415599220116191</v>
      </c>
      <c r="I296">
        <f t="shared" ca="1" si="101"/>
        <v>1.7881703863867005E-2</v>
      </c>
      <c r="M296" t="str">
        <f t="shared" ca="1" si="89"/>
        <v>안 지정 캐릭터 PP 일반등급</v>
      </c>
      <c r="N296">
        <f t="shared" ca="1" si="90"/>
        <v>37006</v>
      </c>
      <c r="O296">
        <f t="shared" ca="1" si="91"/>
        <v>7</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2100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394</v>
      </c>
      <c r="AD296">
        <v>1</v>
      </c>
      <c r="AE296" t="s">
        <v>125</v>
      </c>
      <c r="AG296">
        <v>3300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빛의 트랩</v>
      </c>
      <c r="AL296">
        <v>1</v>
      </c>
      <c r="AM29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v>
      </c>
      <c r="AN296" t="str">
        <f t="shared" ca="1" si="97"/>
        <v>{"dy":30,"sl":4,"tp":"fe","vl":"Equip3201","cn":1,"pt":"GO","pr":3300}</v>
      </c>
    </row>
    <row r="297" spans="1:40">
      <c r="A297">
        <v>30</v>
      </c>
      <c r="B297">
        <v>5</v>
      </c>
      <c r="C297">
        <f t="shared" si="88"/>
        <v>0</v>
      </c>
      <c r="D297">
        <f t="shared" ca="1" si="101"/>
        <v>0.44000109896426065</v>
      </c>
      <c r="E297">
        <f t="shared" ca="1" si="101"/>
        <v>0.46349526024522913</v>
      </c>
      <c r="F297">
        <f t="shared" ca="1" si="101"/>
        <v>0.65940247619587034</v>
      </c>
      <c r="G297">
        <f t="shared" ca="1" si="101"/>
        <v>0.19320472409921396</v>
      </c>
      <c r="H297">
        <f t="shared" ca="1" si="101"/>
        <v>0.90303341114644997</v>
      </c>
      <c r="I297">
        <f t="shared" ca="1" si="101"/>
        <v>6.912593540282963E-2</v>
      </c>
      <c r="M297" t="str">
        <f t="shared" ca="1" si="89"/>
        <v>지정 장비</v>
      </c>
      <c r="N297" t="e">
        <f t="shared" ca="1" si="90"/>
        <v>#VALUE!</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e">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#VALUE!</v>
      </c>
      <c r="R297" t="e">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#VALUE!</v>
      </c>
      <c r="S297" t="e">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#VALUE!</v>
      </c>
      <c r="T297" t="e">
        <f t="shared" ca="1" si="92"/>
        <v>#VALUE!</v>
      </c>
      <c r="U297" t="s">
        <v>92</v>
      </c>
      <c r="V297">
        <v>33903</v>
      </c>
      <c r="W297">
        <v>11</v>
      </c>
      <c r="X297" t="s">
        <v>125</v>
      </c>
      <c r="Z297">
        <v>1100</v>
      </c>
      <c r="AA297" t="str">
        <f t="shared" ca="1" si="93"/>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v>
      </c>
      <c r="AN297" t="str">
        <f t="shared" ca="1" si="97"/>
        <v>{"dy":30,"sl":5,"tp":"uph","vl":"75139","cn":10,"pt":"GO","pr":3000}</v>
      </c>
    </row>
    <row r="298" spans="1:40">
      <c r="A298">
        <v>30</v>
      </c>
      <c r="B298">
        <v>6</v>
      </c>
      <c r="C298">
        <f t="shared" si="88"/>
        <v>0</v>
      </c>
      <c r="D298">
        <f t="shared" ca="1" si="101"/>
        <v>0.99832338037809421</v>
      </c>
      <c r="E298">
        <f t="shared" ca="1" si="101"/>
        <v>0.42746245156912577</v>
      </c>
      <c r="F298">
        <f t="shared" ca="1" si="101"/>
        <v>1.152332937284839E-2</v>
      </c>
      <c r="G298">
        <f t="shared" ca="1" si="101"/>
        <v>0.9865363056664499</v>
      </c>
      <c r="H298">
        <f t="shared" ca="1" si="101"/>
        <v>0.60359445620124819</v>
      </c>
      <c r="I298">
        <f t="shared" ca="1" si="101"/>
        <v>0.92660172349198688</v>
      </c>
      <c r="M298" t="str">
        <f t="shared" ca="1" si="89"/>
        <v>지정 장비</v>
      </c>
      <c r="N298" t="e">
        <f t="shared" ca="1" si="90"/>
        <v>#VALUE!</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t="e">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#VALUE!</v>
      </c>
      <c r="S298" t="e">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#VALUE!</v>
      </c>
      <c r="T298" t="e">
        <f t="shared" ca="1" si="92"/>
        <v>#VALUE!</v>
      </c>
      <c r="U298" t="s">
        <v>82</v>
      </c>
      <c r="V298" t="s">
        <v>111</v>
      </c>
      <c r="W298">
        <v>1</v>
      </c>
      <c r="X298" t="s">
        <v>125</v>
      </c>
      <c r="Z298">
        <v>700</v>
      </c>
      <c r="AA298" t="str">
        <f t="shared" ca="1" si="93"/>
        <v>fe</v>
      </c>
      <c r="AB298" t="s">
        <v>82</v>
      </c>
      <c r="AC298" t="s">
        <v>410</v>
      </c>
      <c r="AD298">
        <v>1</v>
      </c>
      <c r="AE298" t="s">
        <v>125</v>
      </c>
      <c r="AG298">
        <v>8100</v>
      </c>
      <c r="AH298" t="str">
        <f>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v>
      </c>
      <c r="AN298" t="str">
        <f t="shared" ca="1" si="97"/>
        <v>{"dy":30,"sl":6,"tp":"fe","vl":"Equip8102","cn":1,"pt":"GO","pr":8100}</v>
      </c>
    </row>
    <row r="299" spans="1:40">
      <c r="A299">
        <v>30</v>
      </c>
      <c r="B299">
        <v>7</v>
      </c>
      <c r="C299">
        <f t="shared" si="88"/>
        <v>0</v>
      </c>
      <c r="D299">
        <f t="shared" ca="1" si="101"/>
        <v>0.28441625772957768</v>
      </c>
      <c r="E299">
        <f t="shared" ca="1" si="101"/>
        <v>0.45897811208085226</v>
      </c>
      <c r="F299">
        <f t="shared" ca="1" si="101"/>
        <v>3.6493566169502722E-2</v>
      </c>
      <c r="G299">
        <f t="shared" ca="1" si="101"/>
        <v>0.12868845981862242</v>
      </c>
      <c r="H299">
        <f t="shared" ca="1" si="101"/>
        <v>3.8168781037775434E-2</v>
      </c>
      <c r="I299">
        <f t="shared" ca="1" si="101"/>
        <v>0.64928955290015555</v>
      </c>
      <c r="M299" t="str">
        <f t="shared" ca="1" si="89"/>
        <v>지정 장비</v>
      </c>
      <c r="N299" t="e">
        <f t="shared" ca="1" si="90"/>
        <v>#VALUE!</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DI</v>
      </c>
      <c r="Q299" t="e">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#VALUE!</v>
      </c>
      <c r="R299" t="e">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#VALUE!</v>
      </c>
      <c r="S299" t="e">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#VALUE!</v>
      </c>
      <c r="T299" t="e">
        <f t="shared" ca="1" si="92"/>
        <v>#VALUE!</v>
      </c>
      <c r="U299" t="s">
        <v>82</v>
      </c>
      <c r="V299" t="s">
        <v>277</v>
      </c>
      <c r="W299">
        <v>1</v>
      </c>
      <c r="X299" t="s">
        <v>125</v>
      </c>
      <c r="Z299">
        <v>3300</v>
      </c>
      <c r="AA299" t="str">
        <f t="shared" ca="1" si="93"/>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v>
      </c>
      <c r="AN299" t="str">
        <f t="shared" ca="1" si="97"/>
        <v>{"dy":30,"sl":7,"tp":"upn","vl":"15133","cn":13,"pt":"GO","pr":3900}</v>
      </c>
    </row>
    <row r="300" spans="1:40">
      <c r="A300">
        <v>30</v>
      </c>
      <c r="B300">
        <v>8</v>
      </c>
      <c r="C300">
        <f t="shared" si="88"/>
        <v>0</v>
      </c>
      <c r="D300">
        <f t="shared" ca="1" si="101"/>
        <v>0.33171205487488953</v>
      </c>
      <c r="E300">
        <f t="shared" ca="1" si="101"/>
        <v>0.99809753251247069</v>
      </c>
      <c r="F300">
        <f t="shared" ca="1" si="101"/>
        <v>0.25029923212059169</v>
      </c>
      <c r="G300">
        <f t="shared" ca="1" si="101"/>
        <v>0.23855077773116573</v>
      </c>
      <c r="H300">
        <f t="shared" ca="1" si="101"/>
        <v>0.84694096060114066</v>
      </c>
      <c r="I300">
        <f t="shared" ca="1" si="101"/>
        <v>0.51002518764169835</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v>
      </c>
      <c r="AN300" t="str">
        <f t="shared" ca="1" si="97"/>
        <v>{"dy":30,"sl":8}</v>
      </c>
    </row>
    <row r="301" spans="1:40">
      <c r="A301">
        <v>30</v>
      </c>
      <c r="B301">
        <v>9</v>
      </c>
      <c r="C301">
        <f t="shared" si="88"/>
        <v>0</v>
      </c>
      <c r="D301">
        <f t="shared" ca="1" si="101"/>
        <v>0.85006026577727956</v>
      </c>
      <c r="E301">
        <f t="shared" ca="1" si="101"/>
        <v>0.54553804653406768</v>
      </c>
      <c r="F301">
        <f t="shared" ca="1" si="101"/>
        <v>0.56166136610922868</v>
      </c>
      <c r="G301">
        <f t="shared" ca="1" si="101"/>
        <v>0.38517256310217274</v>
      </c>
      <c r="H301">
        <f t="shared" ca="1" si="101"/>
        <v>0.66672204736193408</v>
      </c>
      <c r="I301">
        <f t="shared" ca="1" si="101"/>
        <v>0.43461204113305152</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v>
      </c>
      <c r="AN301" t="str">
        <f t="shared" ca="1" si="97"/>
        <v>{"dy":30,"sl":9}</v>
      </c>
    </row>
    <row r="302" spans="1:40">
      <c r="A302">
        <v>31</v>
      </c>
      <c r="B302">
        <v>0</v>
      </c>
      <c r="C302">
        <f t="shared" si="88"/>
        <v>0</v>
      </c>
      <c r="D302">
        <f t="shared" ref="D302:I311" ca="1" si="102">RAND()</f>
        <v>0.22085919330604931</v>
      </c>
      <c r="E302">
        <f t="shared" ca="1" si="102"/>
        <v>0.92936572769029335</v>
      </c>
      <c r="F302">
        <f t="shared" ca="1" si="102"/>
        <v>0.62031204186490563</v>
      </c>
      <c r="G302">
        <f t="shared" ca="1" si="102"/>
        <v>0.79556682995773031</v>
      </c>
      <c r="H302">
        <f t="shared" ca="1" si="102"/>
        <v>0.39226258037583295</v>
      </c>
      <c r="I302">
        <f t="shared" ca="1" si="102"/>
        <v>0.79976812756701998</v>
      </c>
      <c r="M302" t="str">
        <f t="shared" ca="1" si="89"/>
        <v>지정 장비</v>
      </c>
      <c r="N302" t="e">
        <f t="shared" ca="1" si="90"/>
        <v>#VALUE!</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t="e">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#VALUE!</v>
      </c>
      <c r="S302" t="e">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#VALUE!</v>
      </c>
      <c r="T302" t="e">
        <f t="shared" ca="1" si="92"/>
        <v>#VALUE!</v>
      </c>
      <c r="U302" t="s">
        <v>82</v>
      </c>
      <c r="V302" t="s">
        <v>245</v>
      </c>
      <c r="W302">
        <v>1</v>
      </c>
      <c r="X302" t="s">
        <v>125</v>
      </c>
      <c r="Z302">
        <v>900</v>
      </c>
      <c r="AA302" t="str">
        <f t="shared" ca="1" si="93"/>
        <v>fe</v>
      </c>
      <c r="AB302" t="s">
        <v>82</v>
      </c>
      <c r="AC302" t="s">
        <v>409</v>
      </c>
      <c r="AD302">
        <v>1</v>
      </c>
      <c r="AE302" t="s">
        <v>125</v>
      </c>
      <c r="AG302">
        <v>1300</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불안정한 절단기</v>
      </c>
      <c r="AL302">
        <v>1</v>
      </c>
      <c r="AM30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v>
      </c>
      <c r="AN302" t="str">
        <f t="shared" ca="1" si="97"/>
        <v>{"dy":31,"sl":0,"tp":"fe","vl":"Equip0101","cn":1,"pt":"GO","pr":1300}</v>
      </c>
    </row>
    <row r="303" spans="1:40">
      <c r="A303">
        <v>31</v>
      </c>
      <c r="B303">
        <v>1</v>
      </c>
      <c r="C303">
        <f t="shared" si="88"/>
        <v>0</v>
      </c>
      <c r="D303">
        <f t="shared" ca="1" si="102"/>
        <v>0.64324627265608192</v>
      </c>
      <c r="E303">
        <f t="shared" ca="1" si="102"/>
        <v>0.78149736904159706</v>
      </c>
      <c r="F303">
        <f t="shared" ca="1" si="102"/>
        <v>0.97434559274433907</v>
      </c>
      <c r="G303">
        <f t="shared" ca="1" si="102"/>
        <v>0.52934540543350539</v>
      </c>
      <c r="H303">
        <f t="shared" ca="1" si="102"/>
        <v>0.88836410383478714</v>
      </c>
      <c r="I303">
        <f t="shared" ca="1" si="102"/>
        <v>0.20914594753025495</v>
      </c>
      <c r="M303" t="str">
        <f t="shared" ca="1" si="89"/>
        <v>지정 장비</v>
      </c>
      <c r="N303" t="e">
        <f t="shared" ca="1" si="90"/>
        <v>#VALUE!</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t="e">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#VALUE!</v>
      </c>
      <c r="S303" t="e">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#VALUE!</v>
      </c>
      <c r="T303" t="e">
        <f t="shared" ca="1" si="92"/>
        <v>#VALUE!</v>
      </c>
      <c r="U303" t="s">
        <v>82</v>
      </c>
      <c r="V303" t="s">
        <v>253</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v>
      </c>
      <c r="AN303" t="str">
        <f t="shared" ca="1" si="97"/>
        <v>{"dy":31,"sl":1,"tp":"upn","vl":"38931","cn":7,"pt":"GO","pr":2100}</v>
      </c>
    </row>
    <row r="304" spans="1:40">
      <c r="A304">
        <v>31</v>
      </c>
      <c r="B304">
        <v>2</v>
      </c>
      <c r="C304">
        <f t="shared" si="88"/>
        <v>0</v>
      </c>
      <c r="D304">
        <f t="shared" ca="1" si="102"/>
        <v>0.61625637563032021</v>
      </c>
      <c r="E304">
        <f t="shared" ca="1" si="102"/>
        <v>0.37429838820794414</v>
      </c>
      <c r="F304">
        <f t="shared" ca="1" si="102"/>
        <v>0.71407264472533127</v>
      </c>
      <c r="G304">
        <f t="shared" ca="1" si="102"/>
        <v>0.65803785409105986</v>
      </c>
      <c r="H304">
        <f t="shared" ca="1" si="102"/>
        <v>0.10247997101960449</v>
      </c>
      <c r="I304">
        <f t="shared" ca="1" si="102"/>
        <v>0.63590300502506913</v>
      </c>
      <c r="M304" t="str">
        <f t="shared" ca="1" si="89"/>
        <v>안 지정 캐릭터 PP 영웅등급</v>
      </c>
      <c r="N304">
        <f t="shared" ca="1" si="90"/>
        <v>37429</v>
      </c>
      <c r="O304">
        <f t="shared" ca="1" si="91"/>
        <v>7</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382</v>
      </c>
      <c r="AD304">
        <v>1</v>
      </c>
      <c r="AE304" t="s">
        <v>125</v>
      </c>
      <c r="AG304">
        <v>600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v>
      </c>
      <c r="AN304" t="str">
        <f t="shared" ca="1" si="97"/>
        <v>{"dy":31,"sl":2,"tp":"fe","vl":"Equip2002","cn":1,"pt":"GO","pr":600}</v>
      </c>
    </row>
    <row r="305" spans="1:40">
      <c r="A305">
        <v>31</v>
      </c>
      <c r="B305">
        <v>3</v>
      </c>
      <c r="C305">
        <f t="shared" si="88"/>
        <v>0</v>
      </c>
      <c r="D305">
        <f t="shared" ca="1" si="102"/>
        <v>0.22430355174725791</v>
      </c>
      <c r="E305">
        <f t="shared" ca="1" si="102"/>
        <v>7.0775120258397162E-2</v>
      </c>
      <c r="F305">
        <f t="shared" ca="1" si="102"/>
        <v>0.15002209541863032</v>
      </c>
      <c r="G305">
        <f t="shared" ca="1" si="102"/>
        <v>0.18342098380746963</v>
      </c>
      <c r="H305">
        <f t="shared" ca="1" si="102"/>
        <v>0.17389197712737581</v>
      </c>
      <c r="I305">
        <f t="shared" ca="1" si="102"/>
        <v>0.18961640220346132</v>
      </c>
      <c r="M305" t="str">
        <f t="shared" ca="1" si="89"/>
        <v>안 지정 캐릭터 PP 영웅등급</v>
      </c>
      <c r="N305">
        <f t="shared" ca="1" si="90"/>
        <v>7077</v>
      </c>
      <c r="O305">
        <f t="shared" ca="1" si="91"/>
        <v>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254</v>
      </c>
      <c r="AD305">
        <v>1</v>
      </c>
      <c r="AE305" t="s">
        <v>125</v>
      </c>
      <c r="AG305">
        <v>3300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v>
      </c>
      <c r="AN305" t="str">
        <f t="shared" ca="1" si="97"/>
        <v>{"dy":31,"sl":3,"tp":"fe","vl":"Equip3202","cn":1,"pt":"GO","pr":3300}</v>
      </c>
    </row>
    <row r="306" spans="1:40">
      <c r="A306">
        <v>31</v>
      </c>
      <c r="B306">
        <v>4</v>
      </c>
      <c r="C306">
        <f t="shared" si="88"/>
        <v>0</v>
      </c>
      <c r="D306">
        <f t="shared" ca="1" si="102"/>
        <v>0.59089769132277148</v>
      </c>
      <c r="E306">
        <f t="shared" ca="1" si="102"/>
        <v>0.14802104511616543</v>
      </c>
      <c r="F306">
        <f t="shared" ca="1" si="102"/>
        <v>0.18058878364128017</v>
      </c>
      <c r="G306">
        <f t="shared" ca="1" si="102"/>
        <v>0.97732834999470519</v>
      </c>
      <c r="H306">
        <f t="shared" ca="1" si="102"/>
        <v>2.4165847607240498E-2</v>
      </c>
      <c r="I306">
        <f t="shared" ca="1" si="102"/>
        <v>0.83007026308477172</v>
      </c>
      <c r="M306" t="str">
        <f t="shared" ca="1" si="89"/>
        <v>안 지정 캐릭터 PP 일반등급</v>
      </c>
      <c r="N306">
        <f t="shared" ca="1" si="90"/>
        <v>14802</v>
      </c>
      <c r="O306">
        <f t="shared" ca="1" si="91"/>
        <v>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478</v>
      </c>
      <c r="AD306">
        <v>1</v>
      </c>
      <c r="AE306" t="s">
        <v>125</v>
      </c>
      <c r="AG306">
        <v>700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v>
      </c>
      <c r="AN306" t="str">
        <f t="shared" ca="1" si="97"/>
        <v>{"dy":31,"sl":4,"tp":"fe","vl":"Equip4002","cn":1,"pt":"GO","pr":700}</v>
      </c>
    </row>
    <row r="307" spans="1:40">
      <c r="A307">
        <v>31</v>
      </c>
      <c r="B307">
        <v>5</v>
      </c>
      <c r="C307">
        <f t="shared" si="88"/>
        <v>0</v>
      </c>
      <c r="D307">
        <f t="shared" ca="1" si="102"/>
        <v>0.83957663828466633</v>
      </c>
      <c r="E307">
        <f t="shared" ca="1" si="102"/>
        <v>0.48144753921805905</v>
      </c>
      <c r="F307">
        <f t="shared" ca="1" si="102"/>
        <v>3.8742615127463464E-2</v>
      </c>
      <c r="G307">
        <f t="shared" ca="1" si="102"/>
        <v>0.92279876665715754</v>
      </c>
      <c r="H307">
        <f t="shared" ca="1" si="102"/>
        <v>0.35040293351709839</v>
      </c>
      <c r="I307">
        <f t="shared" ca="1" si="102"/>
        <v>0.56271648131964158</v>
      </c>
      <c r="M307" t="str">
        <f t="shared" ca="1" si="89"/>
        <v>안 지정 캐릭터 PP 일반등급</v>
      </c>
      <c r="N307">
        <f t="shared" ca="1" si="90"/>
        <v>48144</v>
      </c>
      <c r="O307">
        <f t="shared" ca="1" si="91"/>
        <v>8</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256</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v>
      </c>
      <c r="AN307" t="str">
        <f t="shared" ca="1" si="97"/>
        <v>{"dy":31,"sl":5,"tp":"uph","vl":"13217","cn":4,"pt":"GO","pr":1200}</v>
      </c>
    </row>
    <row r="308" spans="1:40">
      <c r="A308">
        <v>31</v>
      </c>
      <c r="B308">
        <v>6</v>
      </c>
      <c r="C308">
        <f t="shared" si="88"/>
        <v>0</v>
      </c>
      <c r="D308">
        <f t="shared" ca="1" si="102"/>
        <v>0.13249063074900203</v>
      </c>
      <c r="E308">
        <f t="shared" ca="1" si="102"/>
        <v>0.35157353272496794</v>
      </c>
      <c r="F308">
        <f t="shared" ca="1" si="102"/>
        <v>0.53103289072796933</v>
      </c>
      <c r="G308">
        <f t="shared" ca="1" si="102"/>
        <v>0.50465789368538805</v>
      </c>
      <c r="H308">
        <f t="shared" ca="1" si="102"/>
        <v>5.2487102613139935E-2</v>
      </c>
      <c r="I308">
        <f t="shared" ca="1" si="102"/>
        <v>0.85951852722548849</v>
      </c>
      <c r="M308" t="str">
        <f t="shared" ca="1" si="89"/>
        <v>지정 장비</v>
      </c>
      <c r="N308" t="e">
        <f t="shared" ca="1" si="90"/>
        <v>#VALUE!</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t="e">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#VALUE!</v>
      </c>
      <c r="S308" t="e">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#VALUE!</v>
      </c>
      <c r="T308" t="e">
        <f t="shared" ca="1" si="92"/>
        <v>#VALUE!</v>
      </c>
      <c r="U308" t="s">
        <v>82</v>
      </c>
      <c r="V308" t="s">
        <v>254</v>
      </c>
      <c r="W308">
        <v>1</v>
      </c>
      <c r="X308" t="s">
        <v>125</v>
      </c>
      <c r="Z308">
        <v>3300</v>
      </c>
      <c r="AA308" t="str">
        <f t="shared" ca="1" si="93"/>
        <v>fe</v>
      </c>
      <c r="AB308" t="s">
        <v>82</v>
      </c>
      <c r="AC308" t="s">
        <v>421</v>
      </c>
      <c r="AD308">
        <v>1</v>
      </c>
      <c r="AE308" t="s">
        <v>125</v>
      </c>
      <c r="AG308">
        <v>9200</v>
      </c>
      <c r="AH308" t="str">
        <f>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v>
      </c>
      <c r="AN308" t="str">
        <f t="shared" ca="1" si="97"/>
        <v>{"dy":31,"sl":6,"tp":"fe","vl":"Equip7202","cn":1,"pt":"GO","pr":9200}</v>
      </c>
    </row>
    <row r="309" spans="1:40">
      <c r="A309">
        <v>31</v>
      </c>
      <c r="B309">
        <v>7</v>
      </c>
      <c r="C309">
        <f t="shared" si="88"/>
        <v>0</v>
      </c>
      <c r="D309">
        <f t="shared" ca="1" si="102"/>
        <v>9.0197530389837244E-3</v>
      </c>
      <c r="E309">
        <f t="shared" ca="1" si="102"/>
        <v>0.61987734519407511</v>
      </c>
      <c r="F309">
        <f t="shared" ca="1" si="102"/>
        <v>0.12685389709951433</v>
      </c>
      <c r="G309">
        <f t="shared" ca="1" si="102"/>
        <v>0.4009057315616924</v>
      </c>
      <c r="H309">
        <f t="shared" ca="1" si="102"/>
        <v>0.41647062528717171</v>
      </c>
      <c r="I309">
        <f t="shared" ca="1" si="102"/>
        <v>1.8391098309152754E-2</v>
      </c>
      <c r="M309" t="str">
        <f t="shared" ca="1" si="89"/>
        <v>지정 장비</v>
      </c>
      <c r="N309" t="e">
        <f t="shared" ca="1" si="90"/>
        <v>#VALUE!</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t="e">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#VALUE!</v>
      </c>
      <c r="S309" t="e">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#VALUE!</v>
      </c>
      <c r="T309" t="e">
        <f t="shared" ca="1" si="92"/>
        <v>#VALUE!</v>
      </c>
      <c r="U309" t="s">
        <v>82</v>
      </c>
      <c r="V309" t="s">
        <v>248</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v>
      </c>
      <c r="AN309" t="str">
        <f t="shared" ca="1" si="97"/>
        <v>{"dy":31,"sl":7,"tp":"upn","vl":"82505","cn":12,"pt":"GO","pr":3600}</v>
      </c>
    </row>
    <row r="310" spans="1:40">
      <c r="A310">
        <v>31</v>
      </c>
      <c r="B310">
        <v>8</v>
      </c>
      <c r="C310">
        <f t="shared" si="88"/>
        <v>0</v>
      </c>
      <c r="D310">
        <f t="shared" ca="1" si="102"/>
        <v>0.96397730671039339</v>
      </c>
      <c r="E310">
        <f t="shared" ca="1" si="102"/>
        <v>0.68960471224729669</v>
      </c>
      <c r="F310">
        <f t="shared" ca="1" si="102"/>
        <v>0.83019755080880064</v>
      </c>
      <c r="G310">
        <f t="shared" ca="1" si="102"/>
        <v>0.50957820634603357</v>
      </c>
      <c r="H310">
        <f t="shared" ca="1" si="102"/>
        <v>0.66736248762884531</v>
      </c>
      <c r="I310">
        <f t="shared" ca="1" si="102"/>
        <v>0.34876889501620689</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v>
      </c>
      <c r="AN310" t="str">
        <f t="shared" ca="1" si="97"/>
        <v>{"dy":31,"sl":8}</v>
      </c>
    </row>
    <row r="311" spans="1:40">
      <c r="A311">
        <v>31</v>
      </c>
      <c r="B311">
        <v>9</v>
      </c>
      <c r="C311">
        <f t="shared" si="88"/>
        <v>0</v>
      </c>
      <c r="D311">
        <f t="shared" ca="1" si="102"/>
        <v>0.25613178564269756</v>
      </c>
      <c r="E311">
        <f t="shared" ca="1" si="102"/>
        <v>0.51157287731956369</v>
      </c>
      <c r="F311">
        <f t="shared" ca="1" si="102"/>
        <v>0.74072318121935254</v>
      </c>
      <c r="G311">
        <f t="shared" ca="1" si="102"/>
        <v>0.60351507449373554</v>
      </c>
      <c r="H311">
        <f t="shared" ca="1" si="102"/>
        <v>0.44216588737864271</v>
      </c>
      <c r="I311">
        <f t="shared" ca="1" si="102"/>
        <v>0.42126402742071578</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v>
      </c>
      <c r="AN311" t="str">
        <f t="shared" ca="1" si="97"/>
        <v>{"dy":31,"sl":9}</v>
      </c>
    </row>
    <row r="312" spans="1:40">
      <c r="A312">
        <v>1</v>
      </c>
      <c r="B312">
        <v>10</v>
      </c>
      <c r="C312">
        <f t="shared" si="88"/>
        <v>1</v>
      </c>
      <c r="D312">
        <f t="shared" ref="D312:I321" ca="1" si="103">RAND()</f>
        <v>0.90815385401443827</v>
      </c>
      <c r="E312">
        <f t="shared" ca="1" si="103"/>
        <v>1.4929958976658608E-2</v>
      </c>
      <c r="F312">
        <f t="shared" ca="1" si="103"/>
        <v>0.65072967823407446</v>
      </c>
      <c r="G312">
        <f t="shared" ca="1" si="103"/>
        <v>0.43184029502131538</v>
      </c>
      <c r="H312">
        <f t="shared" ca="1" si="103"/>
        <v>0.30258620055478258</v>
      </c>
      <c r="I312">
        <f t="shared" ca="1" si="103"/>
        <v>4.5693850301742778E-2</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v>
      </c>
      <c r="AN312" t="str">
        <f t="shared" ca="1" si="97"/>
        <v>{"dy":1,"sl":10}</v>
      </c>
    </row>
    <row r="313" spans="1:40">
      <c r="A313">
        <v>2</v>
      </c>
      <c r="B313">
        <v>10</v>
      </c>
      <c r="C313">
        <f t="shared" si="88"/>
        <v>1</v>
      </c>
      <c r="D313">
        <f t="shared" ca="1" si="103"/>
        <v>0.75556681340480114</v>
      </c>
      <c r="E313">
        <f t="shared" ca="1" si="103"/>
        <v>0.31378619672974206</v>
      </c>
      <c r="F313">
        <f t="shared" ca="1" si="103"/>
        <v>0.72947816463060478</v>
      </c>
      <c r="G313">
        <f t="shared" ca="1" si="103"/>
        <v>0.97808872610130515</v>
      </c>
      <c r="H313">
        <f t="shared" ca="1" si="103"/>
        <v>0.28495981047149599</v>
      </c>
      <c r="I313">
        <f t="shared" ca="1" si="103"/>
        <v>0.3918454582972174</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fc</v>
      </c>
      <c r="AB313" t="s">
        <v>85</v>
      </c>
      <c r="AC313" t="s">
        <v>484</v>
      </c>
      <c r="AD313">
        <v>1</v>
      </c>
      <c r="AE313" t="s">
        <v>129</v>
      </c>
      <c r="AF313">
        <v>229</v>
      </c>
      <c r="AG313">
        <v>149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카츄진</v>
      </c>
      <c r="AL313">
        <v>1</v>
      </c>
      <c r="AM313"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v>
      </c>
      <c r="AN313" t="str">
        <f t="shared" ca="1" si="97"/>
        <v>{"dy":2,"sl":10,"tp":"fc","vl":"Actor3117","cn":1,"pt":"DI","pp":229,"pr":149}</v>
      </c>
    </row>
    <row r="314" spans="1:40">
      <c r="A314">
        <v>3</v>
      </c>
      <c r="B314">
        <v>10</v>
      </c>
      <c r="C314">
        <f t="shared" si="88"/>
        <v>1</v>
      </c>
      <c r="D314">
        <f t="shared" ca="1" si="103"/>
        <v>5.9374690157708132E-2</v>
      </c>
      <c r="E314">
        <f t="shared" ca="1" si="103"/>
        <v>0.602143414635819</v>
      </c>
      <c r="F314">
        <f t="shared" ca="1" si="103"/>
        <v>0.70057722943686929</v>
      </c>
      <c r="G314">
        <f t="shared" ca="1" si="103"/>
        <v>0.54705544638231163</v>
      </c>
      <c r="H314">
        <f t="shared" ca="1" si="103"/>
        <v>0.27957024588615076</v>
      </c>
      <c r="I314">
        <f t="shared" ca="1" si="103"/>
        <v>0.40027182033741493</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484</v>
      </c>
      <c r="AD314">
        <v>1</v>
      </c>
      <c r="AE314" t="s">
        <v>129</v>
      </c>
      <c r="AF314">
        <v>229</v>
      </c>
      <c r="AG314">
        <v>149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카츄진</v>
      </c>
      <c r="AL314">
        <v>1</v>
      </c>
      <c r="AM314"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v>
      </c>
      <c r="AN314" t="str">
        <f t="shared" ca="1" si="97"/>
        <v>{"dy":3,"sl":10,"tp":"fc","vl":"Actor3117","cn":1,"pt":"DI","pp":229,"pr":149}</v>
      </c>
    </row>
    <row r="315" spans="1:40">
      <c r="A315">
        <v>4</v>
      </c>
      <c r="B315">
        <v>10</v>
      </c>
      <c r="C315">
        <f t="shared" si="88"/>
        <v>1</v>
      </c>
      <c r="D315">
        <f t="shared" ca="1" si="103"/>
        <v>0.3357823708804889</v>
      </c>
      <c r="E315">
        <f t="shared" ca="1" si="103"/>
        <v>5.3323888879894588E-2</v>
      </c>
      <c r="F315">
        <f t="shared" ca="1" si="103"/>
        <v>0.63474299576152149</v>
      </c>
      <c r="G315">
        <f t="shared" ca="1" si="103"/>
        <v>0.33875213633498413</v>
      </c>
      <c r="H315">
        <f t="shared" ca="1" si="103"/>
        <v>0.77840750142683313</v>
      </c>
      <c r="I315">
        <f t="shared" ca="1" si="103"/>
        <v>0.35824861402499253</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v>
      </c>
      <c r="AN315" t="str">
        <f t="shared" ca="1" si="97"/>
        <v>{"dy":4,"sl":10}</v>
      </c>
    </row>
    <row r="316" spans="1:40">
      <c r="A316">
        <v>5</v>
      </c>
      <c r="B316">
        <v>10</v>
      </c>
      <c r="C316">
        <f t="shared" si="88"/>
        <v>1</v>
      </c>
      <c r="D316">
        <f t="shared" ca="1" si="103"/>
        <v>0.90540962268570857</v>
      </c>
      <c r="E316">
        <f t="shared" ca="1" si="103"/>
        <v>0.60407481813724662</v>
      </c>
      <c r="F316">
        <f t="shared" ca="1" si="103"/>
        <v>0.84458431867591888</v>
      </c>
      <c r="G316">
        <f t="shared" ca="1" si="103"/>
        <v>0.65789939067502645</v>
      </c>
      <c r="H316">
        <f t="shared" ca="1" si="103"/>
        <v>0.98996721444474978</v>
      </c>
      <c r="I316">
        <f t="shared" ca="1" si="103"/>
        <v>0.2938096503371298</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v>
      </c>
      <c r="AN316" t="str">
        <f t="shared" ca="1" si="97"/>
        <v>{"dy":5,"sl":10}</v>
      </c>
    </row>
    <row r="317" spans="1:40">
      <c r="A317">
        <v>6</v>
      </c>
      <c r="B317">
        <v>10</v>
      </c>
      <c r="C317">
        <f t="shared" si="88"/>
        <v>1</v>
      </c>
      <c r="D317">
        <f t="shared" ca="1" si="103"/>
        <v>0.80429003717240188</v>
      </c>
      <c r="E317">
        <f t="shared" ca="1" si="103"/>
        <v>0.86977836210018122</v>
      </c>
      <c r="F317">
        <f t="shared" ca="1" si="103"/>
        <v>0.25339292882149267</v>
      </c>
      <c r="G317">
        <f t="shared" ca="1" si="103"/>
        <v>0.90703024858522696</v>
      </c>
      <c r="H317">
        <f t="shared" ca="1" si="103"/>
        <v>0.18658615123428846</v>
      </c>
      <c r="I317">
        <f t="shared" ca="1" si="103"/>
        <v>0.42373660992726203</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fl2</v>
      </c>
      <c r="AB317" t="s">
        <v>88</v>
      </c>
      <c r="AC317" t="s">
        <v>457</v>
      </c>
      <c r="AD317">
        <v>1</v>
      </c>
      <c r="AE317" t="s">
        <v>129</v>
      </c>
      <c r="AF317">
        <v>190</v>
      </c>
      <c r="AG317">
        <v>89</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케이저</v>
      </c>
      <c r="AL317">
        <v>1</v>
      </c>
      <c r="AM317"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v>
      </c>
      <c r="AN317" t="str">
        <f t="shared" ca="1" si="97"/>
        <v>{"dy":6,"sl":10,"tp":"fl2","vl":"Actor0113","cn":1,"pt":"DI","pp":190,"pr":89}</v>
      </c>
    </row>
    <row r="318" spans="1:40">
      <c r="A318">
        <v>7</v>
      </c>
      <c r="B318">
        <v>10</v>
      </c>
      <c r="C318">
        <f t="shared" si="88"/>
        <v>1</v>
      </c>
      <c r="D318">
        <f t="shared" ca="1" si="103"/>
        <v>0.74138513891557256</v>
      </c>
      <c r="E318">
        <f t="shared" ca="1" si="103"/>
        <v>0.99241911638185509</v>
      </c>
      <c r="F318">
        <f t="shared" ca="1" si="103"/>
        <v>0.74459732160109338</v>
      </c>
      <c r="G318">
        <f t="shared" ca="1" si="103"/>
        <v>0.30437202654806628</v>
      </c>
      <c r="H318">
        <f t="shared" ca="1" si="103"/>
        <v>0.34521618736091686</v>
      </c>
      <c r="I318">
        <f t="shared" ca="1" si="103"/>
        <v>0.6541050014307479</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fl2</v>
      </c>
      <c r="AB318" t="s">
        <v>88</v>
      </c>
      <c r="AC318" t="s">
        <v>457</v>
      </c>
      <c r="AD318">
        <v>1</v>
      </c>
      <c r="AE318" t="s">
        <v>129</v>
      </c>
      <c r="AF318">
        <v>190</v>
      </c>
      <c r="AG318">
        <v>89</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케이저</v>
      </c>
      <c r="AL318">
        <v>1</v>
      </c>
      <c r="AM318"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v>
      </c>
      <c r="AN318" t="str">
        <f t="shared" ca="1" si="97"/>
        <v>{"dy":7,"sl":10,"tp":"fl2","vl":"Actor0113","cn":1,"pt":"DI","pp":190,"pr":89}</v>
      </c>
    </row>
    <row r="319" spans="1:40">
      <c r="A319">
        <v>8</v>
      </c>
      <c r="B319">
        <v>10</v>
      </c>
      <c r="C319">
        <f t="shared" si="88"/>
        <v>1</v>
      </c>
      <c r="D319">
        <f t="shared" ca="1" si="103"/>
        <v>9.7343420434446215E-2</v>
      </c>
      <c r="E319">
        <f t="shared" ca="1" si="103"/>
        <v>0.79200332052495592</v>
      </c>
      <c r="F319">
        <f t="shared" ca="1" si="103"/>
        <v>2.6785218226837992E-3</v>
      </c>
      <c r="G319">
        <f t="shared" ca="1" si="103"/>
        <v>0.14948000210460644</v>
      </c>
      <c r="H319">
        <f t="shared" ca="1" si="103"/>
        <v>0.84671412593564122</v>
      </c>
      <c r="I319">
        <f t="shared" ca="1" si="103"/>
        <v>0.19722505292156634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v>
      </c>
      <c r="AN319" t="str">
        <f t="shared" ca="1" si="97"/>
        <v>{"dy":8,"sl":10}</v>
      </c>
    </row>
    <row r="320" spans="1:40">
      <c r="A320">
        <v>9</v>
      </c>
      <c r="B320">
        <v>10</v>
      </c>
      <c r="C320">
        <f t="shared" si="88"/>
        <v>1</v>
      </c>
      <c r="D320">
        <f t="shared" ca="1" si="103"/>
        <v>8.1546649893140866E-2</v>
      </c>
      <c r="E320">
        <f t="shared" ca="1" si="103"/>
        <v>0.44777054335019573</v>
      </c>
      <c r="F320">
        <f t="shared" ca="1" si="103"/>
        <v>6.3903291100053661E-4</v>
      </c>
      <c r="G320">
        <f t="shared" ca="1" si="103"/>
        <v>0.84477545977608992</v>
      </c>
      <c r="H320">
        <f t="shared" ca="1" si="103"/>
        <v>8.3988307864818479E-3</v>
      </c>
      <c r="I320">
        <f t="shared" ca="1" si="103"/>
        <v>0.54805982504902595</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fc</v>
      </c>
      <c r="AB320" t="s">
        <v>85</v>
      </c>
      <c r="AC320" t="s">
        <v>499</v>
      </c>
      <c r="AD320">
        <v>1</v>
      </c>
      <c r="AE320" t="s">
        <v>129</v>
      </c>
      <c r="AF320">
        <v>920</v>
      </c>
      <c r="AG320">
        <v>579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전설</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메디아</v>
      </c>
      <c r="AL320">
        <v>1</v>
      </c>
      <c r="AM320"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v>
      </c>
      <c r="AN320" t="str">
        <f t="shared" ca="1" si="97"/>
        <v>{"dy":9,"sl":10,"tp":"fc","vl":"Actor1218","cn":1,"pt":"DI","pp":920,"pr":579}</v>
      </c>
    </row>
    <row r="321" spans="1:40">
      <c r="A321">
        <v>10</v>
      </c>
      <c r="B321">
        <v>10</v>
      </c>
      <c r="C321">
        <f t="shared" si="88"/>
        <v>1</v>
      </c>
      <c r="D321">
        <f t="shared" ca="1" si="103"/>
        <v>0.13993023688745565</v>
      </c>
      <c r="E321">
        <f t="shared" ca="1" si="103"/>
        <v>0.28957453450786141</v>
      </c>
      <c r="F321">
        <f t="shared" ca="1" si="103"/>
        <v>0.66797313998981567</v>
      </c>
      <c r="G321">
        <f t="shared" ca="1" si="103"/>
        <v>0.71914783637117818</v>
      </c>
      <c r="H321">
        <f t="shared" ca="1" si="103"/>
        <v>0.26044563631485196</v>
      </c>
      <c r="I321">
        <f t="shared" ca="1" si="103"/>
        <v>0.59527781391574575</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fc</v>
      </c>
      <c r="AB321" t="s">
        <v>85</v>
      </c>
      <c r="AC321" t="s">
        <v>499</v>
      </c>
      <c r="AD321">
        <v>1</v>
      </c>
      <c r="AE321" t="s">
        <v>129</v>
      </c>
      <c r="AF321">
        <v>920</v>
      </c>
      <c r="AG321">
        <v>579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전설</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메디아</v>
      </c>
      <c r="AL321">
        <v>1</v>
      </c>
      <c r="AM321" t="str">
        <f t="shared" ca="1" si="96"/>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v>
      </c>
      <c r="AN321" t="str">
        <f t="shared" ca="1" si="97"/>
        <v>{"dy":10,"sl":10,"tp":"fc","vl":"Actor1218","cn":1,"pt":"DI","pp":920,"pr":579}</v>
      </c>
    </row>
    <row r="322" spans="1:40">
      <c r="A322">
        <v>11</v>
      </c>
      <c r="B322">
        <v>10</v>
      </c>
      <c r="C322">
        <f t="shared" ref="C322:C385" si="104">IF(B322&lt;=9,0,
IF(B322=10,1,2))</f>
        <v>1</v>
      </c>
      <c r="D322">
        <f t="shared" ref="D322:I331" ca="1" si="105">RAND()</f>
        <v>0.69248760542644272</v>
      </c>
      <c r="E322">
        <f t="shared" ca="1" si="105"/>
        <v>4.7368005049555184E-2</v>
      </c>
      <c r="F322">
        <f t="shared" ca="1" si="105"/>
        <v>0.84632917811444763</v>
      </c>
      <c r="G322">
        <f t="shared" ca="1" si="105"/>
        <v>0.46373532306172993</v>
      </c>
      <c r="H322">
        <f t="shared" ca="1" si="105"/>
        <v>0.99275818737569665</v>
      </c>
      <c r="I322">
        <f t="shared" ca="1" si="105"/>
        <v>0.20640314425633155</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0.55552435592853433</v>
      </c>
      <c r="E323">
        <f t="shared" ca="1" si="105"/>
        <v>0.78638507308494809</v>
      </c>
      <c r="F323">
        <f t="shared" ca="1" si="105"/>
        <v>7.3227101154057395E-2</v>
      </c>
      <c r="G323">
        <f t="shared" ca="1" si="105"/>
        <v>0.38629961271381474</v>
      </c>
      <c r="H323">
        <f t="shared" ca="1" si="105"/>
        <v>0.13348791240764901</v>
      </c>
      <c r="I323">
        <f t="shared" ca="1" si="105"/>
        <v>0.86489056867215597</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fc</v>
      </c>
      <c r="AB323" t="s">
        <v>85</v>
      </c>
      <c r="AC323" t="s">
        <v>482</v>
      </c>
      <c r="AD323">
        <v>1</v>
      </c>
      <c r="AE323" t="s">
        <v>129</v>
      </c>
      <c r="AF323">
        <v>239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원더</v>
      </c>
      <c r="AL323">
        <v>1</v>
      </c>
      <c r="AM32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v>
      </c>
      <c r="AN323" t="str">
        <f t="shared" ca="1" si="114"/>
        <v>{"dy":12,"sl":10,"tp":"fc","vl":"Actor2128","cn":1,"pt":"DI","pp":239,"pr":159}</v>
      </c>
    </row>
    <row r="324" spans="1:40">
      <c r="A324">
        <v>13</v>
      </c>
      <c r="B324">
        <v>10</v>
      </c>
      <c r="C324">
        <f t="shared" si="104"/>
        <v>1</v>
      </c>
      <c r="D324">
        <f t="shared" ca="1" si="105"/>
        <v>0.5082800992307156</v>
      </c>
      <c r="E324">
        <f t="shared" ca="1" si="105"/>
        <v>0.61859092813483008</v>
      </c>
      <c r="F324">
        <f t="shared" ca="1" si="105"/>
        <v>0.66473382631294131</v>
      </c>
      <c r="G324">
        <f t="shared" ca="1" si="105"/>
        <v>0.53320237481437383</v>
      </c>
      <c r="H324">
        <f t="shared" ca="1" si="105"/>
        <v>0.89808518527680026</v>
      </c>
      <c r="I324">
        <f t="shared" ca="1" si="105"/>
        <v>0.41087234491873803</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fc</v>
      </c>
      <c r="AB324" t="s">
        <v>85</v>
      </c>
      <c r="AC324" t="s">
        <v>482</v>
      </c>
      <c r="AD324">
        <v>1</v>
      </c>
      <c r="AE324" t="s">
        <v>129</v>
      </c>
      <c r="AF324">
        <v>239</v>
      </c>
      <c r="AG324">
        <v>159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원더</v>
      </c>
      <c r="AL324">
        <v>1</v>
      </c>
      <c r="AM32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v>
      </c>
      <c r="AN324" t="str">
        <f t="shared" ca="1" si="114"/>
        <v>{"dy":13,"sl":10,"tp":"fc","vl":"Actor2128","cn":1,"pt":"DI","pp":239,"pr":159}</v>
      </c>
    </row>
    <row r="325" spans="1:40">
      <c r="A325">
        <v>14</v>
      </c>
      <c r="B325">
        <v>10</v>
      </c>
      <c r="C325">
        <f t="shared" si="104"/>
        <v>1</v>
      </c>
      <c r="D325">
        <f t="shared" ca="1" si="105"/>
        <v>0.57228888546857293</v>
      </c>
      <c r="E325">
        <f t="shared" ca="1" si="105"/>
        <v>0.55573178511263188</v>
      </c>
      <c r="F325">
        <f t="shared" ca="1" si="105"/>
        <v>0.24512461254812423</v>
      </c>
      <c r="G325">
        <f t="shared" ca="1" si="105"/>
        <v>0.56408408341257943</v>
      </c>
      <c r="H325">
        <f t="shared" ca="1" si="105"/>
        <v>1.2807564997094012E-2</v>
      </c>
      <c r="I325">
        <f t="shared" ca="1" si="105"/>
        <v>0.84131142261231906</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v>
      </c>
      <c r="AN325" t="str">
        <f t="shared" ca="1" si="114"/>
        <v>{"dy":14,"sl":10}</v>
      </c>
    </row>
    <row r="326" spans="1:40">
      <c r="A326">
        <v>15</v>
      </c>
      <c r="B326">
        <v>10</v>
      </c>
      <c r="C326">
        <f t="shared" si="104"/>
        <v>1</v>
      </c>
      <c r="D326">
        <f t="shared" ca="1" si="105"/>
        <v>0.9033034025663238</v>
      </c>
      <c r="E326">
        <f t="shared" ca="1" si="105"/>
        <v>0.67291014442029518</v>
      </c>
      <c r="F326">
        <f t="shared" ca="1" si="105"/>
        <v>0.5988790938250802</v>
      </c>
      <c r="G326">
        <f t="shared" ca="1" si="105"/>
        <v>0.68436190319806744</v>
      </c>
      <c r="H326">
        <f t="shared" ca="1" si="105"/>
        <v>0.99105148485943328</v>
      </c>
      <c r="I326">
        <f t="shared" ca="1" si="105"/>
        <v>0.22537533754798289</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fl5</v>
      </c>
      <c r="AB326" t="s">
        <v>431</v>
      </c>
      <c r="AC326" t="s">
        <v>502</v>
      </c>
      <c r="AD326">
        <v>1</v>
      </c>
      <c r="AE326" t="s">
        <v>129</v>
      </c>
      <c r="AF326">
        <v>90</v>
      </c>
      <c r="AG326">
        <v>59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롤라</v>
      </c>
      <c r="AL326">
        <v>1</v>
      </c>
      <c r="AM32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v>
      </c>
      <c r="AN326" t="str">
        <f t="shared" ca="1" si="114"/>
        <v>{"dy":15,"sl":10,"tp":"fl5","vl":"Actor3019","cn":1,"pt":"DI","pp":90,"pr":59}</v>
      </c>
    </row>
    <row r="327" spans="1:40">
      <c r="A327">
        <v>16</v>
      </c>
      <c r="B327">
        <v>10</v>
      </c>
      <c r="C327">
        <f t="shared" si="104"/>
        <v>1</v>
      </c>
      <c r="D327">
        <f t="shared" ca="1" si="105"/>
        <v>0.62050081309066196</v>
      </c>
      <c r="E327">
        <f t="shared" ca="1" si="105"/>
        <v>0.63258372454152878</v>
      </c>
      <c r="F327">
        <f t="shared" ca="1" si="105"/>
        <v>0.6009201104545987</v>
      </c>
      <c r="G327">
        <f t="shared" ca="1" si="105"/>
        <v>0.83003364078918762</v>
      </c>
      <c r="H327">
        <f t="shared" ca="1" si="105"/>
        <v>0.92363515648817296</v>
      </c>
      <c r="I327">
        <f t="shared" ca="1" si="105"/>
        <v>0.86787276743417152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fl5</v>
      </c>
      <c r="AB327" t="s">
        <v>431</v>
      </c>
      <c r="AC327" t="s">
        <v>502</v>
      </c>
      <c r="AD327">
        <v>1</v>
      </c>
      <c r="AE327" t="s">
        <v>129</v>
      </c>
      <c r="AF327">
        <v>90</v>
      </c>
      <c r="AG327">
        <v>59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롤라</v>
      </c>
      <c r="AL327">
        <v>1</v>
      </c>
      <c r="AM32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v>
      </c>
      <c r="AN327" t="str">
        <f t="shared" ca="1" si="114"/>
        <v>{"dy":16,"sl":10,"tp":"fl5","vl":"Actor3019","cn":1,"pt":"DI","pp":90,"pr":59}</v>
      </c>
    </row>
    <row r="328" spans="1:40">
      <c r="A328">
        <v>17</v>
      </c>
      <c r="B328">
        <v>10</v>
      </c>
      <c r="C328">
        <f t="shared" si="104"/>
        <v>1</v>
      </c>
      <c r="D328">
        <f t="shared" ca="1" si="105"/>
        <v>0.81820575776686744</v>
      </c>
      <c r="E328">
        <f t="shared" ca="1" si="105"/>
        <v>0.53416291668433336</v>
      </c>
      <c r="F328">
        <f t="shared" ca="1" si="105"/>
        <v>0.57073647279809858</v>
      </c>
      <c r="G328">
        <f t="shared" ca="1" si="105"/>
        <v>0.93715242158721246</v>
      </c>
      <c r="H328">
        <f t="shared" ca="1" si="105"/>
        <v>0.13607555623786916</v>
      </c>
      <c r="I328">
        <f t="shared" ca="1" si="105"/>
        <v>0.28931729795128391</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v>
      </c>
      <c r="AN328" t="str">
        <f t="shared" ca="1" si="114"/>
        <v>{"dy":17,"sl":10}</v>
      </c>
    </row>
    <row r="329" spans="1:40">
      <c r="A329">
        <v>18</v>
      </c>
      <c r="B329">
        <v>10</v>
      </c>
      <c r="C329">
        <f t="shared" si="104"/>
        <v>1</v>
      </c>
      <c r="D329">
        <f t="shared" ca="1" si="105"/>
        <v>0.23499527964631017</v>
      </c>
      <c r="E329">
        <f t="shared" ca="1" si="105"/>
        <v>0.34873058485101682</v>
      </c>
      <c r="F329">
        <f t="shared" ca="1" si="105"/>
        <v>0.56931020256573306</v>
      </c>
      <c r="G329">
        <f t="shared" ca="1" si="105"/>
        <v>0.21402557100387565</v>
      </c>
      <c r="H329">
        <f t="shared" ca="1" si="105"/>
        <v>0.10133217411416495</v>
      </c>
      <c r="I329">
        <f t="shared" ca="1" si="105"/>
        <v>0.11162685515146564</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fl2</v>
      </c>
      <c r="AB329" t="s">
        <v>88</v>
      </c>
      <c r="AC329" t="s">
        <v>481</v>
      </c>
      <c r="AD329">
        <v>1</v>
      </c>
      <c r="AE329" t="s">
        <v>129</v>
      </c>
      <c r="AF329">
        <v>190</v>
      </c>
      <c r="AG329">
        <v>99</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테이슨</v>
      </c>
      <c r="AL329">
        <v>1</v>
      </c>
      <c r="AM32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v>
      </c>
      <c r="AN329" t="str">
        <f t="shared" ca="1" si="114"/>
        <v>{"dy":18,"sl":10,"tp":"fl2","vl":"Actor1108","cn":1,"pt":"DI","pp":190,"pr":99}</v>
      </c>
    </row>
    <row r="330" spans="1:40">
      <c r="A330">
        <v>19</v>
      </c>
      <c r="B330">
        <v>10</v>
      </c>
      <c r="C330">
        <f t="shared" si="104"/>
        <v>1</v>
      </c>
      <c r="D330">
        <f t="shared" ca="1" si="105"/>
        <v>5.3420398295565441E-2</v>
      </c>
      <c r="E330">
        <f t="shared" ca="1" si="105"/>
        <v>0.68133750633420609</v>
      </c>
      <c r="F330">
        <f t="shared" ca="1" si="105"/>
        <v>0.48926349598833319</v>
      </c>
      <c r="G330">
        <f t="shared" ca="1" si="105"/>
        <v>0.38146715396973774</v>
      </c>
      <c r="H330">
        <f t="shared" ca="1" si="105"/>
        <v>0.13263670706553654</v>
      </c>
      <c r="I330">
        <f t="shared" ca="1" si="105"/>
        <v>0.83172132841981339</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fl2</v>
      </c>
      <c r="AB330" t="s">
        <v>88</v>
      </c>
      <c r="AC330" t="s">
        <v>503</v>
      </c>
      <c r="AD330">
        <v>1</v>
      </c>
      <c r="AE330" t="s">
        <v>129</v>
      </c>
      <c r="AF330">
        <v>190</v>
      </c>
      <c r="AG330">
        <v>99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테이슨</v>
      </c>
      <c r="AL330">
        <v>1</v>
      </c>
      <c r="AM33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v>
      </c>
      <c r="AN330" t="str">
        <f t="shared" ca="1" si="114"/>
        <v>{"dy":19,"sl":10,"tp":"fl2","vl":"Actor1108","cn":1,"pt":"DI","pp":190,"pr":99}</v>
      </c>
    </row>
    <row r="331" spans="1:40">
      <c r="A331">
        <v>20</v>
      </c>
      <c r="B331">
        <v>10</v>
      </c>
      <c r="C331">
        <f t="shared" si="104"/>
        <v>1</v>
      </c>
      <c r="D331">
        <f t="shared" ca="1" si="105"/>
        <v>9.0654703304140716E-2</v>
      </c>
      <c r="E331">
        <f t="shared" ca="1" si="105"/>
        <v>0.2726715209334265</v>
      </c>
      <c r="F331">
        <f t="shared" ca="1" si="105"/>
        <v>0.15696794581803986</v>
      </c>
      <c r="G331">
        <f t="shared" ca="1" si="105"/>
        <v>0.28296195145450598</v>
      </c>
      <c r="H331">
        <f t="shared" ca="1" si="105"/>
        <v>0.55358371300000186</v>
      </c>
      <c r="I331">
        <f t="shared" ca="1" si="105"/>
        <v>0.55538316118503361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v>
      </c>
      <c r="AN331" t="str">
        <f t="shared" ca="1" si="114"/>
        <v>{"dy":20,"sl":10}</v>
      </c>
    </row>
    <row r="332" spans="1:40">
      <c r="A332">
        <v>21</v>
      </c>
      <c r="B332">
        <v>10</v>
      </c>
      <c r="C332">
        <f t="shared" si="104"/>
        <v>1</v>
      </c>
      <c r="D332">
        <f t="shared" ref="D332:I341" ca="1" si="115">RAND()</f>
        <v>0.42544428824217762</v>
      </c>
      <c r="E332">
        <f t="shared" ca="1" si="115"/>
        <v>0.56969229746486982</v>
      </c>
      <c r="F332">
        <f t="shared" ca="1" si="115"/>
        <v>0.2959023033321837</v>
      </c>
      <c r="G332">
        <f t="shared" ca="1" si="115"/>
        <v>0.14174058752832852</v>
      </c>
      <c r="H332">
        <f t="shared" ca="1" si="115"/>
        <v>0.49631413627943011</v>
      </c>
      <c r="I332">
        <f t="shared" ca="1" si="115"/>
        <v>0.75505951965084306</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fl2</v>
      </c>
      <c r="AB332" t="s">
        <v>88</v>
      </c>
      <c r="AC332" t="s">
        <v>472</v>
      </c>
      <c r="AD332">
        <v>1</v>
      </c>
      <c r="AE332" t="s">
        <v>129</v>
      </c>
      <c r="AF332">
        <v>190</v>
      </c>
      <c r="AG332">
        <v>99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베이</v>
      </c>
      <c r="AL332">
        <v>1</v>
      </c>
      <c r="AM33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v>
      </c>
      <c r="AN332" t="str">
        <f t="shared" ca="1" si="114"/>
        <v>{"dy":21,"sl":10,"tp":"fl2","vl":"Actor0104","cn":1,"pt":"DI","pp":190,"pr":99}</v>
      </c>
    </row>
    <row r="333" spans="1:40">
      <c r="A333">
        <v>22</v>
      </c>
      <c r="B333">
        <v>10</v>
      </c>
      <c r="C333">
        <f t="shared" si="104"/>
        <v>1</v>
      </c>
      <c r="D333">
        <f t="shared" ca="1" si="115"/>
        <v>8.2536946484387586E-2</v>
      </c>
      <c r="E333">
        <f t="shared" ca="1" si="115"/>
        <v>0.64289104812790365</v>
      </c>
      <c r="F333">
        <f t="shared" ca="1" si="115"/>
        <v>0.43159690489496394</v>
      </c>
      <c r="G333">
        <f t="shared" ca="1" si="115"/>
        <v>0.54446443682649426</v>
      </c>
      <c r="H333">
        <f t="shared" ca="1" si="115"/>
        <v>0.66846268044123913</v>
      </c>
      <c r="I333">
        <f t="shared" ca="1" si="115"/>
        <v>0.58711716996574981</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fl2</v>
      </c>
      <c r="AB333" t="s">
        <v>88</v>
      </c>
      <c r="AC333" t="s">
        <v>472</v>
      </c>
      <c r="AD333">
        <v>1</v>
      </c>
      <c r="AE333" t="s">
        <v>129</v>
      </c>
      <c r="AF333">
        <v>190</v>
      </c>
      <c r="AG333">
        <v>99</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베이</v>
      </c>
      <c r="AL333">
        <v>1</v>
      </c>
      <c r="AM33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v>
      </c>
      <c r="AN333" t="str">
        <f t="shared" ca="1" si="114"/>
        <v>{"dy":22,"sl":10,"tp":"fl2","vl":"Actor0104","cn":1,"pt":"DI","pp":190,"pr":99}</v>
      </c>
    </row>
    <row r="334" spans="1:40">
      <c r="A334">
        <v>23</v>
      </c>
      <c r="B334">
        <v>10</v>
      </c>
      <c r="C334">
        <f t="shared" si="104"/>
        <v>1</v>
      </c>
      <c r="D334">
        <f t="shared" ca="1" si="115"/>
        <v>0.82807396022376067</v>
      </c>
      <c r="E334">
        <f t="shared" ca="1" si="115"/>
        <v>0.18536645588071421</v>
      </c>
      <c r="F334">
        <f t="shared" ca="1" si="115"/>
        <v>0.51071073935929445</v>
      </c>
      <c r="G334">
        <f t="shared" ca="1" si="115"/>
        <v>0.36709742004799761</v>
      </c>
      <c r="H334">
        <f t="shared" ca="1" si="115"/>
        <v>0.94485195434826874</v>
      </c>
      <c r="I334">
        <f t="shared" ca="1" si="115"/>
        <v>0.46288474664034152</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v>
      </c>
      <c r="AN334" t="str">
        <f t="shared" ca="1" si="114"/>
        <v>{"dy":23,"sl":10}</v>
      </c>
    </row>
    <row r="335" spans="1:40">
      <c r="A335">
        <v>24</v>
      </c>
      <c r="B335">
        <v>10</v>
      </c>
      <c r="C335">
        <f t="shared" si="104"/>
        <v>1</v>
      </c>
      <c r="D335">
        <f t="shared" ca="1" si="115"/>
        <v>0.81583807469176328</v>
      </c>
      <c r="E335">
        <f t="shared" ca="1" si="115"/>
        <v>0.87989804924774417</v>
      </c>
      <c r="F335">
        <f t="shared" ca="1" si="115"/>
        <v>0.31824355727911868</v>
      </c>
      <c r="G335">
        <f t="shared" ca="1" si="115"/>
        <v>0.91972882894486196</v>
      </c>
      <c r="H335">
        <f t="shared" ca="1" si="115"/>
        <v>0.956138945206777</v>
      </c>
      <c r="I335">
        <f t="shared" ca="1" si="115"/>
        <v>0.48239755270506579</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fl5</v>
      </c>
      <c r="AB335" t="s">
        <v>431</v>
      </c>
      <c r="AC335" t="s">
        <v>492</v>
      </c>
      <c r="AD335">
        <v>1</v>
      </c>
      <c r="AE335" t="s">
        <v>129</v>
      </c>
      <c r="AF335">
        <v>80</v>
      </c>
      <c r="AG335">
        <v>49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헤르윈</v>
      </c>
      <c r="AL335">
        <v>1</v>
      </c>
      <c r="AM33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v>
      </c>
      <c r="AN335" t="str">
        <f t="shared" ca="1" si="114"/>
        <v>{"dy":24,"sl":10,"tp":"fl5","vl":"Actor0007","cn":1,"pt":"DI","pp":80,"pr":49}</v>
      </c>
    </row>
    <row r="336" spans="1:40">
      <c r="A336">
        <v>25</v>
      </c>
      <c r="B336">
        <v>10</v>
      </c>
      <c r="C336">
        <f t="shared" si="104"/>
        <v>1</v>
      </c>
      <c r="D336">
        <f t="shared" ca="1" si="115"/>
        <v>0.25005359830482776</v>
      </c>
      <c r="E336">
        <f t="shared" ca="1" si="115"/>
        <v>7.0327690125998155E-2</v>
      </c>
      <c r="F336">
        <f t="shared" ca="1" si="115"/>
        <v>0.51248381997551773</v>
      </c>
      <c r="G336">
        <f t="shared" ca="1" si="115"/>
        <v>0.31469614832741499</v>
      </c>
      <c r="H336">
        <f t="shared" ca="1" si="115"/>
        <v>0.62908038564797075</v>
      </c>
      <c r="I336">
        <f t="shared" ca="1" si="115"/>
        <v>0.60506544372426485</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fl5</v>
      </c>
      <c r="AB336" t="s">
        <v>431</v>
      </c>
      <c r="AC336" t="s">
        <v>492</v>
      </c>
      <c r="AD336">
        <v>1</v>
      </c>
      <c r="AE336" t="s">
        <v>129</v>
      </c>
      <c r="AF336">
        <v>80</v>
      </c>
      <c r="AG336">
        <v>49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헤르윈</v>
      </c>
      <c r="AL336">
        <v>1</v>
      </c>
      <c r="AM33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v>
      </c>
      <c r="AN336" t="str">
        <f t="shared" ca="1" si="114"/>
        <v>{"dy":25,"sl":10,"tp":"fl5","vl":"Actor0007","cn":1,"pt":"DI","pp":80,"pr":49}</v>
      </c>
    </row>
    <row r="337" spans="1:40">
      <c r="A337">
        <v>26</v>
      </c>
      <c r="B337">
        <v>10</v>
      </c>
      <c r="C337">
        <f t="shared" si="104"/>
        <v>1</v>
      </c>
      <c r="D337">
        <f t="shared" ca="1" si="115"/>
        <v>0.89735227430966102</v>
      </c>
      <c r="E337">
        <f t="shared" ca="1" si="115"/>
        <v>0.2376474433290815</v>
      </c>
      <c r="F337">
        <f t="shared" ca="1" si="115"/>
        <v>0.95914180256277071</v>
      </c>
      <c r="G337">
        <f t="shared" ca="1" si="115"/>
        <v>0.74978016410677306</v>
      </c>
      <c r="H337">
        <f t="shared" ca="1" si="115"/>
        <v>0.43875354961976343</v>
      </c>
      <c r="I337">
        <f t="shared" ca="1" si="115"/>
        <v>0.57889721834575936</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v>
      </c>
      <c r="AN337" t="str">
        <f t="shared" ca="1" si="114"/>
        <v>{"dy":26,"sl":10}</v>
      </c>
    </row>
    <row r="338" spans="1:40">
      <c r="A338">
        <v>27</v>
      </c>
      <c r="B338">
        <v>10</v>
      </c>
      <c r="C338">
        <f t="shared" si="104"/>
        <v>1</v>
      </c>
      <c r="D338">
        <f t="shared" ca="1" si="115"/>
        <v>0.5267733528981775</v>
      </c>
      <c r="E338">
        <f t="shared" ca="1" si="115"/>
        <v>0.61341484598788498</v>
      </c>
      <c r="F338">
        <f t="shared" ca="1" si="115"/>
        <v>0.51815003285245409</v>
      </c>
      <c r="G338">
        <f t="shared" ca="1" si="115"/>
        <v>0.47719114132116136</v>
      </c>
      <c r="H338">
        <f t="shared" ca="1" si="115"/>
        <v>0.90475502345248127</v>
      </c>
      <c r="I338">
        <f t="shared" ca="1" si="115"/>
        <v>0.34718658153033255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fc</v>
      </c>
      <c r="AB338" t="s">
        <v>85</v>
      </c>
      <c r="AC338" t="s">
        <v>494</v>
      </c>
      <c r="AD338">
        <v>1</v>
      </c>
      <c r="AE338" t="s">
        <v>129</v>
      </c>
      <c r="AF338">
        <v>790</v>
      </c>
      <c r="AG338">
        <v>333</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전설</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라무무</v>
      </c>
      <c r="AL338">
        <v>1</v>
      </c>
      <c r="AM33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v>
      </c>
      <c r="AN338" t="str">
        <f t="shared" ca="1" si="114"/>
        <v>{"dy":27,"sl":10,"tp":"fc","vl":"Actor3231","cn":1,"pt":"DI","pp":790,"pr":333}</v>
      </c>
    </row>
    <row r="339" spans="1:40">
      <c r="A339">
        <v>28</v>
      </c>
      <c r="B339">
        <v>10</v>
      </c>
      <c r="C339">
        <f t="shared" si="104"/>
        <v>1</v>
      </c>
      <c r="D339">
        <f t="shared" ca="1" si="115"/>
        <v>7.2282488834565783E-2</v>
      </c>
      <c r="E339">
        <f t="shared" ca="1" si="115"/>
        <v>0.56788123848149763</v>
      </c>
      <c r="F339">
        <f t="shared" ca="1" si="115"/>
        <v>0.34833431847948582</v>
      </c>
      <c r="G339">
        <f t="shared" ca="1" si="115"/>
        <v>1.2947227991209065E-2</v>
      </c>
      <c r="H339">
        <f t="shared" ca="1" si="115"/>
        <v>0.28391405367529898</v>
      </c>
      <c r="I339">
        <f t="shared" ca="1" si="115"/>
        <v>0.16901476199083076</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fc</v>
      </c>
      <c r="AB339" t="s">
        <v>85</v>
      </c>
      <c r="AC339" t="s">
        <v>494</v>
      </c>
      <c r="AD339">
        <v>1</v>
      </c>
      <c r="AE339" t="s">
        <v>129</v>
      </c>
      <c r="AF339">
        <v>790</v>
      </c>
      <c r="AG339">
        <v>333</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전설</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라무무</v>
      </c>
      <c r="AL339">
        <v>1</v>
      </c>
      <c r="AM33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v>
      </c>
      <c r="AN339" t="str">
        <f t="shared" ca="1" si="114"/>
        <v>{"dy":28,"sl":10,"tp":"fc","vl":"Actor3231","cn":1,"pt":"DI","pp":790,"pr":333}</v>
      </c>
    </row>
    <row r="340" spans="1:40">
      <c r="A340">
        <v>29</v>
      </c>
      <c r="B340">
        <v>10</v>
      </c>
      <c r="C340">
        <f t="shared" si="104"/>
        <v>1</v>
      </c>
      <c r="D340">
        <f t="shared" ca="1" si="115"/>
        <v>0.62518734050305824</v>
      </c>
      <c r="E340">
        <f t="shared" ca="1" si="115"/>
        <v>0.6800218890980535</v>
      </c>
      <c r="F340">
        <f t="shared" ca="1" si="115"/>
        <v>0.62072520015609722</v>
      </c>
      <c r="G340">
        <f t="shared" ca="1" si="115"/>
        <v>0.49779510586216769</v>
      </c>
      <c r="H340">
        <f t="shared" ca="1" si="115"/>
        <v>0.99010793423633014</v>
      </c>
      <c r="I340">
        <f t="shared" ca="1" si="115"/>
        <v>0.63919775079865337</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v>
      </c>
      <c r="AN340" t="str">
        <f t="shared" ca="1" si="114"/>
        <v>{"dy":29,"sl":10}</v>
      </c>
    </row>
    <row r="341" spans="1:40">
      <c r="A341">
        <v>30</v>
      </c>
      <c r="B341">
        <v>10</v>
      </c>
      <c r="C341">
        <f t="shared" si="104"/>
        <v>1</v>
      </c>
      <c r="D341">
        <f t="shared" ca="1" si="115"/>
        <v>0.24517900551921779</v>
      </c>
      <c r="E341">
        <f t="shared" ca="1" si="115"/>
        <v>0.11127497474458647</v>
      </c>
      <c r="F341">
        <f t="shared" ca="1" si="115"/>
        <v>0.57612997999171078</v>
      </c>
      <c r="G341">
        <f t="shared" ca="1" si="115"/>
        <v>2.7752790658744364E-2</v>
      </c>
      <c r="H341">
        <f t="shared" ca="1" si="115"/>
        <v>0.31322496298996927</v>
      </c>
      <c r="I341">
        <f t="shared" ca="1" si="115"/>
        <v>0.3517167867583213</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fl5</v>
      </c>
      <c r="AB341" t="s">
        <v>431</v>
      </c>
      <c r="AC341" t="s">
        <v>464</v>
      </c>
      <c r="AD341">
        <v>1</v>
      </c>
      <c r="AE341" t="s">
        <v>129</v>
      </c>
      <c r="AF341">
        <v>80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에이잭</v>
      </c>
      <c r="AL341">
        <v>1</v>
      </c>
      <c r="AM34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v>
      </c>
      <c r="AN341" t="str">
        <f t="shared" ca="1" si="114"/>
        <v>{"dy":30,"sl":10,"tp":"fl5","vl":"Actor1029","cn":1,"pt":"DI","pp":80,"pr":49}</v>
      </c>
    </row>
    <row r="342" spans="1:40">
      <c r="A342">
        <v>31</v>
      </c>
      <c r="B342">
        <v>10</v>
      </c>
      <c r="C342">
        <f t="shared" si="104"/>
        <v>1</v>
      </c>
      <c r="D342">
        <f t="shared" ref="D342:I351" ca="1" si="116">RAND()</f>
        <v>0.45914531264757441</v>
      </c>
      <c r="E342">
        <f t="shared" ca="1" si="116"/>
        <v>0.72734954267979679</v>
      </c>
      <c r="F342">
        <f t="shared" ca="1" si="116"/>
        <v>0.43378399841250148</v>
      </c>
      <c r="G342">
        <f t="shared" ca="1" si="116"/>
        <v>0.6664502622324916</v>
      </c>
      <c r="H342">
        <f t="shared" ca="1" si="116"/>
        <v>0.28475921726675335</v>
      </c>
      <c r="I342">
        <f t="shared" ca="1" si="116"/>
        <v>0.24257098688447243</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fl5</v>
      </c>
      <c r="AB342" t="s">
        <v>431</v>
      </c>
      <c r="AC342" t="s">
        <v>464</v>
      </c>
      <c r="AD342">
        <v>1</v>
      </c>
      <c r="AE342" t="s">
        <v>129</v>
      </c>
      <c r="AF342">
        <v>80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에이잭</v>
      </c>
      <c r="AL342">
        <v>1</v>
      </c>
      <c r="AM34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v>
      </c>
      <c r="AN342" t="str">
        <f t="shared" ca="1" si="114"/>
        <v>{"dy":31,"sl":10,"tp":"fl5","vl":"Actor1029","cn":1,"pt":"DI","pp":80,"pr":49}</v>
      </c>
    </row>
    <row r="343" spans="1:40">
      <c r="A343">
        <v>1</v>
      </c>
      <c r="B343">
        <v>11</v>
      </c>
      <c r="C343">
        <f t="shared" si="104"/>
        <v>2</v>
      </c>
      <c r="D343">
        <f t="shared" ca="1" si="116"/>
        <v>0.57657647769558273</v>
      </c>
      <c r="E343">
        <f t="shared" ca="1" si="116"/>
        <v>0.75014747648404589</v>
      </c>
      <c r="F343">
        <f t="shared" ca="1" si="116"/>
        <v>0.21849838731118154</v>
      </c>
      <c r="G343">
        <f t="shared" ca="1" si="116"/>
        <v>0.9182385272206316</v>
      </c>
      <c r="H343">
        <f t="shared" ca="1" si="116"/>
        <v>8.5957746692638337E-2</v>
      </c>
      <c r="I343">
        <f t="shared" ca="1" si="116"/>
        <v>0.50302519463378792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v>
      </c>
      <c r="AN343" t="str">
        <f t="shared" ca="1" si="114"/>
        <v>{"dy":1,"sl":11}</v>
      </c>
    </row>
    <row r="344" spans="1:40">
      <c r="A344">
        <v>2</v>
      </c>
      <c r="B344">
        <v>11</v>
      </c>
      <c r="C344">
        <f t="shared" si="104"/>
        <v>2</v>
      </c>
      <c r="D344">
        <f t="shared" ca="1" si="116"/>
        <v>0.8848536524368964</v>
      </c>
      <c r="E344">
        <f t="shared" ca="1" si="116"/>
        <v>0.60318254256549519</v>
      </c>
      <c r="F344">
        <f t="shared" ca="1" si="116"/>
        <v>0.5340711248521961</v>
      </c>
      <c r="G344">
        <f t="shared" ca="1" si="116"/>
        <v>2.0185212223487237E-2</v>
      </c>
      <c r="H344">
        <f t="shared" ca="1" si="116"/>
        <v>0.46920509749918293</v>
      </c>
      <c r="I344">
        <f t="shared" ca="1" si="116"/>
        <v>0.47104290161097062</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fl1</v>
      </c>
      <c r="AB344" t="s">
        <v>87</v>
      </c>
      <c r="AC344" t="s">
        <v>496</v>
      </c>
      <c r="AD344">
        <v>1</v>
      </c>
      <c r="AE344" t="s">
        <v>129</v>
      </c>
      <c r="AF344">
        <v>219</v>
      </c>
      <c r="AG344">
        <v>119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카츄진</v>
      </c>
      <c r="AL344">
        <v>1</v>
      </c>
      <c r="AM34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v>
      </c>
      <c r="AN344" t="str">
        <f t="shared" ca="1" si="114"/>
        <v>{"dy":2,"sl":11,"tp":"fl1","vl":"Actor3117","cn":1,"pt":"DI","pp":219,"pr":119}</v>
      </c>
    </row>
    <row r="345" spans="1:40">
      <c r="A345">
        <v>3</v>
      </c>
      <c r="B345">
        <v>11</v>
      </c>
      <c r="C345">
        <f t="shared" si="104"/>
        <v>2</v>
      </c>
      <c r="D345">
        <f t="shared" ca="1" si="116"/>
        <v>0.57053803651943369</v>
      </c>
      <c r="E345">
        <f t="shared" ca="1" si="116"/>
        <v>0.30821859024375531</v>
      </c>
      <c r="F345">
        <f t="shared" ca="1" si="116"/>
        <v>8.3423702933022592E-2</v>
      </c>
      <c r="G345">
        <f t="shared" ca="1" si="116"/>
        <v>0.54901557808969148</v>
      </c>
      <c r="H345">
        <f t="shared" ca="1" si="116"/>
        <v>0.22598622676228797</v>
      </c>
      <c r="I345">
        <f t="shared" ca="1" si="116"/>
        <v>0.3480786537778251</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fl1</v>
      </c>
      <c r="AB345" t="s">
        <v>87</v>
      </c>
      <c r="AC345" t="s">
        <v>496</v>
      </c>
      <c r="AD345">
        <v>1</v>
      </c>
      <c r="AE345" t="s">
        <v>129</v>
      </c>
      <c r="AF345">
        <v>219</v>
      </c>
      <c r="AG345">
        <v>119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카츄진</v>
      </c>
      <c r="AL345">
        <v>1</v>
      </c>
      <c r="AM34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v>
      </c>
      <c r="AN345" t="str">
        <f t="shared" ca="1" si="114"/>
        <v>{"dy":3,"sl":11,"tp":"fl1","vl":"Actor3117","cn":1,"pt":"DI","pp":219,"pr":119}</v>
      </c>
    </row>
    <row r="346" spans="1:40">
      <c r="A346">
        <v>4</v>
      </c>
      <c r="B346">
        <v>11</v>
      </c>
      <c r="C346">
        <f t="shared" si="104"/>
        <v>2</v>
      </c>
      <c r="D346">
        <f t="shared" ca="1" si="116"/>
        <v>0.2756426983164898</v>
      </c>
      <c r="E346">
        <f t="shared" ca="1" si="116"/>
        <v>0.55131425319700078</v>
      </c>
      <c r="F346">
        <f t="shared" ca="1" si="116"/>
        <v>0.71347493361114978</v>
      </c>
      <c r="G346">
        <f t="shared" ca="1" si="116"/>
        <v>0.89120982834469242</v>
      </c>
      <c r="H346">
        <f t="shared" ca="1" si="116"/>
        <v>0.13154119492963134</v>
      </c>
      <c r="I346">
        <f t="shared" ca="1" si="116"/>
        <v>0.30876850972818037</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v>
      </c>
      <c r="AN346" t="str">
        <f t="shared" ca="1" si="114"/>
        <v>{"dy":4,"sl":11}</v>
      </c>
    </row>
    <row r="347" spans="1:40">
      <c r="A347">
        <v>5</v>
      </c>
      <c r="B347">
        <v>11</v>
      </c>
      <c r="C347">
        <f t="shared" si="104"/>
        <v>2</v>
      </c>
      <c r="D347">
        <f t="shared" ca="1" si="116"/>
        <v>0.25491879449253163</v>
      </c>
      <c r="E347">
        <f t="shared" ca="1" si="116"/>
        <v>0.56818178473298109</v>
      </c>
      <c r="F347">
        <f t="shared" ca="1" si="116"/>
        <v>0.84453500909994561</v>
      </c>
      <c r="G347">
        <f t="shared" ca="1" si="116"/>
        <v>0.38594966232083949</v>
      </c>
      <c r="H347">
        <f t="shared" ca="1" si="116"/>
        <v>6.1641977057230513E-2</v>
      </c>
      <c r="I347">
        <f t="shared" ca="1" si="116"/>
        <v>3.8580825105858363E-2</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v>
      </c>
      <c r="AN347" t="str">
        <f t="shared" ca="1" si="114"/>
        <v>{"dy":5,"sl":11}</v>
      </c>
    </row>
    <row r="348" spans="1:40">
      <c r="A348">
        <v>6</v>
      </c>
      <c r="B348">
        <v>11</v>
      </c>
      <c r="C348">
        <f t="shared" si="104"/>
        <v>2</v>
      </c>
      <c r="D348">
        <f t="shared" ca="1" si="116"/>
        <v>0.88747215862383566</v>
      </c>
      <c r="E348">
        <f t="shared" ca="1" si="116"/>
        <v>0.65562880186071903</v>
      </c>
      <c r="F348">
        <f t="shared" ca="1" si="116"/>
        <v>0.41803955768632939</v>
      </c>
      <c r="G348">
        <f t="shared" ca="1" si="116"/>
        <v>0.41892375545086247</v>
      </c>
      <c r="H348">
        <f t="shared" ca="1" si="116"/>
        <v>0.98982869241029448</v>
      </c>
      <c r="I348">
        <f t="shared" ca="1" si="116"/>
        <v>0.37485490550482115</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fl3</v>
      </c>
      <c r="AB348" t="s">
        <v>89</v>
      </c>
      <c r="AC348" t="s">
        <v>497</v>
      </c>
      <c r="AD348">
        <v>1</v>
      </c>
      <c r="AE348" t="s">
        <v>129</v>
      </c>
      <c r="AF348">
        <v>240</v>
      </c>
      <c r="AG348">
        <v>129</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케이저</v>
      </c>
      <c r="AL348">
        <v>1</v>
      </c>
      <c r="AM34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v>
      </c>
      <c r="AN348" t="str">
        <f t="shared" ca="1" si="114"/>
        <v>{"dy":6,"sl":11,"tp":"fl3","vl":"Actor0113","cn":1,"pt":"DI","pp":240,"pr":129}</v>
      </c>
    </row>
    <row r="349" spans="1:40">
      <c r="A349">
        <v>7</v>
      </c>
      <c r="B349">
        <v>11</v>
      </c>
      <c r="C349">
        <f t="shared" si="104"/>
        <v>2</v>
      </c>
      <c r="D349">
        <f t="shared" ca="1" si="116"/>
        <v>1.8820544130094041E-2</v>
      </c>
      <c r="E349">
        <f t="shared" ca="1" si="116"/>
        <v>0.81188518600844939</v>
      </c>
      <c r="F349">
        <f t="shared" ca="1" si="116"/>
        <v>0.5219374440706519</v>
      </c>
      <c r="G349">
        <f t="shared" ca="1" si="116"/>
        <v>0.31144984666054587</v>
      </c>
      <c r="H349">
        <f t="shared" ca="1" si="116"/>
        <v>0.73046659567582761</v>
      </c>
      <c r="I349">
        <f t="shared" ca="1" si="116"/>
        <v>3.7784014034226931E-2</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fl3</v>
      </c>
      <c r="AB349" t="s">
        <v>89</v>
      </c>
      <c r="AC349" t="s">
        <v>497</v>
      </c>
      <c r="AD349">
        <v>1</v>
      </c>
      <c r="AE349" t="s">
        <v>129</v>
      </c>
      <c r="AF349">
        <v>240</v>
      </c>
      <c r="AG349">
        <v>129</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케이저</v>
      </c>
      <c r="AL349">
        <v>1</v>
      </c>
      <c r="AM34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v>
      </c>
      <c r="AN349" t="str">
        <f t="shared" ca="1" si="114"/>
        <v>{"dy":7,"sl":11,"tp":"fl3","vl":"Actor0113","cn":1,"pt":"DI","pp":240,"pr":129}</v>
      </c>
    </row>
    <row r="350" spans="1:40">
      <c r="A350">
        <v>8</v>
      </c>
      <c r="B350">
        <v>11</v>
      </c>
      <c r="C350">
        <f t="shared" si="104"/>
        <v>2</v>
      </c>
      <c r="D350">
        <f t="shared" ca="1" si="116"/>
        <v>0.36193643817178522</v>
      </c>
      <c r="E350">
        <f t="shared" ca="1" si="116"/>
        <v>0.82153566217746465</v>
      </c>
      <c r="F350">
        <f t="shared" ca="1" si="116"/>
        <v>0.3127586198458091</v>
      </c>
      <c r="G350">
        <f t="shared" ca="1" si="116"/>
        <v>0.74563699053591681</v>
      </c>
      <c r="H350">
        <f t="shared" ca="1" si="116"/>
        <v>0.2014500078648459</v>
      </c>
      <c r="I350">
        <f t="shared" ca="1" si="116"/>
        <v>0.61331895987321094</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v>
      </c>
      <c r="AN350" t="str">
        <f t="shared" ca="1" si="114"/>
        <v>{"dy":8,"sl":11}</v>
      </c>
    </row>
    <row r="351" spans="1:40">
      <c r="A351">
        <v>9</v>
      </c>
      <c r="B351">
        <v>11</v>
      </c>
      <c r="C351">
        <f t="shared" si="104"/>
        <v>2</v>
      </c>
      <c r="D351">
        <f t="shared" ca="1" si="116"/>
        <v>0.51918487833276672</v>
      </c>
      <c r="E351">
        <f t="shared" ca="1" si="116"/>
        <v>0.64309811113071802</v>
      </c>
      <c r="F351">
        <f t="shared" ca="1" si="116"/>
        <v>0.3388287886564767</v>
      </c>
      <c r="G351">
        <f t="shared" ca="1" si="116"/>
        <v>0.80022955213998104</v>
      </c>
      <c r="H351">
        <f t="shared" ca="1" si="116"/>
        <v>0.60218185824822978</v>
      </c>
      <c r="I351">
        <f t="shared" ca="1" si="116"/>
        <v>0.57664828363727161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fl1</v>
      </c>
      <c r="AB351" t="s">
        <v>87</v>
      </c>
      <c r="AC351" t="s">
        <v>498</v>
      </c>
      <c r="AD351">
        <v>1</v>
      </c>
      <c r="AE351" t="s">
        <v>129</v>
      </c>
      <c r="AF351">
        <v>905</v>
      </c>
      <c r="AG351">
        <v>499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전설</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메디아</v>
      </c>
      <c r="AL351">
        <v>1</v>
      </c>
      <c r="AM35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v>
      </c>
      <c r="AN351" t="str">
        <f t="shared" ca="1" si="114"/>
        <v>{"dy":9,"sl":11,"tp":"fl1","vl":"Actor1218","cn":1,"pt":"DI","pp":905,"pr":499}</v>
      </c>
    </row>
    <row r="352" spans="1:40">
      <c r="A352">
        <v>10</v>
      </c>
      <c r="B352">
        <v>11</v>
      </c>
      <c r="C352">
        <f t="shared" si="104"/>
        <v>2</v>
      </c>
      <c r="D352">
        <f t="shared" ref="D352:I361" ca="1" si="117">RAND()</f>
        <v>0.31859912761570508</v>
      </c>
      <c r="E352">
        <f t="shared" ca="1" si="117"/>
        <v>0.49903208887300488</v>
      </c>
      <c r="F352">
        <f t="shared" ca="1" si="117"/>
        <v>0.45326904340453611</v>
      </c>
      <c r="G352">
        <f t="shared" ca="1" si="117"/>
        <v>0.14091560786191404</v>
      </c>
      <c r="H352">
        <f t="shared" ca="1" si="117"/>
        <v>0.75315549475399413</v>
      </c>
      <c r="I352">
        <f t="shared" ca="1" si="117"/>
        <v>0.37762198626268484</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fl1</v>
      </c>
      <c r="AB352" t="s">
        <v>87</v>
      </c>
      <c r="AC352" t="s">
        <v>498</v>
      </c>
      <c r="AD352">
        <v>1</v>
      </c>
      <c r="AE352" t="s">
        <v>129</v>
      </c>
      <c r="AF352">
        <v>905</v>
      </c>
      <c r="AG352">
        <v>499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전설</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메디아</v>
      </c>
      <c r="AL352">
        <v>1</v>
      </c>
      <c r="AM35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v>
      </c>
      <c r="AN352" t="str">
        <f t="shared" ca="1" si="114"/>
        <v>{"dy":10,"sl":11,"tp":"fl1","vl":"Actor1218","cn":1,"pt":"DI","pp":905,"pr":499}</v>
      </c>
    </row>
    <row r="353" spans="1:40">
      <c r="A353">
        <v>11</v>
      </c>
      <c r="B353">
        <v>11</v>
      </c>
      <c r="C353">
        <f t="shared" si="104"/>
        <v>2</v>
      </c>
      <c r="D353">
        <f t="shared" ca="1" si="117"/>
        <v>0.53774978325609024</v>
      </c>
      <c r="E353">
        <f t="shared" ca="1" si="117"/>
        <v>1.3287030104313757E-2</v>
      </c>
      <c r="F353">
        <f t="shared" ca="1" si="117"/>
        <v>0.3836856832692519</v>
      </c>
      <c r="G353">
        <f t="shared" ca="1" si="117"/>
        <v>0.62672134622234221</v>
      </c>
      <c r="H353">
        <f t="shared" ca="1" si="117"/>
        <v>0.55542805901782477</v>
      </c>
      <c r="I353">
        <f t="shared" ca="1" si="117"/>
        <v>0.21258716243482034</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v>
      </c>
      <c r="AN353" t="str">
        <f t="shared" ca="1" si="114"/>
        <v>{"dy":11,"sl":11}</v>
      </c>
    </row>
    <row r="354" spans="1:40">
      <c r="A354">
        <v>12</v>
      </c>
      <c r="B354">
        <v>11</v>
      </c>
      <c r="C354">
        <f t="shared" si="104"/>
        <v>2</v>
      </c>
      <c r="D354">
        <f t="shared" ca="1" si="117"/>
        <v>0.37247367466885917</v>
      </c>
      <c r="E354">
        <f t="shared" ca="1" si="117"/>
        <v>0.82490442370201544</v>
      </c>
      <c r="F354">
        <f t="shared" ca="1" si="117"/>
        <v>0.34019964976975381</v>
      </c>
      <c r="G354">
        <f t="shared" ca="1" si="117"/>
        <v>0.62151913387938851</v>
      </c>
      <c r="H354">
        <f t="shared" ca="1" si="117"/>
        <v>0.71822383962596525</v>
      </c>
      <c r="I354">
        <f t="shared" ca="1" si="117"/>
        <v>0.98793363101779419</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fp</v>
      </c>
      <c r="AB354" t="s">
        <v>86</v>
      </c>
      <c r="AC354" t="s">
        <v>500</v>
      </c>
      <c r="AD354">
        <v>75</v>
      </c>
      <c r="AE354" t="s">
        <v>129</v>
      </c>
      <c r="AF354">
        <v>172</v>
      </c>
      <c r="AG354">
        <v>79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원더</v>
      </c>
      <c r="AL354">
        <v>1</v>
      </c>
      <c r="AM35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v>
      </c>
      <c r="AN354" t="str">
        <f t="shared" ca="1" si="114"/>
        <v>{"dy":12,"sl":11,"tp":"fp","vl":"Actor2128","cn":75,"pt":"DI","pp":172,"pr":79}</v>
      </c>
    </row>
    <row r="355" spans="1:40">
      <c r="A355">
        <v>13</v>
      </c>
      <c r="B355">
        <v>11</v>
      </c>
      <c r="C355">
        <f t="shared" si="104"/>
        <v>2</v>
      </c>
      <c r="D355">
        <f t="shared" ca="1" si="117"/>
        <v>0.35899669993642591</v>
      </c>
      <c r="E355">
        <f t="shared" ca="1" si="117"/>
        <v>0.40180445540287923</v>
      </c>
      <c r="F355">
        <f t="shared" ca="1" si="117"/>
        <v>0.10009877519107269</v>
      </c>
      <c r="G355">
        <f t="shared" ca="1" si="117"/>
        <v>0.76844072241663119</v>
      </c>
      <c r="H355">
        <f t="shared" ca="1" si="117"/>
        <v>0.6666928980427258</v>
      </c>
      <c r="I355">
        <f t="shared" ca="1" si="117"/>
        <v>0.12032173063740836</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fp</v>
      </c>
      <c r="AB355" t="s">
        <v>86</v>
      </c>
      <c r="AC355" t="s">
        <v>500</v>
      </c>
      <c r="AD355">
        <v>75</v>
      </c>
      <c r="AE355" t="s">
        <v>129</v>
      </c>
      <c r="AF355">
        <v>172</v>
      </c>
      <c r="AG355">
        <v>79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원더</v>
      </c>
      <c r="AL355">
        <v>1</v>
      </c>
      <c r="AM35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v>
      </c>
      <c r="AN355" t="str">
        <f t="shared" ca="1" si="114"/>
        <v>{"dy":13,"sl":11,"tp":"fp","vl":"Actor2128","cn":75,"pt":"DI","pp":172,"pr":79}</v>
      </c>
    </row>
    <row r="356" spans="1:40">
      <c r="A356">
        <v>14</v>
      </c>
      <c r="B356">
        <v>11</v>
      </c>
      <c r="C356">
        <f t="shared" si="104"/>
        <v>2</v>
      </c>
      <c r="D356">
        <f t="shared" ca="1" si="117"/>
        <v>0.38990922134646222</v>
      </c>
      <c r="E356">
        <f t="shared" ca="1" si="117"/>
        <v>0.25322762932358478</v>
      </c>
      <c r="F356">
        <f t="shared" ca="1" si="117"/>
        <v>0.54751209159121028</v>
      </c>
      <c r="G356">
        <f t="shared" ca="1" si="117"/>
        <v>0.30656282251201195</v>
      </c>
      <c r="H356">
        <f t="shared" ca="1" si="117"/>
        <v>0.71580651315623633</v>
      </c>
      <c r="I356">
        <f t="shared" ca="1" si="117"/>
        <v>0.78204392980361659</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v>
      </c>
      <c r="AN356" t="str">
        <f t="shared" ca="1" si="114"/>
        <v>{"dy":14,"sl":11}</v>
      </c>
    </row>
    <row r="357" spans="1:40">
      <c r="A357">
        <v>15</v>
      </c>
      <c r="B357">
        <v>11</v>
      </c>
      <c r="C357">
        <f t="shared" si="104"/>
        <v>2</v>
      </c>
      <c r="D357">
        <f t="shared" ca="1" si="117"/>
        <v>0.18432673065445893</v>
      </c>
      <c r="E357">
        <f t="shared" ca="1" si="117"/>
        <v>0.3133977427852771</v>
      </c>
      <c r="F357">
        <f t="shared" ca="1" si="117"/>
        <v>0.36802909612653123</v>
      </c>
      <c r="G357">
        <f t="shared" ca="1" si="117"/>
        <v>0.78960626390710498</v>
      </c>
      <c r="H357">
        <f t="shared" ca="1" si="117"/>
        <v>0.21997875368565201</v>
      </c>
      <c r="I357">
        <f t="shared" ca="1" si="117"/>
        <v>0.99686172209434376</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fl6</v>
      </c>
      <c r="AB357" t="s">
        <v>432</v>
      </c>
      <c r="AC357" t="s">
        <v>501</v>
      </c>
      <c r="AD357">
        <v>1</v>
      </c>
      <c r="AE357" t="s">
        <v>129</v>
      </c>
      <c r="AF357">
        <v>90</v>
      </c>
      <c r="AG357">
        <v>59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롤라</v>
      </c>
      <c r="AL357">
        <v>1</v>
      </c>
      <c r="AM35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v>
      </c>
      <c r="AN357" t="str">
        <f t="shared" ca="1" si="114"/>
        <v>{"dy":15,"sl":11,"tp":"fl6","vl":"Actor3019","cn":1,"pt":"DI","pp":90,"pr":59}</v>
      </c>
    </row>
    <row r="358" spans="1:40">
      <c r="A358">
        <v>16</v>
      </c>
      <c r="B358">
        <v>11</v>
      </c>
      <c r="C358">
        <f t="shared" si="104"/>
        <v>2</v>
      </c>
      <c r="D358">
        <f t="shared" ca="1" si="117"/>
        <v>0.826625762153821</v>
      </c>
      <c r="E358">
        <f t="shared" ca="1" si="117"/>
        <v>0.83483200028460836</v>
      </c>
      <c r="F358">
        <f t="shared" ca="1" si="117"/>
        <v>0.79564305203591923</v>
      </c>
      <c r="G358">
        <f t="shared" ca="1" si="117"/>
        <v>3.0633714797990375E-2</v>
      </c>
      <c r="H358">
        <f t="shared" ca="1" si="117"/>
        <v>0.50791701329003958</v>
      </c>
      <c r="I358">
        <f t="shared" ca="1" si="117"/>
        <v>0.83849916360238308</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fl6</v>
      </c>
      <c r="AB358" t="s">
        <v>432</v>
      </c>
      <c r="AC358" t="s">
        <v>501</v>
      </c>
      <c r="AD358">
        <v>1</v>
      </c>
      <c r="AE358" t="s">
        <v>129</v>
      </c>
      <c r="AF358">
        <v>90</v>
      </c>
      <c r="AG358">
        <v>59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롤라</v>
      </c>
      <c r="AL358">
        <v>1</v>
      </c>
      <c r="AM35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v>
      </c>
      <c r="AN358" t="str">
        <f t="shared" ca="1" si="114"/>
        <v>{"dy":16,"sl":11,"tp":"fl6","vl":"Actor3019","cn":1,"pt":"DI","pp":90,"pr":59}</v>
      </c>
    </row>
    <row r="359" spans="1:40">
      <c r="A359">
        <v>17</v>
      </c>
      <c r="B359">
        <v>11</v>
      </c>
      <c r="C359">
        <f t="shared" si="104"/>
        <v>2</v>
      </c>
      <c r="D359">
        <f t="shared" ca="1" si="117"/>
        <v>2.9561701289204656E-3</v>
      </c>
      <c r="E359">
        <f t="shared" ca="1" si="117"/>
        <v>0.44018164533382254</v>
      </c>
      <c r="F359">
        <f t="shared" ca="1" si="117"/>
        <v>0.72326241885737641</v>
      </c>
      <c r="G359">
        <f t="shared" ca="1" si="117"/>
        <v>0.6449876811802423</v>
      </c>
      <c r="H359">
        <f t="shared" ca="1" si="117"/>
        <v>0.12995789420697523</v>
      </c>
      <c r="I359">
        <f t="shared" ca="1" si="117"/>
        <v>0.54088509231612114</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v>
      </c>
      <c r="AN359" t="str">
        <f t="shared" ca="1" si="114"/>
        <v>{"dy":17,"sl":11}</v>
      </c>
    </row>
    <row r="360" spans="1:40">
      <c r="A360">
        <v>18</v>
      </c>
      <c r="B360">
        <v>11</v>
      </c>
      <c r="C360">
        <f t="shared" si="104"/>
        <v>2</v>
      </c>
      <c r="D360">
        <f t="shared" ca="1" si="117"/>
        <v>0.65000233932030793</v>
      </c>
      <c r="E360">
        <f t="shared" ca="1" si="117"/>
        <v>0.9693423524100081</v>
      </c>
      <c r="F360">
        <f t="shared" ca="1" si="117"/>
        <v>2.631106282884188E-2</v>
      </c>
      <c r="G360">
        <f t="shared" ca="1" si="117"/>
        <v>0.77399967202749076</v>
      </c>
      <c r="H360">
        <f t="shared" ca="1" si="117"/>
        <v>7.8506690669774004E-3</v>
      </c>
      <c r="I360">
        <f t="shared" ca="1" si="117"/>
        <v>0.18970538921851532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fl3</v>
      </c>
      <c r="AB360" t="s">
        <v>89</v>
      </c>
      <c r="AC360" t="s">
        <v>503</v>
      </c>
      <c r="AD360">
        <v>1</v>
      </c>
      <c r="AE360" t="s">
        <v>129</v>
      </c>
      <c r="AF360">
        <v>240</v>
      </c>
      <c r="AG360">
        <v>129</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테이슨</v>
      </c>
      <c r="AL360">
        <v>1</v>
      </c>
      <c r="AM36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v>
      </c>
      <c r="AN360" t="str">
        <f t="shared" ca="1" si="114"/>
        <v>{"dy":18,"sl":11,"tp":"fl3","vl":"Actor1108","cn":1,"pt":"DI","pp":240,"pr":129}</v>
      </c>
    </row>
    <row r="361" spans="1:40">
      <c r="A361">
        <v>19</v>
      </c>
      <c r="B361">
        <v>11</v>
      </c>
      <c r="C361">
        <f t="shared" si="104"/>
        <v>2</v>
      </c>
      <c r="D361">
        <f t="shared" ca="1" si="117"/>
        <v>0.90594837545380413</v>
      </c>
      <c r="E361">
        <f t="shared" ca="1" si="117"/>
        <v>0.96155620009341414</v>
      </c>
      <c r="F361">
        <f t="shared" ca="1" si="117"/>
        <v>0.74449007031043657</v>
      </c>
      <c r="G361">
        <f t="shared" ca="1" si="117"/>
        <v>0.38405212377884801</v>
      </c>
      <c r="H361">
        <f t="shared" ca="1" si="117"/>
        <v>0.11618060234067062</v>
      </c>
      <c r="I361">
        <f t="shared" ca="1" si="117"/>
        <v>0.6206226449797787</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fl3</v>
      </c>
      <c r="AB361" t="s">
        <v>89</v>
      </c>
      <c r="AC361" t="s">
        <v>503</v>
      </c>
      <c r="AD361">
        <v>1</v>
      </c>
      <c r="AE361" t="s">
        <v>129</v>
      </c>
      <c r="AF361">
        <v>240</v>
      </c>
      <c r="AG361">
        <v>129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테이슨</v>
      </c>
      <c r="AL361">
        <v>1</v>
      </c>
      <c r="AM36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v>
      </c>
      <c r="AN361" t="str">
        <f t="shared" ca="1" si="114"/>
        <v>{"dy":19,"sl":11,"tp":"fl3","vl":"Actor1108","cn":1,"pt":"DI","pp":240,"pr":129}</v>
      </c>
    </row>
    <row r="362" spans="1:40">
      <c r="A362">
        <v>20</v>
      </c>
      <c r="B362">
        <v>11</v>
      </c>
      <c r="C362">
        <f t="shared" si="104"/>
        <v>2</v>
      </c>
      <c r="D362">
        <f t="shared" ref="D362:I373" ca="1" si="118">RAND()</f>
        <v>0.80069293874431047</v>
      </c>
      <c r="E362">
        <f t="shared" ca="1" si="118"/>
        <v>3.3561547368268552E-2</v>
      </c>
      <c r="F362">
        <f t="shared" ca="1" si="118"/>
        <v>0.31888777811566749</v>
      </c>
      <c r="G362">
        <f t="shared" ca="1" si="118"/>
        <v>0.38654508050944236</v>
      </c>
      <c r="H362">
        <f t="shared" ca="1" si="118"/>
        <v>5.7437422754093914E-2</v>
      </c>
      <c r="I362">
        <f t="shared" ca="1" si="118"/>
        <v>0.60187105031711186</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v>
      </c>
      <c r="AN362" t="str">
        <f t="shared" ca="1" si="114"/>
        <v>{"dy":20,"sl":11}</v>
      </c>
    </row>
    <row r="363" spans="1:40">
      <c r="A363">
        <v>21</v>
      </c>
      <c r="B363">
        <v>11</v>
      </c>
      <c r="C363">
        <f t="shared" si="104"/>
        <v>2</v>
      </c>
      <c r="D363">
        <f t="shared" ca="1" si="118"/>
        <v>0.57919726258065241</v>
      </c>
      <c r="E363">
        <f t="shared" ca="1" si="118"/>
        <v>0.42181526484639176</v>
      </c>
      <c r="F363">
        <f t="shared" ca="1" si="118"/>
        <v>8.9805008209050019E-2</v>
      </c>
      <c r="G363">
        <f t="shared" ca="1" si="118"/>
        <v>8.0642706773793815E-2</v>
      </c>
      <c r="H363">
        <f t="shared" ca="1" si="118"/>
        <v>0.66668562739832027</v>
      </c>
      <c r="I363">
        <f t="shared" ca="1" si="118"/>
        <v>0.38573186563912543</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fl3</v>
      </c>
      <c r="AB363" t="s">
        <v>89</v>
      </c>
      <c r="AC363" t="s">
        <v>490</v>
      </c>
      <c r="AD363">
        <v>1</v>
      </c>
      <c r="AE363" t="s">
        <v>129</v>
      </c>
      <c r="AF363">
        <v>250</v>
      </c>
      <c r="AG363">
        <v>139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베이</v>
      </c>
      <c r="AL363">
        <v>1</v>
      </c>
      <c r="AM36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v>
      </c>
      <c r="AN363" t="str">
        <f t="shared" ca="1" si="114"/>
        <v>{"dy":21,"sl":11,"tp":"fl3","vl":"Actor0104","cn":1,"pt":"DI","pp":250,"pr":139}</v>
      </c>
    </row>
    <row r="364" spans="1:40">
      <c r="A364">
        <v>22</v>
      </c>
      <c r="B364">
        <v>11</v>
      </c>
      <c r="C364">
        <f t="shared" si="104"/>
        <v>2</v>
      </c>
      <c r="D364">
        <f t="shared" ca="1" si="118"/>
        <v>0.77494448742272681</v>
      </c>
      <c r="E364">
        <f t="shared" ca="1" si="118"/>
        <v>0.9691928495358918</v>
      </c>
      <c r="F364">
        <f t="shared" ca="1" si="118"/>
        <v>5.5345063109280779E-2</v>
      </c>
      <c r="G364">
        <f t="shared" ca="1" si="118"/>
        <v>7.4230327247596373E-2</v>
      </c>
      <c r="H364">
        <f t="shared" ca="1" si="118"/>
        <v>0.12713545009711646</v>
      </c>
      <c r="I364">
        <f t="shared" ca="1" si="118"/>
        <v>0.34592736469753316</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fl3</v>
      </c>
      <c r="AB364" t="s">
        <v>89</v>
      </c>
      <c r="AC364" t="s">
        <v>490</v>
      </c>
      <c r="AD364">
        <v>1</v>
      </c>
      <c r="AE364" t="s">
        <v>129</v>
      </c>
      <c r="AF364">
        <v>250</v>
      </c>
      <c r="AG364">
        <v>139</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베이</v>
      </c>
      <c r="AL364">
        <v>1</v>
      </c>
      <c r="AM364"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v>
      </c>
      <c r="AN364" t="str">
        <f t="shared" ca="1" si="114"/>
        <v>{"dy":22,"sl":11,"tp":"fl3","vl":"Actor0104","cn":1,"pt":"DI","pp":250,"pr":139}</v>
      </c>
    </row>
    <row r="365" spans="1:40">
      <c r="A365">
        <v>23</v>
      </c>
      <c r="B365">
        <v>11</v>
      </c>
      <c r="C365">
        <f t="shared" si="104"/>
        <v>2</v>
      </c>
      <c r="D365">
        <f t="shared" ca="1" si="118"/>
        <v>0.78836965787596713</v>
      </c>
      <c r="E365">
        <f t="shared" ca="1" si="118"/>
        <v>0.22114756559847371</v>
      </c>
      <c r="F365">
        <f t="shared" ca="1" si="118"/>
        <v>0.17158618468613318</v>
      </c>
      <c r="G365">
        <f t="shared" ca="1" si="118"/>
        <v>0.26084918113098765</v>
      </c>
      <c r="H365">
        <f t="shared" ca="1" si="118"/>
        <v>0.35610142255819754</v>
      </c>
      <c r="I365">
        <f t="shared" ca="1" si="118"/>
        <v>0.83001324830976908</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v>
      </c>
      <c r="AN365" t="str">
        <f t="shared" ca="1" si="114"/>
        <v>{"dy":23,"sl":11}</v>
      </c>
    </row>
    <row r="366" spans="1:40">
      <c r="A366">
        <v>24</v>
      </c>
      <c r="B366">
        <v>11</v>
      </c>
      <c r="C366">
        <f t="shared" si="104"/>
        <v>2</v>
      </c>
      <c r="D366">
        <f t="shared" ca="1" si="118"/>
        <v>0.21312367796580212</v>
      </c>
      <c r="E366">
        <f t="shared" ca="1" si="118"/>
        <v>0.21906439420925483</v>
      </c>
      <c r="F366">
        <f t="shared" ca="1" si="118"/>
        <v>0.66923553453276141</v>
      </c>
      <c r="G366">
        <f t="shared" ca="1" si="118"/>
        <v>0.59627672030163503</v>
      </c>
      <c r="H366">
        <f t="shared" ca="1" si="118"/>
        <v>0.98441313397545904</v>
      </c>
      <c r="I366">
        <f t="shared" ca="1" si="118"/>
        <v>0.28294398779002028</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fl6</v>
      </c>
      <c r="AB366" t="s">
        <v>432</v>
      </c>
      <c r="AC366" t="s">
        <v>491</v>
      </c>
      <c r="AD366">
        <v>1</v>
      </c>
      <c r="AE366" t="s">
        <v>129</v>
      </c>
      <c r="AF366">
        <v>80</v>
      </c>
      <c r="AG366">
        <v>49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헤르윈</v>
      </c>
      <c r="AL366">
        <v>1</v>
      </c>
      <c r="AM366"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v>
      </c>
      <c r="AN366" t="str">
        <f t="shared" ca="1" si="114"/>
        <v>{"dy":24,"sl":11,"tp":"fl6","vl":"Actor0007","cn":1,"pt":"DI","pp":80,"pr":49}</v>
      </c>
    </row>
    <row r="367" spans="1:40">
      <c r="A367">
        <v>25</v>
      </c>
      <c r="B367">
        <v>11</v>
      </c>
      <c r="C367">
        <f t="shared" si="104"/>
        <v>2</v>
      </c>
      <c r="D367">
        <f t="shared" ca="1" si="118"/>
        <v>0.25327981202802585</v>
      </c>
      <c r="E367">
        <f t="shared" ca="1" si="118"/>
        <v>0.87495960607576218</v>
      </c>
      <c r="F367">
        <f t="shared" ca="1" si="118"/>
        <v>0.70543362693096168</v>
      </c>
      <c r="G367">
        <f t="shared" ca="1" si="118"/>
        <v>0.6189285689576467</v>
      </c>
      <c r="H367">
        <f t="shared" ca="1" si="118"/>
        <v>0.77372937725880886</v>
      </c>
      <c r="I367">
        <f t="shared" ca="1" si="118"/>
        <v>0.16962989388495764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fl6</v>
      </c>
      <c r="AB367" t="s">
        <v>432</v>
      </c>
      <c r="AC367" t="s">
        <v>491</v>
      </c>
      <c r="AD367">
        <v>1</v>
      </c>
      <c r="AE367" t="s">
        <v>129</v>
      </c>
      <c r="AF367">
        <v>80</v>
      </c>
      <c r="AG367">
        <v>49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헤르윈</v>
      </c>
      <c r="AL367">
        <v>1</v>
      </c>
      <c r="AM367"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v>
      </c>
      <c r="AN367" t="str">
        <f t="shared" ca="1" si="114"/>
        <v>{"dy":25,"sl":11,"tp":"fl6","vl":"Actor0007","cn":1,"pt":"DI","pp":80,"pr":49}</v>
      </c>
    </row>
    <row r="368" spans="1:40">
      <c r="A368">
        <v>26</v>
      </c>
      <c r="B368">
        <v>11</v>
      </c>
      <c r="C368">
        <f t="shared" si="104"/>
        <v>2</v>
      </c>
      <c r="D368">
        <f t="shared" ca="1" si="118"/>
        <v>0.12468394668633798</v>
      </c>
      <c r="E368">
        <f t="shared" ca="1" si="118"/>
        <v>0.7517353157844302</v>
      </c>
      <c r="F368">
        <f t="shared" ca="1" si="118"/>
        <v>0.94543199687725743</v>
      </c>
      <c r="G368">
        <f t="shared" ca="1" si="118"/>
        <v>7.1371271478316123E-2</v>
      </c>
      <c r="H368">
        <f t="shared" ca="1" si="118"/>
        <v>0.18065560397871538</v>
      </c>
      <c r="I368">
        <f t="shared" ca="1" si="118"/>
        <v>0.72216453908648559</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v>
      </c>
      <c r="AN368" t="str">
        <f t="shared" ca="1" si="114"/>
        <v>{"dy":26,"sl":11}</v>
      </c>
    </row>
    <row r="369" spans="1:40">
      <c r="A369">
        <v>27</v>
      </c>
      <c r="B369">
        <v>11</v>
      </c>
      <c r="C369">
        <f t="shared" si="104"/>
        <v>2</v>
      </c>
      <c r="D369">
        <f t="shared" ca="1" si="118"/>
        <v>0.84136737968522357</v>
      </c>
      <c r="E369">
        <f t="shared" ca="1" si="118"/>
        <v>0.57857765218033319</v>
      </c>
      <c r="F369">
        <f t="shared" ca="1" si="118"/>
        <v>0.82733626141248895</v>
      </c>
      <c r="G369">
        <f t="shared" ca="1" si="118"/>
        <v>0.14001234214397162</v>
      </c>
      <c r="H369">
        <f t="shared" ca="1" si="118"/>
        <v>4.2332540209730762E-2</v>
      </c>
      <c r="I369">
        <f t="shared" ca="1" si="118"/>
        <v>1.7697289903970459E-2</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fp</v>
      </c>
      <c r="AB369" t="s">
        <v>86</v>
      </c>
      <c r="AC369" t="s">
        <v>493</v>
      </c>
      <c r="AD369">
        <v>75</v>
      </c>
      <c r="AE369" t="s">
        <v>129</v>
      </c>
      <c r="AF369">
        <v>172</v>
      </c>
      <c r="AG369">
        <v>99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전설</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라무무</v>
      </c>
      <c r="AL369">
        <v>1</v>
      </c>
      <c r="AM369"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dy":27,"sl":11,"tp":"fp","vl":"Actor3231","cn":75,"pt":"DI","pp":172,"pr":99}</v>
      </c>
      <c r="AN369" t="str">
        <f t="shared" ca="1" si="114"/>
        <v>{"dy":27,"sl":11,"tp":"fp","vl":"Actor3231","cn":75,"pt":"DI","pp":172,"pr":99}</v>
      </c>
    </row>
    <row r="370" spans="1:40">
      <c r="A370">
        <v>28</v>
      </c>
      <c r="B370">
        <v>11</v>
      </c>
      <c r="C370">
        <f t="shared" si="104"/>
        <v>2</v>
      </c>
      <c r="D370">
        <f t="shared" ca="1" si="118"/>
        <v>0.18728579367475773</v>
      </c>
      <c r="E370">
        <f t="shared" ca="1" si="118"/>
        <v>0.40528657333424123</v>
      </c>
      <c r="F370">
        <f t="shared" ca="1" si="118"/>
        <v>0.54160590282684151</v>
      </c>
      <c r="G370">
        <f t="shared" ca="1" si="118"/>
        <v>0.44647992956949001</v>
      </c>
      <c r="H370">
        <f t="shared" ca="1" si="118"/>
        <v>0.19706281542399684</v>
      </c>
      <c r="I370">
        <f t="shared" ca="1" si="118"/>
        <v>0.70729520647191924</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fp</v>
      </c>
      <c r="AB370" t="s">
        <v>86</v>
      </c>
      <c r="AC370" t="s">
        <v>493</v>
      </c>
      <c r="AD370">
        <v>75</v>
      </c>
      <c r="AE370" t="s">
        <v>129</v>
      </c>
      <c r="AF370">
        <v>172</v>
      </c>
      <c r="AG370">
        <v>99</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전설</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라무무</v>
      </c>
      <c r="AL370">
        <v>1</v>
      </c>
      <c r="AM370"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dy":27,"sl":11,"tp":"fp","vl":"Actor3231","cn":75,"pt":"DI","pp":172,"pr":99},{"dy":28,"sl":11,"tp":"fp","vl":"Actor3231","cn":75,"pt":"DI","pp":172,"pr":99}</v>
      </c>
      <c r="AN370" t="str">
        <f t="shared" ca="1" si="114"/>
        <v>{"dy":28,"sl":11,"tp":"fp","vl":"Actor3231","cn":75,"pt":"DI","pp":172,"pr":99}</v>
      </c>
    </row>
    <row r="371" spans="1:40">
      <c r="A371">
        <v>29</v>
      </c>
      <c r="B371">
        <v>11</v>
      </c>
      <c r="C371">
        <f t="shared" si="104"/>
        <v>2</v>
      </c>
      <c r="D371">
        <f t="shared" ca="1" si="118"/>
        <v>0.65800387607539013</v>
      </c>
      <c r="E371">
        <f t="shared" ca="1" si="118"/>
        <v>0.67157898024583729</v>
      </c>
      <c r="F371">
        <f t="shared" ca="1" si="118"/>
        <v>0.88432752631869893</v>
      </c>
      <c r="G371">
        <f t="shared" ca="1" si="118"/>
        <v>0.57029471664780784</v>
      </c>
      <c r="H371">
        <f t="shared" ca="1" si="118"/>
        <v>0.52440936689157969</v>
      </c>
      <c r="I371">
        <f t="shared" ca="1" si="118"/>
        <v>0.66584097308026469</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dy":27,"sl":11,"tp":"fp","vl":"Actor3231","cn":75,"pt":"DI","pp":172,"pr":99},{"dy":28,"sl":11,"tp":"fp","vl":"Actor3231","cn":75,"pt":"DI","pp":172,"pr":99},{"dy":29,"sl":11}</v>
      </c>
      <c r="AN371" t="str">
        <f t="shared" ca="1" si="114"/>
        <v>{"dy":29,"sl":11}</v>
      </c>
    </row>
    <row r="372" spans="1:40">
      <c r="A372">
        <v>30</v>
      </c>
      <c r="B372">
        <v>11</v>
      </c>
      <c r="C372">
        <f t="shared" si="104"/>
        <v>2</v>
      </c>
      <c r="D372">
        <f t="shared" ca="1" si="118"/>
        <v>0.39389721577419112</v>
      </c>
      <c r="E372">
        <f t="shared" ca="1" si="118"/>
        <v>0.72260228366807933</v>
      </c>
      <c r="F372">
        <f t="shared" ca="1" si="118"/>
        <v>1.1294097627084665E-2</v>
      </c>
      <c r="G372">
        <f t="shared" ca="1" si="118"/>
        <v>0.50348900548481601</v>
      </c>
      <c r="H372">
        <f t="shared" ca="1" si="118"/>
        <v>4.7585920609929389E-3</v>
      </c>
      <c r="I372">
        <f t="shared" ca="1" si="118"/>
        <v>0.96479811724818765</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fl6</v>
      </c>
      <c r="AB372" t="s">
        <v>432</v>
      </c>
      <c r="AC372" t="s">
        <v>495</v>
      </c>
      <c r="AD372">
        <v>1</v>
      </c>
      <c r="AE372" t="s">
        <v>129</v>
      </c>
      <c r="AF372">
        <v>80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에이잭</v>
      </c>
      <c r="AL372">
        <v>1</v>
      </c>
      <c r="AM372"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dy":27,"sl":11,"tp":"fp","vl":"Actor3231","cn":75,"pt":"DI","pp":172,"pr":99},{"dy":28,"sl":11,"tp":"fp","vl":"Actor3231","cn":75,"pt":"DI","pp":172,"pr":99},{"dy":29,"sl":11},{"dy":30,"sl":11,"tp":"fl6","vl":"Actor1029","cn":1,"pt":"DI","pp":80,"pr":49}</v>
      </c>
      <c r="AN372" t="str">
        <f t="shared" ca="1" si="114"/>
        <v>{"dy":30,"sl":11,"tp":"fl6","vl":"Actor1029","cn":1,"pt":"DI","pp":80,"pr":49}</v>
      </c>
    </row>
    <row r="373" spans="1:40">
      <c r="A373">
        <v>31</v>
      </c>
      <c r="B373">
        <v>11</v>
      </c>
      <c r="C373">
        <f t="shared" si="104"/>
        <v>2</v>
      </c>
      <c r="D373">
        <f t="shared" ca="1" si="118"/>
        <v>0.12514184306078346</v>
      </c>
      <c r="E373">
        <f t="shared" ca="1" si="118"/>
        <v>0.32455700306538426</v>
      </c>
      <c r="F373">
        <f t="shared" ca="1" si="118"/>
        <v>0.66404477628209946</v>
      </c>
      <c r="G373">
        <f t="shared" ca="1" si="118"/>
        <v>0.16583041737723292</v>
      </c>
      <c r="H373">
        <f t="shared" ca="1" si="118"/>
        <v>0.60081243696830444</v>
      </c>
      <c r="I373">
        <f t="shared" ca="1" si="118"/>
        <v>0.8192091802330197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fl6</v>
      </c>
      <c r="AB373" t="s">
        <v>432</v>
      </c>
      <c r="AC373" t="s">
        <v>495</v>
      </c>
      <c r="AD373">
        <v>1</v>
      </c>
      <c r="AE373" t="s">
        <v>129</v>
      </c>
      <c r="AF373">
        <v>80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에이잭</v>
      </c>
      <c r="AL373">
        <v>1</v>
      </c>
      <c r="AM373" t="str">
        <f t="shared" ca="1" si="113"/>
        <v>{"dy":1,"sl":0,"tp":"upn","vl":"45765","cn":14,"pt":"GO","pr":4200},{"dy":1,"sl":1,"tp":"fe","vl":"Equip5002","cn":1,"pt":"GO","pr":800},{"dy":1,"sl":2,"tp":"upn","vl":"56326","cn":5,"pt":"GO","pr":1500},{"dy":1,"sl":3,"tp":"fe","vl":"Equip0201","cn":1,"pt":"GO","pr":3400},{"dy":1,"sl":4,"tp":"uph","vl":"71037","cn":10,"pt":"GO","pr":3000},{"dy":1,"sl":5,"tp":"fe","vl":"Equip6001","cn":1,"pt":"GO","pr":2200},{"dy":1,"sl":6,"tp":"fe","vl":"Equip7001","cn":1,"pt":"GO","pr":1900},{"dy":1,"sl":7,"tp":"fe","vl":"Equip8101","cn":1,"pt":"GO","pr":7800},{"dy":1,"sl":8,"tp":"fl2","vl":"Actor0104","cn":1,"pt":"DI","pp":190,"pr":99},{"dy":1,"sl":9,"tp":"fl3","vl":"Actor0104","cn":1,"pt":"DI","pp":230,"pr":139},{"dy":2,"sl":0,"tp":"fe","vl":"Equip1202","cn":1,"pt":"GO","pr":3300},{"dy":2,"sl":1,"tp":"upn","vl":"19736","cn":5,"pt":"GO","pr":1500},{"dy":2,"sl":2,"tp":"fe","vl":"Equip0002","cn":1,"pt":"GO","pr":600},{"dy":2,"sl":3,"tp":"uph","vl":"84285","cn":8,"pt":"GO","pr":2400},{"dy":2,"sl":4,"tp":"fe","vl":"Equip5202","cn":1,"pt":"GO","pr":3400},{"dy":2,"sl":5,"tp":"upn","vl":"70223","cn":12,"pt":"GO","pr":3600},{"dy":2,"sl":6,"tp":"fe","vl":"Equip6201","cn":1,"pt":"GO","pr":9900},{"dy":2,"sl":7,"tp":"fe","vl":"Equip7102","cn":1,"pt":"GO","pr":3700},{"dy":2,"sl":8},{"dy":2,"sl":9},{"dy":3,"sl":0,"tp":"upn","vl":"63751","cn":9,"pt":"GO","pr":2700},{"dy":3,"sl":1,"tp":"fe","vl":"Equip0102","cn":1,"pt":"GO","pr":1400},{"dy":3,"sl":2,"tp":"fe","vl":"Equip5302","cn":1,"pt":"DI","pr":10},{"dy":3,"sl":3,"tp":"fe","vl":"Equip0403","cn":1,"pt":"DI","pp":199,"pr":149},{"dy":3,"sl":4,"tp":"upn","vl":"84568","cn":14,"pt":"DI","pr":3},{"dy":3,"sl":5,"tp":"fe","vl":"Equip7001","cn":1,"pt":"GO","pr":2000},{"dy":3,"sl":6,"tp":"uph","vl":"30136","cn":4,"pt":"GO","pr":1200},{"dy":3,"sl":7,"tp":"fe","vl":"Equip6101","cn":1,"pt":"GO","pr":3500},{"dy":3,"sl":8},{"dy":3,"sl":9},{"dy":4,"sl":0,"tp":"fe","vl":"Equip2001","cn":1,"pt":"GO","pr":700},{"dy":4,"sl":1,"tp":"upn","vl":"17107","cn":7,"pt":"GO","pr":2100},{"dy":4,"sl":2,"tp":"fe","vl":"Equip3301","cn":1,"pt":"GO","pr":7600},{"dy":4,"sl":3,"tp":"fe","vl":"Equip2302","cn":1,"pt":"GO","pr":7800},{"dy":4,"sl":4,"tp":"fe","vl":"Equip5201","cn":1,"pt":"GO","pr":2900},{"dy":4,"sl":5,"tp":"uph","vl":"26542","cn":10,"pt":"GO","pr":3000},{"dy":4,"sl":6,"tp":"fe","vl":"Equip7101","cn":1,"pt":"GO","pr":3200},{"dy":4,"sl":7,"tp":"fe","vl":"Equip6001","cn":1,"pt":"GO","pr":1900},{"dy":4,"sl":8,"tp":"fc","vl":"Actor0113","cn":1,"pt":"DI","pp":219,"pr":149},{"dy":4,"sl":9,"tp":"fp","vl":"Actor0113","cn":75,"pt":"DI","pp":172,"pr":69},{"dy":5,"sl":0,"tp":"fe","vl":"Equip3001","cn":1,"pt":"GO","pr":700},{"dy":5,"sl":1,"tp":"fe","vl":"Equip4201","cn":1,"pt":"GO","pr":3100},{"dy":5,"sl":2,"tp":"upn","vl":"47314","cn":8,"pt":"GO","pr":2400},{"dy":5,"sl":3,"tp":"fe","vl":"Equip2403","cn":1,"pt":"DI","pp":299,"pr":199},{"dy":5,"sl":4,"tp":"fe","vl":"Equip0302","cn":1,"pt":"GO","pr":800},{"dy":5,"sl":5,"tp":"uph","vl":"78860","cn":5,"pt":"GO","pr":1500},{"dy":5,"sl":6,"tp":"uph","vl":"68754","cn":13,"pt":"DI","pr":3},{"dy":5,"sl":7,"tp":"fe","vl":"Equip6102","cn":1,"pt":"GO","pr":3800},{"dy":5,"sl":8},{"dy":5,"sl":9},{"dy":6,"sl":0,"tp":"upn","vl":"24549","cn":6,"pt":"GO","pr":1800},{"dy":6,"sl":1,"tp":"fe","vl":"Equip4001","cn":1,"pt":"GO","pr":800},{"dy":6,"sl":2,"tp":"fe","vl":"Equip1202","cn":1,"pt":"GO","pr":2500},{"dy":6,"sl":3,"tp":"upn","vl":"16437","cn":14,"pt":"DI","pr":2},{"dy":6,"sl":4,"tp":"fe","vl":"Equip2001","cn":1,"pt":"GO","pr":800},{"dy":6,"sl":5,"tp":"fe","vl":"Equip3302","cn":1,"pt":"GO","pr":7200},{"dy":6,"sl":6,"tp":"uph","vl":"78038","cn":7,"pt":"GO","pr":2100},{"dy":6,"sl":7,"tp":"fe","vl":"Equip8101","cn":1,"pt":"GO","pr":7700},{"dy":6,"sl":8},{"dy":6,"sl":9},{"dy":7,"sl":0,"tp":"fe","vl":"Equip3201","cn":1,"pt":"DI","pr":5},{"dy":7,"sl":1,"tp":"upn","vl":"41576","cn":6,"pt":"GO","pr":1800},{"dy":7,"sl":2,"tp":"upn","vl":"84367","cn":13,"pt":"GO","pr":3900},{"dy":7,"sl":3,"tp":"fe","vl":"Equip4201","cn":1,"pt":"GO","pr":3000},{"dy":7,"sl":4,"tp":"fe","vl":"Equip2002","cn":1,"pt":"GO","pr":900},{"dy":7,"sl":5,"tp":"fe","vl":"Equip0001","cn":1,"pt":"GO","pr":700},{"dy":7,"sl":6,"tp":"fe","vl":"Equip6201","cn":1,"pt":"DI","pr":15},{"dy":7,"sl":7,"tp":"uph","vl":"30128","cn":10,"pt":"GO","pr":3000},{"dy":7,"sl":8},{"dy":7,"sl":9},{"dy":8,"sl":0,"tp":"upn","vl":"48090","cn":7,"pt":"GO","pr":2100},{"dy":8,"sl":1,"tp":"fe","vl":"Equip4301","cn":1,"pt":"GO","pr":7000},{"dy":8,"sl":2,"tp":"fe","vl":"Equip5002","cn":1,"pt":"GO","pr":600},{"dy":8,"sl":3,"tp":"fe","vl":"Equip0001","cn":1,"pt":"GO","pr":700},{"dy":8,"sl":4,"tp":"uph","vl":"56233","cn":11,"pt":"DI","pr":3},{"dy":8,"sl":5,"tp":"fe","vl":"Equip1301","cn":1,"pt":"GO","pr":7300},{"dy":8,"sl":6,"tp":"uph","vl":"19503","cn":9,"pt":"GO","pr":2700},{"dy":8,"sl":7,"tp":"fe","vl":"Equip8202","cn":1,"pt":"GO","pr":29300},{"dy":8,"sl":8,"tp":"fl1","vl":"Actor1141","cn":1,"pt":"DI","pp":219,"pr":119},{"dy":8,"sl":9,"tp":"fl1","vl":"Actor1108","cn":1,"pt":"DI","pp":219,"pr":119},{"dy":9,"sl":0,"tp":"fe","vl":"Equip6001","cn":1,"pt":"GO","pr":1900},{"dy":9,"sl":1,"tp":"upn","vl":"36063","cn":11,"pt":"GO","pr":3300},{"dy":9,"sl":2,"tp":"fe","vl":"Equip5201","cn":1,"pt":"GO","pr":3400},{"dy":9,"sl":3,"tp":"fe","vl":"Equip2301","cn":1,"pt":"GO","pr":7300},{"dy":9,"sl":4,"tp":"fe","vl":"Equip1302","cn":1,"pt":"DI","pr":11},{"dy":9,"sl":5,"tp":"upn","vl":"64661","cn":6,"pt":"GO","pr":1800},{"dy":9,"sl":6,"tp":"fe","vl":"Equip8202","cn":1,"pt":"GO","pr":29300},{"dy":9,"sl":7,"tp":"uph","vl":"80489","cn":14,"pt":"GO","pr":4200},{"dy":9,"sl":8},{"dy":9,"sl":9},{"dy":10,"sl":0,"tp":"fe","vl":"Equip2002","cn":1,"pt":"GO","pr":900},{"dy":10,"sl":1,"tp":"fe","vl":"Equip4102","cn":1,"pt":"GO","pr":1200},{"dy":10,"sl":2,"tp":"upn","vl":"25208","cn":10,"pt":"GO","pr":3000},{"dy":10,"sl":3,"tp":"fe","vl":"Equip1101","cn":1,"pt":"GO","pr":1400},{"dy":10,"sl":4,"tp":"upn","vl":"56571","cn":4,"pt":"GO","pr":1200},{"dy":10,"sl":5,"tp":"fe","vl":"Equip3201","cn":1,"pt":"GO","pr":3300},{"dy":10,"sl":6,"tp":"uph","vl":"36875","cn":9,"pt":"GO","pr":2700},{"dy":10,"sl":7,"tp":"fe","vl":"Equip6301","cn":1,"pt":"GO","pr":22300},{"dy":10,"sl":8},{"dy":10,"sl":9},{"dy":11,"sl":0,"tp":"fe","vl":"Equip0101","cn":1,"pt":"GO","pr":1500},{"dy":11,"sl":1,"tp":"uph","vl":"28914","cn":11,"pt":"DI","pr":3},{"dy":11,"sl":2,"tp":"fe","vl":"Equip1001","cn":1,"pt":"GO","pr":700},{"dy":11,"sl":3,"tp":"fe","vl":"Equip3402","cn":1,"pt":"DI","pp":219,"pr":149},{"dy":11,"sl":4,"tp":"upn","vl":"71752","cn":6,"pt":"GO","pr":1800},{"dy":11,"sl":5,"tp":"fe","vl":"Equip6002","cn":1,"pt":"GO","pr":2300},{"dy":11,"sl":6,"tp":"fe","vl":"Equip7102","cn":1,"pt":"GO","pr":3200},{"dy":11,"sl":7,"tp":"uph","vl":"50496","cn":9,"pt":"GO","pr":2700},{"dy":11,"sl":8,"tp":"fl5","vl":"Actor3117","cn":1,"pt":"DI","pp":80,"pr":49},{"dy":11,"sl":9,"tp":"fl6","vl":"Actor3117","cn":1,"pt":"DI","pp":80,"pr":49},{"dy":12,"sl":0,"tp":"upn","vl":"42969","cn":5,"pt":"GO","pr":1500},{"dy":12,"sl":1,"tp":"fe","vl":"Equip3101","cn":1,"pt":"GO","pr":1200},{"dy":12,"sl":2,"tp":"upn","vl":"29697","cn":8,"pt":"GO","pr":2400},{"dy":12,"sl":3,"tp":"fe","vl":"Equip2302","cn":1,"pt":"GO","pr":7600},{"dy":12,"sl":4,"tp":"uph","vl":"59726","cn":13,"pt":"DI","pr":3},{"dy":12,"sl":5,"tp":"fe","vl":"Equip6101","cn":1,"pt":"GO","pr":3100},{"dy":12,"sl":6,"tp":"fe","vl":"Equip7202","cn":1,"pt":"GO","pr":9600},{"dy":12,"sl":7,"tp":"fe","vl":"Equip8001","cn":1,"pt":"GO","pr":5300},{"dy":12,"sl":8},{"dy":12,"sl":9},{"dy":13,"sl":0,"tp":"fe","vl":"Equip3001","cn":1,"pt":"GO","pr":800},{"dy":13,"sl":1,"tp":"fe","vl":"Equip4202","cn":1,"pt":"GO","pr":3300},{"dy":13,"sl":2,"tp":"fe","vl":"Equip0302","cn":1,"pt":"DI","pr":10},{"dy":13,"sl":3,"tp":"upn","vl":"19794","cn":5,"pt":"GO","pr":1500},{"dy":13,"sl":4,"tp":"fe","vl":"Equip7102","cn":1,"pt":"GO","pr":3300},{"dy":13,"sl":5,"tp":"uph","vl":"22663","cn":7,"pt":"GO","pr":2100},{"dy":13,"sl":6,"tp":"upn","vl":"38454","cn":10,"pt":"GO","pr":3000},{"dy":13,"sl":7,"tp":"uph","vl":"85071","cn":12,"pt":"GO","pr":3600},{"dy":13,"sl":8},{"dy":13,"sl":9},{"dy":14,"sl":0,"tp":"uph","vl":"84704","cn":5,"pt":"GO","pr":1500},{"dy":14,"sl":1,"tp":"fe","vl":"Equip1002","cn":1,"pt":"GO","pr":800},{"dy":14,"sl":2,"tp":"upn","vl":"33450","cn":11,"pt":"GO","pr":3300},{"dy":14,"sl":3,"tp":"fe","vl":"Equip2101","cn":1,"pt":"GO","pr":1200},{"dy":14,"sl":4,"tp":"fe","vl":"Equip4102","cn":1,"pt":"GO","pr":1200},{"dy":14,"sl":5,"tp":"fe","vl":"Equip2202","cn":1,"pt":"GO","pr":3300},{"dy":14,"sl":6,"tp":"uph","vl":"84504","cn":14,"pt":"GO","pr":4200},{"dy":14,"sl":7,"tp":"fe","vl":"Equip8001","cn":1,"pt":"GO","pr":5100},{"dy":14,"sl":8,"tp":"fl2","vl":"Actor0125","cn":1,"pt":"DI","pp":190,"pr":89},{"dy":14,"sl":9,"tp":"fl3","vl":"Actor0125","cn":1,"pt":"DI","pp":230,"pr":129},{"dy":15,"sl":0,"tp":"fe","vl":"Equip0102","cn":1,"pt":"GO","pr":1100},{"dy":15,"sl":1,"tp":"upn","vl":"69684","cn":12,"pt":"GO","pr":3600},{"dy":15,"sl":2,"tp":"fe","vl":"Equip1302","cn":1,"pt":"GO","pr":7400},{"dy":15,"sl":3,"tp":"upn","vl":"48810","cn":3,"pt":"GO","pr":900},{"dy":15,"sl":4,"tp":"fe","vl":"Equip0202","cn":1,"pt":"GO","pr":3100},{"dy":15,"sl":5,"tp":"uph","vl":"70085","cn":10,"pt":"GO","pr":3000},{"dy":15,"sl":6,"tp":"fe","vl":"Equip7302","cn":1,"pt":"GO","pr":22400},{"dy":15,"sl":7,"tp":"fe","vl":"Equip8101","cn":1,"pt":"GO","pr":7800},{"dy":15,"sl":8},{"dy":15,"sl":9},{"dy":16,"sl":0,"tp":"fe","vl":"Equip2201","cn":1,"pt":"GO","pr":3400},{"dy":16,"sl":1,"tp":"fe","vl":"Equip1102","cn":1,"pt":"GO","pr":1200},{"dy":16,"sl":2,"tp":"upn","vl":"11315","cn":11,"pt":"DI","pr":3},{"dy":16,"sl":3,"tp":"fe","vl":"Equip5101","cn":1,"pt":"GO","pr":1000},{"dy":16,"sl":4,"tp":"upn","vl":"83631","cn":6,"pt":"GO","pr":1800},{"dy":16,"sl":5,"tp":"fe","vl":"Equip4202","cn":1,"pt":"GO","pr":2700},{"dy":16,"sl":6,"tp":"uph","vl":"85863","cn":14,"pt":"GO","pr":4200},{"dy":16,"sl":7,"tp":"fe","vl":"Equip6202","cn":1,"pt":"GO","pr":9600},{"dy":16,"sl":8},{"dy":16,"sl":9},{"dy":17,"sl":0,"tp":"fe","vl":"Equip0101","cn":1,"pt":"GO","pr":1000},{"dy":17,"sl":1,"tp":"upn","vl":"24840","cn":7,"pt":"GO","pr":2100},{"dy":17,"sl":2,"tp":"fe","vl":"Equip7201","cn":1,"pt":"DI","pr":14},{"dy":17,"sl":3,"tp":"uph","vl":"86575","cn":14,"pt":"DI","pr":4},{"dy":17,"sl":4,"tp":"fe","vl":"Equip4401","cn":1,"pt":"DI","pp":199,"pr":129},{"dy":17,"sl":5,"tp":"upn","vl":"10498","cn":9,"pt":"GO","pr":2700},{"dy":17,"sl":6,"tp":"fe","vl":"Equip6101","cn":1,"pt":"GO","pr":3100},{"dy":17,"sl":7,"tp":"fe","vl":"Equip8102","cn":1,"pt":"GO","pr":8300},{"dy":17,"sl":8,"tp":"fl2","vl":"Actor2120","cn":1,"pt":"DI","pp":190,"pr":89},{"dy":17,"sl":9,"tp":"fl3","vl":"Actor2120","cn":1,"pt":"DI","pp":230,"pr":129},{"dy":18,"sl":0,"tp":"upn","vl":"13427","cn":9,"pt":"GO","pr":2700},{"dy":18,"sl":1,"tp":"fe","vl":"Equip2301","cn":1,"pt":"GO","pr":7300},{"dy":18,"sl":2,"tp":"fe","vl":"Equip5101","cn":1,"pt":"GO","pr":1500},{"dy":18,"sl":3,"tp":"upn","vl":"75725","cn":6,"pt":"GO","pr":1800},{"dy":18,"sl":4,"tp":"fe","vl":"Equip1201","cn":1,"pt":"GO","pr":3300},{"dy":18,"sl":5,"tp":"fe","vl":"Equip7101","cn":1,"pt":"GO","pr":3600},{"dy":18,"sl":6,"tp":"uph","vl":"22126","cn":10,"pt":"GO","pr":3000},{"dy":18,"sl":7,"tp":"fe","vl":"Equip8002","cn":1,"pt":"GO","pr":4500},{"dy":18,"sl":8},{"dy":18,"sl":9},{"dy":19,"sl":0,"tp":"fe","vl":"Equip2102","cn":1,"pt":"GO","pr":1300},{"dy":19,"sl":1,"tp":"fe","vl":"Equip5202","cn":1,"pt":"DI","pr":5},{"dy":19,"sl":2,"tp":"fe","vl":"Equip1301","cn":1,"pt":"GO","pr":7100},{"dy":19,"sl":3,"tp":"upn","vl":"13618","cn":9,"pt":"GO","pr":2700},{"dy":19,"sl":4,"tp":"fe","vl":"Equip4401","cn":1,"pt":"DI","pp":199,"pr":129},{"dy":19,"sl":5,"tp":"uph","vl":"57917","cn":12,"pt":"GO","pr":3600},{"dy":19,"sl":6,"tp":"fe","vl":"Equip7001","cn":1,"pt":"GO","pr":1800},{"dy":19,"sl":7,"tp":"upn","vl":"52601","cn":11,"pt":"GO","pr":3300},{"dy":19,"sl":8},{"dy":19,"sl":9},{"dy":20,"sl":0,"tp":"upn","vl":"69160","cn":10,"pt":"GO","pr":3000},{"dy":20,"sl":1,"tp":"fe","vl":"Equip2202","cn":1,"pt":"DI","pr":5},{"dy":20,"sl":2,"tp":"upn","vl":"81403","cn":6,"pt":"GO","pr":1800},{"dy":20,"sl":3,"tp":"fe","vl":"Equip1403","cn":1,"pt":"DI","pp":249,"pr":169},{"dy":20,"sl":4,"tp":"fe","vl":"Equip3002","cn":1,"pt":"GO","pr":800},{"dy":20,"sl":5,"tp":"fe","vl":"Equip6102","cn":1,"pt":"GO","pr":3800},{"dy":20,"sl":6,"tp":"fe","vl":"Equip8002","cn":1,"pt":"GO","pr":4600},{"dy":20,"sl":7,"tp":"uph","vl":"88102","cn":14,"pt":"DI","pr":3},{"dy":20,"sl":8,"tp":"fl5","vl":"Actor2010","cn":1,"pt":"DI","pp":80,"pr":49},{"dy":20,"sl":9,"tp":"fl6","vl":"Actor2010","cn":1,"pt":"DI","pp":80,"pr":49},{"dy":21,"sl":0,"tp":"upn","vl":"16467","cn":4,"pt":"GO","pr":1200},{"dy":21,"sl":1,"tp":"uph","vl":"84861","cn":14,"pt":"DI","pr":4},{"dy":21,"sl":2,"tp":"fe","vl":"Equip3302","cn":1,"pt":"DI","pr":11},{"dy":21,"sl":3,"tp":"fe","vl":"Equip0002","cn":1,"pt":"GO","pr":800},{"dy":21,"sl":4,"tp":"fe","vl":"Equip5002","cn":1,"pt":"GO","pr":700},{"dy":21,"sl":5,"tp":"upn","vl":"33155","cn":11,"pt":"GO","pr":3300},{"dy":21,"sl":6,"tp":"fe","vl":"Equip7101","cn":1,"pt":"GO","pr":3900},{"dy":21,"sl":7,"tp":"fe","vl":"Equip2301","cn":1,"pt":"GO","pr":7800},{"dy":21,"sl":8},{"dy":21,"sl":9},{"dy":22,"sl":0,"tp":"upn","vl":"82746","cn":12,"pt":"GO","pr":3600},{"dy":22,"sl":1,"tp":"fe","vl":"Equip5301","cn":1,"pt":"DI","pr":10},{"dy":22,"sl":2,"tp":"fe","vl":"Equip2002","cn":1,"pt":"GO","pr":800},{"dy":22,"sl":3,"tp":"fe","vl":"Equip4302","cn":1,"pt":"DI","pr":10},{"dy":22,"sl":4,"tp":"upn","vl":"35187","cn":5,"pt":"GO","pr":1500},{"dy":22,"sl":5,"tp":"fe","vl":"Equip1002","cn":1,"pt":"GO","pr":900},{"dy":22,"sl":6,"tp":"uph","vl":"38584","cn":9,"pt":"GO","pr":2700},{"dy":22,"sl":7,"tp":"fe","vl":"Equip8101","cn":1,"pt":"GO","pr":8000},{"dy":22,"sl":8},{"dy":22,"sl":9},{"dy":23,"sl":0,"tp":"upn","vl":"20153","cn":11,"pt":"GO","pr":3300},{"dy":23,"sl":1,"tp":"fe","vl":"Equip5302","cn":1,"pt":"GO","pr":7000},{"dy":23,"sl":2,"tp":"upn","vl":"98118","cn":6,"pt":"GO","pr":1800},{"dy":23,"sl":3,"tp":"fe","vl":"Equip4101","cn":1,"pt":"GO","pr":1400},{"dy":23,"sl":4,"tp":"fe","vl":"Equip2201","cn":1,"pt":"GO","pr":3500},{"dy":23,"sl":5,"tp":"uph","vl":"98421","cn":14,"pt":"DI","pr":3},{"dy":23,"sl":6,"tp":"fe","vl":"Equip7001","cn":1,"pt":"GO","pr":1700},{"dy":23,"sl":7,"tp":"fe","vl":"Equip8301","cn":1,"pt":"GO","pr":74200},{"dy":23,"sl":8,"tp":"fl1","vl":"Actor3114","cn":1,"pt":"DI","pp":219,"pr":129},{"dy":23,"sl":9,"tp":"fl1","vl":"Actor0125","cn":1,"pt":"DI","pp":219,"pr":129},{"dy":24,"sl":0,"tp":"upn","vl":"11471","cn":12,"pt":"DI","pr":3},{"dy":24,"sl":1,"tp":"fe","vl":"Equip0102","cn":1,"pt":"GO","pr":1000},{"dy":24,"sl":2,"tp":"uph","vl":"52405","cn":9,"pt":"GO","pr":2700},{"dy":24,"sl":3,"tp":"fe","vl":"Equip3302","cn":1,"pt":"GO","pr":7600},{"dy":24,"sl":4,"tp":"fe","vl":"Equip3001","cn":1,"pt":"GO","pr":700},{"dy":24,"sl":5,"tp":"fe","vl":"Equip2102","cn":1,"pt":"GO","pr":1100},{"dy":24,"sl":6,"tp":"uph","vl":"15462","cn":10,"pt":"GO","pr":3000},{"dy":24,"sl":7,"tp":"fe","vl":"Equip6102","cn":1,"pt":"GO","pr":3100},{"dy":24,"sl":8},{"dy":24,"sl":9},{"dy":25,"sl":0,"tp":"fe","vl":"Equip1002","cn":1,"pt":"GO","pr":800},{"dy":25,"sl":1,"tp":"fe","vl":"Equip3202","cn":1,"pt":"GO","pr":2500},{"dy":25,"sl":2,"tp":"fe","vl":"Equip5101","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5401","cn":1,"pt":"DI","pp":209,"pr":119},{"dy":26,"sl":4,"tp":"fe","vl":"Equip2102","cn":1,"pt":"GO","pr":1200},{"dy":26,"sl":5,"tp":"fe","vl":"Equip7001","cn":1,"pt":"GO","pr":1900},{"dy":26,"sl":6,"tp":"uph","vl":"79985","cn":12,"pt":"GO","pr":3600},{"dy":26,"sl":7,"tp":"fe","vl":"Equip6102","cn":1,"pt":"GO","pr":3800},{"dy":26,"sl":8,"tp":"fl5","vl":"Actor0030","cn":1,"pt":"DI","pp":80,"pr":59},{"dy":26,"sl":9,"tp":"fl6","vl":"Actor0030","cn":1,"pt":"DI","pp":80,"pr":59},{"dy":27,"sl":0,"tp":"fe","vl":"Equip2101","cn":1,"pt":"GO","pr":1400},{"dy":27,"sl":1,"tp":"upn","vl":"46336","cn":11,"pt":"GO","pr":3300},{"dy":27,"sl":2,"tp":"fe","vl":"Equip7101","cn":1,"pt":"GO","pr":3200},{"dy":27,"sl":3,"tp":"fe","vl":"Equip1001","cn":1,"pt":"GO","pr":900},{"dy":27,"sl":4,"tp":"upn","vl":"58093","cn":12,"pt":"GO","pr":3600},{"dy":27,"sl":5,"tp":"fe","vl":"Equip6001","cn":1,"pt":"GO","pr":2200},{"dy":27,"sl":6,"tp":"fe","vl":"Equip8202","cn":1,"pt":"GO","pr":29100},{"dy":27,"sl":7,"tp":"uph","vl":"34952","cn":11,"pt":"DI","pr":3},{"dy":27,"sl":8},{"dy":27,"sl":9},{"dy":28,"sl":0,"tp":"fe","vl":"Equip4101","cn":1,"pt":"GO","pr":1100},{"dy":28,"sl":1,"tp":"fe","vl":"Equip2201","cn":1,"pt":"DI","pr":4},{"dy":28,"sl":2,"tp":"fe","vl":"Equip3301","cn":1,"pt":"GO","pr":7400},{"dy":28,"sl":3,"tp":"fe","vl":"Equip4202","cn":1,"pt":"GO","pr":3300},{"dy":28,"sl":4,"tp":"fe","vl":"Equip7201","cn":1,"pt":"GO","pr":9600},{"dy":28,"sl":5,"tp":"uph","vl":"85730","cn":7,"pt":"GO","pr":2100},{"dy":28,"sl":6,"tp":"upn","vl":"13144","cn":14,"pt":"GO","pr":4200},{"dy":28,"sl":7,"tp":"upn","vl":"41165","cn":11,"pt":"GO","pr":3300},{"dy":28,"sl":8},{"dy":28,"sl":9},{"dy":29,"sl":0,"tp":"upn","vl":"13898","cn":9,"pt":"GO","pr":2700},{"dy":29,"sl":1,"tp":"fe","vl":"Equip5002","cn":1,"pt":"GO","pr":600},{"dy":29,"sl":2,"tp":"uph","vl":"81067","cn":12,"pt":"GO","pr":3600},{"dy":29,"sl":3,"tp":"fe","vl":"Equip4202","cn":1,"pt":"DI","pr":4},{"dy":29,"sl":4,"tp":"upn","vl":"14370","cn":4,"pt":"GO","pr":1200},{"dy":29,"sl":5,"tp":"fe","vl":"Equip0001","cn":1,"pt":"GO","pr":700},{"dy":29,"sl":6,"tp":"fe","vl":"Equip7201","cn":1,"pt":"GO","pr":9500},{"dy":29,"sl":7,"tp":"fe","vl":"Equip8101","cn":1,"pt":"GO","pr":8500},{"dy":29,"sl":8,"tp":"fl1","vl":"Actor1109","cn":1,"pt":"DI","pp":219,"pr":129},{"dy":29,"sl":9,"tp":"fl1","vl":"Actor0104","cn":1,"pt":"DI","pp":219,"pr":129},{"dy":30,"sl":0,"tp":"fe","vl":"Equip0002","cn":1,"pt":"GO","pr":600},{"dy":30,"sl":1,"tp":"fe","vl":"Equip4101","cn":1,"pt":"GO","pr":1000},{"dy":30,"sl":2,"tp":"fe","vl":"Equip5001","cn":1,"pt":"GO","pr":700},{"dy":30,"sl":3,"tp":"upn","vl":"41845","cn":4,"pt":"GO","pr":1200},{"dy":30,"sl":4,"tp":"fe","vl":"Equip3201","cn":1,"pt":"GO","pr":3300},{"dy":30,"sl":5,"tp":"uph","vl":"75139","cn":10,"pt":"GO","pr":3000},{"dy":30,"sl":6,"tp":"fe","vl":"Equip8102","cn":1,"pt":"GO","pr":8100},{"dy":30,"sl":7,"tp":"upn","vl":"15133","cn":13,"pt":"GO","pr":3900},{"dy":30,"sl":8},{"dy":30,"sl":9},{"dy":31,"sl":0,"tp":"fe","vl":"Equip0101","cn":1,"pt":"GO","pr":1300},{"dy":31,"sl":1,"tp":"upn","vl":"38931","cn":7,"pt":"GO","pr":2100},{"dy":31,"sl":2,"tp":"fe","vl":"Equip2002","cn":1,"pt":"GO","pr":600},{"dy":31,"sl":3,"tp":"fe","vl":"Equip3202","cn":1,"pt":"GO","pr":3300},{"dy":31,"sl":4,"tp":"fe","vl":"Equip4002","cn":1,"pt":"GO","pr":700},{"dy":31,"sl":5,"tp":"uph","vl":"13217","cn":4,"pt":"GO","pr":1200},{"dy":31,"sl":6,"tp":"fe","vl":"Equip7202","cn":1,"pt":"GO","pr":9200},{"dy":31,"sl":7,"tp":"upn","vl":"82505","cn":12,"pt":"GO","pr":3600},{"dy":31,"sl":8},{"dy":31,"sl":9},{"dy":1,"sl":10},{"dy":2,"sl":10,"tp":"fc","vl":"Actor3117","cn":1,"pt":"DI","pp":229,"pr":149},{"dy":3,"sl":10,"tp":"fc","vl":"Actor3117","cn":1,"pt":"DI","pp":229,"pr":149},{"dy":4,"sl":10},{"dy":5,"sl":10},{"dy":6,"sl":10,"tp":"fl2","vl":"Actor0113","cn":1,"pt":"DI","pp":190,"pr":89},{"dy":7,"sl":10,"tp":"fl2","vl":"Actor0113","cn":1,"pt":"DI","pp":190,"pr":89},{"dy":8,"sl":10},{"dy":9,"sl":10,"tp":"fc","vl":"Actor1218","cn":1,"pt":"DI","pp":920,"pr":579},{"dy":10,"sl":10,"tp":"fc","vl":"Actor1218","cn":1,"pt":"DI","pp":920,"pr":579},{"dy":11,"sl":10},{"dy":12,"sl":10,"tp":"fc","vl":"Actor2128","cn":1,"pt":"DI","pp":239,"pr":159},{"dy":13,"sl":10,"tp":"fc","vl":"Actor2128","cn":1,"pt":"DI","pp":239,"pr":159},{"dy":14,"sl":10},{"dy":15,"sl":10,"tp":"fl5","vl":"Actor3019","cn":1,"pt":"DI","pp":90,"pr":59},{"dy":16,"sl":10,"tp":"fl5","vl":"Actor3019","cn":1,"pt":"DI","pp":90,"pr":59},{"dy":17,"sl":10},{"dy":18,"sl":10,"tp":"fl2","vl":"Actor1108","cn":1,"pt":"DI","pp":190,"pr":99},{"dy":19,"sl":10,"tp":"fl2","vl":"Actor1108","cn":1,"pt":"DI","pp":190,"pr":99},{"dy":20,"sl":10},{"dy":21,"sl":10,"tp":"fl2","vl":"Actor0104","cn":1,"pt":"DI","pp":190,"pr":99},{"dy":22,"sl":10,"tp":"fl2","vl":"Actor0104","cn":1,"pt":"DI","pp":190,"pr":99},{"dy":23,"sl":10},{"dy":24,"sl":10,"tp":"fl5","vl":"Actor0007","cn":1,"pt":"DI","pp":80,"pr":49},{"dy":25,"sl":10,"tp":"fl5","vl":"Actor0007","cn":1,"pt":"DI","pp":80,"pr":49},{"dy":26,"sl":10},{"dy":27,"sl":10,"tp":"fc","vl":"Actor3231","cn":1,"pt":"DI","pp":790,"pr":333},{"dy":28,"sl":10,"tp":"fc","vl":"Actor3231","cn":1,"pt":"DI","pp":790,"pr":333},{"dy":29,"sl":10},{"dy":30,"sl":10,"tp":"fl5","vl":"Actor1029","cn":1,"pt":"DI","pp":80,"pr":49},{"dy":31,"sl":10,"tp":"fl5","vl":"Actor1029","cn":1,"pt":"DI","pp":80,"pr":49},{"dy":1,"sl":11},{"dy":2,"sl":11,"tp":"fl1","vl":"Actor3117","cn":1,"pt":"DI","pp":219,"pr":119},{"dy":3,"sl":11,"tp":"fl1","vl":"Actor3117","cn":1,"pt":"DI","pp":219,"pr":119},{"dy":4,"sl":11},{"dy":5,"sl":11},{"dy":6,"sl":11,"tp":"fl3","vl":"Actor0113","cn":1,"pt":"DI","pp":240,"pr":129},{"dy":7,"sl":11,"tp":"fl3","vl":"Actor0113","cn":1,"pt":"DI","pp":240,"pr":129},{"dy":8,"sl":11},{"dy":9,"sl":11,"tp":"fl1","vl":"Actor1218","cn":1,"pt":"DI","pp":905,"pr":499},{"dy":10,"sl":11,"tp":"fl1","vl":"Actor1218","cn":1,"pt":"DI","pp":905,"pr":499},{"dy":11,"sl":11},{"dy":12,"sl":11,"tp":"fp","vl":"Actor2128","cn":75,"pt":"DI","pp":172,"pr":79},{"dy":13,"sl":11,"tp":"fp","vl":"Actor2128","cn":75,"pt":"DI","pp":172,"pr":79},{"dy":14,"sl":11},{"dy":15,"sl":11,"tp":"fl6","vl":"Actor3019","cn":1,"pt":"DI","pp":90,"pr":59},{"dy":16,"sl":11,"tp":"fl6","vl":"Actor3019","cn":1,"pt":"DI","pp":90,"pr":59},{"dy":17,"sl":11},{"dy":18,"sl":11,"tp":"fl3","vl":"Actor1108","cn":1,"pt":"DI","pp":240,"pr":129},{"dy":19,"sl":11,"tp":"fl3","vl":"Actor1108","cn":1,"pt":"DI","pp":240,"pr":129},{"dy":20,"sl":11},{"dy":21,"sl":11,"tp":"fl3","vl":"Actor0104","cn":1,"pt":"DI","pp":250,"pr":139},{"dy":22,"sl":11,"tp":"fl3","vl":"Actor0104","cn":1,"pt":"DI","pp":250,"pr":139},{"dy":23,"sl":11},{"dy":24,"sl":11,"tp":"fl6","vl":"Actor0007","cn":1,"pt":"DI","pp":80,"pr":49},{"dy":25,"sl":11,"tp":"fl6","vl":"Actor0007","cn":1,"pt":"DI","pp":80,"pr":49},{"dy":26,"sl":11},{"dy":27,"sl":11,"tp":"fp","vl":"Actor3231","cn":75,"pt":"DI","pp":172,"pr":99},{"dy":28,"sl":11,"tp":"fp","vl":"Actor3231","cn":75,"pt":"DI","pp":172,"pr":99},{"dy":29,"sl":11},{"dy":30,"sl":11,"tp":"fl6","vl":"Actor1029","cn":1,"pt":"DI","pp":80,"pr":49},{"dy":31,"sl":11,"tp":"fl6","vl":"Actor1029","cn":1,"pt":"DI","pp":80,"pr":49}</v>
      </c>
      <c r="AN373" t="str">
        <f t="shared" ca="1" si="114"/>
        <v>{"dy":31,"sl":11,"tp":"fl6","vl":"Actor1029","cn":1,"pt":"DI","pp":80,"pr":49}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 AB4 AB6:AB8 AB10:AB52 AB226:AB255 AB54:AB84 AB184:AB224 AB266:AB269 AB156:AB182 AB86:AB154 AB257:AB264 AB271: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workbookViewId="0">
      <pane ySplit="1" topLeftCell="A2" activePane="bottomLeft" state="frozen"/>
      <selection pane="bottomLeft" activeCell="F15" sqref="F15"/>
    </sheetView>
    <sheetView topLeftCell="G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t="shared" ref="B2:B22" ca="1" si="0">IF(A2&lt;&gt;OFFSET(A2,-1,0),1,OFFSET(B2,-1,0)+1)</f>
        <v>1</v>
      </c>
      <c r="C2" t="str">
        <f t="shared" ref="C2:C34" ca="1" si="1">VLOOKUP(RANDBETWEEN(1,COUNTA(Z:Z)-1),Z:AA,2,0)</f>
        <v>Actor0240m</v>
      </c>
      <c r="D2" t="str">
        <f>IF(ISBLANK(F2),"",
IFERROR(VLOOKUP(F2,[2]ActorTable!$A:$H,MATCH("이름참고",[2]ActorTable!$1:$1,0),0),"캐릭터없음"))</f>
        <v>닉스</v>
      </c>
      <c r="E2" t="str">
        <f t="shared" ref="E2:E34" ca="1" si="2">IF(AND(B2&lt;=OFFSET(B2,1,0),NOT(ISBLANK(F2))),
IF(F2=OFFSET(F2,1,0),"같음",""),"")</f>
        <v/>
      </c>
      <c r="F2" t="s">
        <v>319</v>
      </c>
      <c r="G2">
        <v>3</v>
      </c>
      <c r="H2">
        <v>6</v>
      </c>
      <c r="I2">
        <v>15</v>
      </c>
      <c r="J2">
        <v>0</v>
      </c>
      <c r="K2">
        <v>0</v>
      </c>
      <c r="L2">
        <v>0</v>
      </c>
      <c r="M2">
        <v>0</v>
      </c>
      <c r="N2">
        <v>0</v>
      </c>
      <c r="O2">
        <v>0</v>
      </c>
      <c r="P2">
        <v>0</v>
      </c>
      <c r="Q2">
        <v>18</v>
      </c>
      <c r="R2">
        <v>113</v>
      </c>
      <c r="S2" t="str">
        <f>IFERROR(VLOOKUP(R2,[2]WingLookTable!$A:$B,2,0),"캐릭터없음")</f>
        <v>Wing_BlueSineFullStripeFast</v>
      </c>
      <c r="T2">
        <f t="shared" ref="T2:T34" ca="1" si="3">VLOOKUP(RANDBETWEEN(1,COUNTA(AD:AD)-1),AD:AE,2,0)</f>
        <v>175</v>
      </c>
      <c r="U2" t="str">
        <f t="shared" ref="U2:U66" ca="1" si="4">IF(ROW()=2,V2,OFFSET(U2,-1,0)&amp;IF(LEN(V2)=0,"",","&amp;V2))</f>
        <v>{"dy":1,"sl":1,"id":"Actor1109m","stats":{"tr":3,"trp":6,"str":15,"dex":0,"int":0,"vit":0,"train":0,"wgGr0":0,"wgGr1":0,"wgGr2":0,"wgGr3":18,"wgLk":113}}</v>
      </c>
      <c r="V2" t="str">
        <f t="shared" ref="V2" ca="1" si="5">"{"""&amp;A$1&amp;""":"&amp;A2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{"dy":1,"sl":1,"id":"Actor1109m","stats":{"tr":3,"trp":6,"str":15,"dex":0,"int":0,"vit":0,"train":0,"wgGr0":0,"wgGr1":0,"wgGr2":0,"wgGr3":18,"wgLk":113}}</v>
      </c>
      <c r="X2" t="str">
        <f ca="1">"["&amp;
IF(LEFT(OFFSET(U1,COUNTA(U:U)-1,0),1)=",",SUBSTITUTE(OFFSET(U1,COUNTA(U:U)-1,0),",","",1),OFFSET(U1,COUNTA(U:U)-1,0))
&amp;"]"</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0113m","stats":{"tr":3,"trp":6,"str":8,"dex":0,"int":7,"vit":0,"train":0,"wgGr0":0,"wgGr1":0,"wgGr2":0,"wgGr3":18,"wgLk":175}},{"dy":30,"sl":2,"id":"Actor1029m","stats":{"tr":3,"trp":6,"str":0,"dex":0,"int":15,"vit":0,"train":0,"wgGr0":0,"wgGr1":0,"wgGr2":0,"wgGr3":18,"wgLk":141}},{"dy":31,"sl":1,"id":"Actor0201m","stats":{"tr":3,"trp":6,"str":15,"dex":0,"int":0,"vit":0,"train":0,"wgGr0":0,"wgGr1":0,"wgGr2":0,"wgGr3":18,"wgLk":356}},{"dy":31,"sl":2,"id":"Actor3114m","stats":{"tr":3,"trp":6,"str":0,"dex":7,"int":8,"vit":0,"train":0,"wgGr0":0,"wgGr1":0,"wgGr2":0,"wgGr3":18,"wgLk":240}},{"dy":31,"sl":3,"id":"Actor2011m","stats":{"tr":3,"trp":6,"str":8,"dex":0,"int":7,"vit":0,"train":0,"wgGr0":0,"wgGr1":0,"wgGr2":0,"wgGr3":18,"wgLk":223}}]</v>
      </c>
      <c r="Z2">
        <v>1</v>
      </c>
      <c r="AA2" t="s">
        <v>312</v>
      </c>
      <c r="AB2">
        <f t="shared" ref="AB2:AB36" si="6">COUNTIF(F:F,AA2)</f>
        <v>1</v>
      </c>
      <c r="AD2">
        <v>1</v>
      </c>
      <c r="AE2">
        <v>101</v>
      </c>
      <c r="AF2">
        <f t="shared" ref="AF2:AF33" si="7">COUNTIF(R:R,AE2)</f>
        <v>1</v>
      </c>
    </row>
    <row r="3" spans="1:32">
      <c r="A3">
        <v>1</v>
      </c>
      <c r="B3">
        <f t="shared" ca="1" si="0"/>
        <v>2</v>
      </c>
      <c r="C3" t="str">
        <f t="shared" ca="1" si="1"/>
        <v>Actor2103m</v>
      </c>
      <c r="D3" t="str">
        <f>IF(ISBLANK(F3),"",
IFERROR(VLOOKUP(F3,[2]ActorTable!$A:$H,MATCH("이름참고",[2]ActorTable!$1:$1,0),0),"캐릭터없음"))</f>
        <v>그루퍼스</v>
      </c>
      <c r="E3" t="str">
        <f t="shared" ca="1" si="2"/>
        <v/>
      </c>
      <c r="F3" t="s">
        <v>369</v>
      </c>
      <c r="G3">
        <v>3</v>
      </c>
      <c r="H3">
        <v>6</v>
      </c>
      <c r="I3">
        <v>10</v>
      </c>
      <c r="J3">
        <v>5</v>
      </c>
      <c r="K3">
        <v>0</v>
      </c>
      <c r="L3">
        <v>0</v>
      </c>
      <c r="M3">
        <v>0</v>
      </c>
      <c r="N3">
        <v>0</v>
      </c>
      <c r="O3">
        <v>0</v>
      </c>
      <c r="P3">
        <v>0</v>
      </c>
      <c r="Q3">
        <v>18</v>
      </c>
      <c r="R3">
        <v>211</v>
      </c>
      <c r="S3" t="str">
        <f>IFERROR(VLOOKUP(R3,[2]WingLookTable!$A:$B,2,0),"캐릭터없음")</f>
        <v>Wing_FireSinePatternFullSlow</v>
      </c>
      <c r="T3">
        <f t="shared" ca="1" si="3"/>
        <v>297</v>
      </c>
      <c r="U3" t="str">
        <f t="shared" ca="1" si="4"/>
        <v>{"dy":1,"sl":1,"id":"Actor1109m","stats":{"tr":3,"trp":6,"str":15,"dex":0,"int":0,"vit":0,"train":0,"wgGr0":0,"wgGr1":0,"wgGr2":0,"wgGr3":18,"wgLk":113}},{"dy":1,"sl":2,"id":"Actor2010m","stats":{"tr":3,"trp":6,"str":10,"dex":5,"int":0,"vit":0,"train":0,"wgGr0":0,"wgGr1":0,"wgGr2":0,"wgGr3":18,"wgLk":211}}</v>
      </c>
      <c r="V3" t="str">
        <f t="shared" ref="V3:V21" ca="1" si="8">"{"""&amp;A$1&amp;""":"&amp;A3
&amp;","""&amp;B$1&amp;""":"&amp;B3
&amp;IF(LEN(F3)=0,"",","""&amp;F$1&amp;""":"""&amp;F3&amp;"""")
&amp;IF(LEN(F3)=0,"",",""stats"":{")
&amp;IF(LEN(F3)=0,"",""""&amp;G$1&amp;""":"&amp;G3)
&amp;IF(LEN(F3)=0,"",","""&amp;H$1&amp;""":"&amp;H3)
&amp;IF(LEN(F3)=0,"",","""&amp;I$1&amp;""":"&amp;I3)
&amp;IF(LEN(F3)=0,"",","""&amp;J$1&amp;""":"&amp;J3)
&amp;IF(LEN(F3)=0,"",","""&amp;K$1&amp;""":"&amp;K3)
&amp;IF(LEN(F3)=0,"",","""&amp;L$1&amp;""":"&amp;L3)
&amp;IF(LEN(F3)=0,"",","""&amp;M$1&amp;""":"&amp;M3)
&amp;IF(LEN(F3)=0,"",","""&amp;N$1&amp;""":"&amp;N3)
&amp;IF(LEN(F3)=0,"",","""&amp;O$1&amp;""":"&amp;O3)
&amp;IF(LEN(F3)=0,"",","""&amp;P$1&amp;""":"&amp;P3)
&amp;IF(LEN(F3)=0,"",","""&amp;Q$1&amp;""":"&amp;Q3)
&amp;IF(LEN(F3)=0,"",","""&amp;R$1&amp;""":"&amp;R3)
&amp;IF(LEN(F3)=0,"","}")&amp;"}"</f>
        <v>{"dy":1,"sl":2,"id":"Actor2010m","stats":{"tr":3,"trp":6,"str":10,"dex":5,"int":0,"vit":0,"train":0,"wgGr0":0,"wgGr1":0,"wgGr2":0,"wgGr3":18,"wgLk":211}}</v>
      </c>
      <c r="Z3">
        <v>2</v>
      </c>
      <c r="AA3" t="s">
        <v>313</v>
      </c>
      <c r="AB3">
        <f t="shared" si="6"/>
        <v>1</v>
      </c>
      <c r="AD3">
        <v>2</v>
      </c>
      <c r="AE3">
        <v>105</v>
      </c>
      <c r="AF3">
        <f t="shared" si="7"/>
        <v>1</v>
      </c>
    </row>
    <row r="4" spans="1:32">
      <c r="A4">
        <v>2</v>
      </c>
      <c r="B4">
        <f t="shared" ca="1" si="0"/>
        <v>1</v>
      </c>
      <c r="C4" t="str">
        <f t="shared" ref="C4" ca="1" si="9">VLOOKUP(RANDBETWEEN(1,COUNTA(Z:Z)-1),Z:AA,2,0)</f>
        <v>Actor2120m</v>
      </c>
      <c r="D4" t="str">
        <f>IF(ISBLANK(F4),"",
IFERROR(VLOOKUP(F4,[2]ActorTable!$A:$H,MATCH("이름참고",[2]ActorTable!$1:$1,0),0),"캐릭터없음"))</f>
        <v>메디아</v>
      </c>
      <c r="E4" t="str">
        <f t="shared" ref="E4" ca="1" si="10">IF(AND(B4&lt;=OFFSET(B4,1,0),NOT(ISBLANK(F4))),
IF(F4=OFFSET(F4,1,0),"같음",""),"")</f>
        <v/>
      </c>
      <c r="F4" t="s">
        <v>416</v>
      </c>
      <c r="G4">
        <v>3</v>
      </c>
      <c r="H4">
        <v>6</v>
      </c>
      <c r="I4">
        <v>10</v>
      </c>
      <c r="J4">
        <v>0</v>
      </c>
      <c r="K4">
        <v>5</v>
      </c>
      <c r="L4">
        <v>0</v>
      </c>
      <c r="M4">
        <v>0</v>
      </c>
      <c r="N4">
        <v>0</v>
      </c>
      <c r="O4">
        <v>0</v>
      </c>
      <c r="P4">
        <v>0</v>
      </c>
      <c r="Q4">
        <v>18</v>
      </c>
      <c r="R4">
        <v>306</v>
      </c>
      <c r="S4" t="str">
        <f>IFERROR(VLOOKUP(R4,[2]WingLookTable!$A:$B,2,0),"캐릭터없음")</f>
        <v>Wing_DustGreenSineOtherOtherFast</v>
      </c>
      <c r="T4">
        <f t="shared" ref="T4" ca="1" si="11">VLOOKUP(RANDBETWEEN(1,COUNTA(AD:AD)-1),AD:AE,2,0)</f>
        <v>214</v>
      </c>
      <c r="U4" t="str">
        <f t="shared" ref="U4" ca="1" si="12">IF(ROW()=2,V4,OFFSET(U4,-1,0)&amp;IF(LEN(V4)=0,"",","&amp;V4))</f>
        <v>{"dy":1,"sl":1,"id":"Actor1109m","stats":{"tr":3,"trp":6,"str":15,"dex":0,"int":0,"vit":0,"train":0,"wgGr0":0,"wgGr1":0,"wgGr2":0,"wgGr3":18,"wgLk":113}},{"dy":1,"sl":2,"id":"Actor2010m","stats":{"tr":3,"trp":6,"str":10,"dex":5,"int":0,"vit":0,"train":0,"wgGr0":0,"wgGr1":0,"wgGr2":0,"wgGr3":18,"wgLk":211}},{"dy":2,"sl":1,"id":"Actor1218m","stats":{"tr":3,"trp":6,"str":10,"dex":0,"int":5,"vit":0,"train":0,"wgGr0":0,"wgGr1":0,"wgGr2":0,"wgGr3":18,"wgLk":306}}</v>
      </c>
      <c r="V4" t="str">
        <f t="shared" ca="1" si="8"/>
        <v>{"dy":2,"sl":1,"id":"Actor1218m","stats":{"tr":3,"trp":6,"str":10,"dex":0,"int":5,"vit":0,"train":0,"wgGr0":0,"wgGr1":0,"wgGr2":0,"wgGr3":18,"wgLk":306}}</v>
      </c>
      <c r="Z4">
        <v>3</v>
      </c>
      <c r="AA4" t="s">
        <v>314</v>
      </c>
      <c r="AB4">
        <f t="shared" si="6"/>
        <v>1</v>
      </c>
      <c r="AD4">
        <v>3</v>
      </c>
      <c r="AE4">
        <v>109</v>
      </c>
      <c r="AF4">
        <f t="shared" si="7"/>
        <v>1</v>
      </c>
    </row>
    <row r="5" spans="1:32">
      <c r="A5">
        <v>2</v>
      </c>
      <c r="B5">
        <f t="shared" ca="1" si="0"/>
        <v>2</v>
      </c>
      <c r="C5" t="str">
        <f t="shared" ref="C5" ca="1" si="13">VLOOKUP(RANDBETWEEN(1,COUNTA(Z:Z)-1),Z:AA,2,0)</f>
        <v>Actor0104m</v>
      </c>
      <c r="D5" t="str">
        <f>IF(ISBLANK(F5),"",
IFERROR(VLOOKUP(F5,[2]ActorTable!$A:$H,MATCH("이름참고",[2]ActorTable!$1:$1,0),0),"캐릭터없음"))</f>
        <v>원더</v>
      </c>
      <c r="E5" t="str">
        <f t="shared" ref="E5" ca="1" si="14">IF(AND(B5&lt;=OFFSET(B5,1,0),NOT(ISBLANK(F5))),
IF(F5=OFFSET(F5,1,0),"같음",""),"")</f>
        <v/>
      </c>
      <c r="F5" t="s">
        <v>363</v>
      </c>
      <c r="G5">
        <v>3</v>
      </c>
      <c r="H5">
        <v>6</v>
      </c>
      <c r="I5">
        <v>8</v>
      </c>
      <c r="J5">
        <v>0</v>
      </c>
      <c r="K5">
        <v>7</v>
      </c>
      <c r="L5">
        <v>0</v>
      </c>
      <c r="M5">
        <v>0</v>
      </c>
      <c r="N5">
        <v>0</v>
      </c>
      <c r="O5">
        <v>0</v>
      </c>
      <c r="P5">
        <v>0</v>
      </c>
      <c r="Q5">
        <v>18</v>
      </c>
      <c r="R5">
        <v>369</v>
      </c>
      <c r="S5" t="str">
        <f>IFERROR(VLOOKUP(R5,[2]WingLookTable!$A:$B,2,0),"캐릭터없음")</f>
        <v>Wing_SkyLightningSineOtherFast</v>
      </c>
      <c r="T5">
        <f t="shared" ref="T5" ca="1" si="15">VLOOKUP(RANDBETWEEN(1,COUNTA(AD:AD)-1),AD:AE,2,0)</f>
        <v>276</v>
      </c>
      <c r="U5" t="str">
        <f t="shared" ref="U5" ca="1" si="16">IF(ROW()=2,V5,OFFSET(U5,-1,0)&amp;IF(LEN(V5)=0,"",","&amp;V5))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v>
      </c>
      <c r="V5" t="str">
        <f t="shared" ca="1" si="8"/>
        <v>{"dy":2,"sl":2,"id":"Actor2128m","stats":{"tr":3,"trp":6,"str":8,"dex":0,"int":7,"vit":0,"train":0,"wgGr0":0,"wgGr1":0,"wgGr2":0,"wgGr3":18,"wgLk":369}}</v>
      </c>
      <c r="Z5">
        <v>4</v>
      </c>
      <c r="AA5" t="s">
        <v>315</v>
      </c>
      <c r="AB5">
        <f t="shared" si="6"/>
        <v>3</v>
      </c>
      <c r="AD5">
        <v>4</v>
      </c>
      <c r="AE5">
        <v>113</v>
      </c>
      <c r="AF5">
        <f t="shared" si="7"/>
        <v>1</v>
      </c>
    </row>
    <row r="6" spans="1:32">
      <c r="A6">
        <v>3</v>
      </c>
      <c r="B6">
        <f t="shared" ca="1" si="0"/>
        <v>1</v>
      </c>
      <c r="C6" t="str">
        <f t="shared" ref="C6" ca="1" si="17">VLOOKUP(RANDBETWEEN(1,COUNTA(Z:Z)-1),Z:AA,2,0)</f>
        <v>Actor2238m</v>
      </c>
      <c r="D6" t="str">
        <f>IF(ISBLANK(F6),"",
IFERROR(VLOOKUP(F6,[2]ActorTable!$A:$H,MATCH("이름참고",[2]ActorTable!$1:$1,0),0),"캐릭터없음"))</f>
        <v>린하이</v>
      </c>
      <c r="E6" t="str">
        <f t="shared" ref="E6" ca="1" si="18">IF(AND(B6&lt;=OFFSET(B6,1,0),NOT(ISBLANK(F6))),
IF(F6=OFFSET(F6,1,0),"같음",""),"")</f>
        <v/>
      </c>
      <c r="F6" t="s">
        <v>468</v>
      </c>
      <c r="G6">
        <v>3</v>
      </c>
      <c r="H6">
        <v>6</v>
      </c>
      <c r="I6">
        <v>0</v>
      </c>
      <c r="J6">
        <v>8</v>
      </c>
      <c r="K6">
        <v>0</v>
      </c>
      <c r="L6">
        <v>7</v>
      </c>
      <c r="M6">
        <v>0</v>
      </c>
      <c r="N6">
        <v>0</v>
      </c>
      <c r="O6">
        <v>0</v>
      </c>
      <c r="P6">
        <v>0</v>
      </c>
      <c r="Q6">
        <v>18</v>
      </c>
      <c r="R6">
        <v>309</v>
      </c>
      <c r="S6" t="str">
        <f>IFERROR(VLOOKUP(R6,[2]WingLookTable!$A:$B,2,0),"캐릭터없음")</f>
        <v>Wing_DustMultiFullStripeOtherFast</v>
      </c>
      <c r="T6">
        <f t="shared" ref="T6" ca="1" si="19">VLOOKUP(RANDBETWEEN(1,COUNTA(AD:AD)-1),AD:AE,2,0)</f>
        <v>133</v>
      </c>
      <c r="U6" t="str">
        <f t="shared" ref="U6" ca="1" si="20">IF(ROW()=2,V6,OFFSET(U6,-1,0)&amp;IF(LEN(V6)=0,"",","&amp;V6))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v>
      </c>
      <c r="V6" t="str">
        <f t="shared" ca="1" si="8"/>
        <v>{"dy":3,"sl":1,"id":"Actor2235m","stats":{"tr":3,"trp":6,"str":0,"dex":8,"int":0,"vit":7,"train":0,"wgGr0":0,"wgGr1":0,"wgGr2":0,"wgGr3":18,"wgLk":309}}</v>
      </c>
      <c r="Z6">
        <v>5</v>
      </c>
      <c r="AA6" t="s">
        <v>316</v>
      </c>
      <c r="AB6">
        <f t="shared" si="6"/>
        <v>1</v>
      </c>
      <c r="AD6">
        <v>5</v>
      </c>
      <c r="AE6">
        <v>117</v>
      </c>
      <c r="AF6">
        <f t="shared" si="7"/>
        <v>0</v>
      </c>
    </row>
    <row r="7" spans="1:32">
      <c r="A7">
        <v>3</v>
      </c>
      <c r="B7">
        <f t="shared" ca="1" si="0"/>
        <v>2</v>
      </c>
      <c r="C7" t="str">
        <f t="shared" ref="C7" ca="1" si="21">VLOOKUP(RANDBETWEEN(1,COUNTA(Z:Z)-1),Z:AA,2,0)</f>
        <v>Actor2235m</v>
      </c>
      <c r="D7" t="str">
        <f>IF(ISBLANK(F7),"",
IFERROR(VLOOKUP(F7,[2]ActorTable!$A:$H,MATCH("이름참고",[2]ActorTable!$1:$1,0),0),"캐릭터없음"))</f>
        <v>베이</v>
      </c>
      <c r="E7" t="str">
        <f t="shared" ref="E7" ca="1" si="22">IF(AND(B7&lt;=OFFSET(B7,1,0),NOT(ISBLANK(F7))),
IF(F7=OFFSET(F7,1,0),"같음",""),"")</f>
        <v/>
      </c>
      <c r="F7" t="s">
        <v>406</v>
      </c>
      <c r="G7">
        <v>3</v>
      </c>
      <c r="H7">
        <v>6</v>
      </c>
      <c r="I7">
        <v>0</v>
      </c>
      <c r="J7">
        <v>0</v>
      </c>
      <c r="K7">
        <v>8</v>
      </c>
      <c r="L7">
        <v>7</v>
      </c>
      <c r="M7">
        <v>0</v>
      </c>
      <c r="N7">
        <v>0</v>
      </c>
      <c r="O7">
        <v>0</v>
      </c>
      <c r="P7">
        <v>0</v>
      </c>
      <c r="Q7">
        <v>18</v>
      </c>
      <c r="R7">
        <v>181</v>
      </c>
      <c r="S7" t="str">
        <f>IFERROR(VLOOKUP(R7,[2]WingLookTable!$A:$B,2,0),"캐릭터없음")</f>
        <v>Wing_DustPurpleNoiseOtherStripeSlow</v>
      </c>
      <c r="T7">
        <f t="shared" ref="T7" ca="1" si="23">VLOOKUP(RANDBETWEEN(1,COUNTA(AD:AD)-1),AD:AE,2,0)</f>
        <v>172</v>
      </c>
      <c r="U7" t="str">
        <f t="shared" ref="U7" ca="1" si="24">IF(ROW()=2,V7,OFFSET(U7,-1,0)&amp;IF(LEN(V7)=0,"",","&amp;V7))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v>
      </c>
      <c r="V7" t="str">
        <f t="shared" ref="V7" ca="1" si="25">"{"""&amp;A$1&amp;""":"&amp;A7
&amp;","""&amp;B$1&amp;""":"&amp;B7
&amp;IF(LEN(F7)=0,"",","""&amp;F$1&amp;""":"""&amp;F7&amp;"""")
&amp;IF(LEN(F7)=0,"",",""stats"":{")
&amp;IF(LEN(F7)=0,"",""""&amp;G$1&amp;""":"&amp;G7)
&amp;IF(LEN(F7)=0,"",","""&amp;H$1&amp;""":"&amp;H7)
&amp;IF(LEN(F7)=0,"",","""&amp;I$1&amp;""":"&amp;I7)
&amp;IF(LEN(F7)=0,"",","""&amp;J$1&amp;""":"&amp;J7)
&amp;IF(LEN(F7)=0,"",","""&amp;K$1&amp;""":"&amp;K7)
&amp;IF(LEN(F7)=0,"",","""&amp;L$1&amp;""":"&amp;L7)
&amp;IF(LEN(F7)=0,"",","""&amp;M$1&amp;""":"&amp;M7)
&amp;IF(LEN(F7)=0,"",","""&amp;N$1&amp;""":"&amp;N7)
&amp;IF(LEN(F7)=0,"",","""&amp;O$1&amp;""":"&amp;O7)
&amp;IF(LEN(F7)=0,"",","""&amp;P$1&amp;""":"&amp;P7)
&amp;IF(LEN(F7)=0,"",","""&amp;Q$1&amp;""":"&amp;Q7)
&amp;IF(LEN(F7)=0,"",","""&amp;R$1&amp;""":"&amp;R7)
&amp;IF(LEN(F7)=0,"","}")&amp;"}"</f>
        <v>{"dy":3,"sl":2,"id":"Actor0104m","stats":{"tr":3,"trp":6,"str":0,"dex":0,"int":8,"vit":7,"train":0,"wgGr0":0,"wgGr1":0,"wgGr2":0,"wgGr3":18,"wgLk":181}}</v>
      </c>
      <c r="Z7">
        <v>6</v>
      </c>
      <c r="AA7" t="s">
        <v>317</v>
      </c>
      <c r="AB7">
        <f t="shared" si="6"/>
        <v>2</v>
      </c>
      <c r="AD7">
        <v>6</v>
      </c>
      <c r="AE7">
        <v>121</v>
      </c>
      <c r="AF7">
        <f t="shared" si="7"/>
        <v>1</v>
      </c>
    </row>
    <row r="8" spans="1:32">
      <c r="A8">
        <v>3</v>
      </c>
      <c r="B8">
        <f t="shared" ref="B8" ca="1" si="26">IF(A8&lt;&gt;OFFSET(A8,-1,0),1,OFFSET(B8,-1,0)+1)</f>
        <v>3</v>
      </c>
      <c r="C8" t="str">
        <f t="shared" ref="C8" ca="1" si="27">VLOOKUP(RANDBETWEEN(1,COUNTA(Z:Z)-1),Z:AA,2,0)</f>
        <v>Actor2128m</v>
      </c>
      <c r="D8" t="str">
        <f>IF(ISBLANK(F8),"",
IFERROR(VLOOKUP(F8,[2]ActorTable!$A:$H,MATCH("이름참고",[2]ActorTable!$1:$1,0),0),"캐릭터없음"))</f>
        <v>플랜도</v>
      </c>
      <c r="E8" t="str">
        <f t="shared" ref="E8" ca="1" si="28">IF(AND(B8&lt;=OFFSET(B8,1,0),NOT(ISBLANK(F8))),
IF(F8=OFFSET(F8,1,0),"같음",""),"")</f>
        <v/>
      </c>
      <c r="F8" t="s">
        <v>456</v>
      </c>
      <c r="G8">
        <v>3</v>
      </c>
      <c r="H8">
        <v>6</v>
      </c>
      <c r="I8">
        <v>2</v>
      </c>
      <c r="J8">
        <v>5</v>
      </c>
      <c r="K8">
        <v>8</v>
      </c>
      <c r="L8">
        <v>0</v>
      </c>
      <c r="M8">
        <v>0</v>
      </c>
      <c r="N8">
        <v>0</v>
      </c>
      <c r="O8">
        <v>0</v>
      </c>
      <c r="P8">
        <v>0</v>
      </c>
      <c r="Q8">
        <v>18</v>
      </c>
      <c r="R8">
        <v>133</v>
      </c>
      <c r="S8" t="str">
        <f>IFERROR(VLOOKUP(R8,[2]WingLookTable!$A:$B,2,0),"캐릭터없음")</f>
        <v>Wing_CyanSineOtherFullFast</v>
      </c>
      <c r="T8">
        <f t="shared" ref="T8" ca="1" si="29">VLOOKUP(RANDBETWEEN(1,COUNTA(AD:AD)-1),AD:AE,2,0)</f>
        <v>236</v>
      </c>
      <c r="U8" t="str">
        <f t="shared" ref="U8" ca="1" si="30">IF(ROW()=2,V8,OFFSET(U8,-1,0)&amp;IF(LEN(V8)=0,"",","&amp;V8))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v>
      </c>
      <c r="V8" t="str">
        <f t="shared" ref="V8" ca="1" si="31">"{"""&amp;A$1&amp;""":"&amp;A8
&amp;","""&amp;B$1&amp;""":"&amp;B8
&amp;IF(LEN(F8)=0,"",","""&amp;F$1&amp;""":"""&amp;F8&amp;"""")
&amp;IF(LEN(F8)=0,"",",""stats"":{")
&amp;IF(LEN(F8)=0,"",""""&amp;G$1&amp;""":"&amp;G8)
&amp;IF(LEN(F8)=0,"",","""&amp;H$1&amp;""":"&amp;H8)
&amp;IF(LEN(F8)=0,"",","""&amp;I$1&amp;""":"&amp;I8)
&amp;IF(LEN(F8)=0,"",","""&amp;J$1&amp;""":"&amp;J8)
&amp;IF(LEN(F8)=0,"",","""&amp;K$1&amp;""":"&amp;K8)
&amp;IF(LEN(F8)=0,"",","""&amp;L$1&amp;""":"&amp;L8)
&amp;IF(LEN(F8)=0,"",","""&amp;M$1&amp;""":"&amp;M8)
&amp;IF(LEN(F8)=0,"",","""&amp;N$1&amp;""":"&amp;N8)
&amp;IF(LEN(F8)=0,"",","""&amp;O$1&amp;""":"&amp;O8)
&amp;IF(LEN(F8)=0,"",","""&amp;P$1&amp;""":"&amp;P8)
&amp;IF(LEN(F8)=0,"",","""&amp;Q$1&amp;""":"&amp;Q8)
&amp;IF(LEN(F8)=0,"",","""&amp;R$1&amp;""":"&amp;R8)
&amp;IF(LEN(F8)=0,"","}")&amp;"}"</f>
        <v>{"dy":3,"sl":3,"id":"Actor1039m","stats":{"tr":3,"trp":6,"str":2,"dex":5,"int":8,"vit":0,"train":0,"wgGr0":0,"wgGr1":0,"wgGr2":0,"wgGr3":18,"wgLk":133}}</v>
      </c>
      <c r="Z8">
        <v>7</v>
      </c>
      <c r="AA8" t="s">
        <v>318</v>
      </c>
      <c r="AB8">
        <f t="shared" si="6"/>
        <v>2</v>
      </c>
      <c r="AD8">
        <v>7</v>
      </c>
      <c r="AE8">
        <v>125</v>
      </c>
      <c r="AF8">
        <f t="shared" si="7"/>
        <v>1</v>
      </c>
    </row>
    <row r="9" spans="1:32">
      <c r="A9">
        <v>4</v>
      </c>
      <c r="B9">
        <f t="shared" ca="1" si="0"/>
        <v>1</v>
      </c>
      <c r="C9" t="str">
        <f t="shared" ca="1" si="1"/>
        <v>Actor1002m</v>
      </c>
      <c r="D9" t="str">
        <f>IF(ISBLANK(F9),"",
IFERROR(VLOOKUP(F9,[2]ActorTable!$A:$H,MATCH("이름참고",[2]ActorTable!$1:$1,0),0),"캐릭터없음"))</f>
        <v>프리스</v>
      </c>
      <c r="E9" t="str">
        <f t="shared" ca="1" si="2"/>
        <v/>
      </c>
      <c r="F9" t="s">
        <v>367</v>
      </c>
      <c r="G9">
        <v>3</v>
      </c>
      <c r="H9">
        <v>6</v>
      </c>
      <c r="I9">
        <v>5</v>
      </c>
      <c r="J9">
        <v>5</v>
      </c>
      <c r="K9">
        <v>5</v>
      </c>
      <c r="L9">
        <v>0</v>
      </c>
      <c r="M9">
        <v>0</v>
      </c>
      <c r="N9">
        <v>0</v>
      </c>
      <c r="O9">
        <v>0</v>
      </c>
      <c r="P9">
        <v>0</v>
      </c>
      <c r="Q9">
        <v>18</v>
      </c>
      <c r="R9">
        <v>125</v>
      </c>
      <c r="S9" t="str">
        <f>IFERROR(VLOOKUP(R9,[2]WingLookTable!$A:$B,2,0),"캐릭터없음")</f>
        <v>Wing_CyanOtherBeeOtherSlow</v>
      </c>
      <c r="T9">
        <f t="shared" ca="1" si="3"/>
        <v>309</v>
      </c>
      <c r="U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v>
      </c>
      <c r="V9" t="str">
        <f t="shared" ca="1" si="8"/>
        <v>{"dy":4,"sl":1,"id":"Actor0125m","stats":{"tr":3,"trp":6,"str":5,"dex":5,"int":5,"vit":0,"train":0,"wgGr0":0,"wgGr1":0,"wgGr2":0,"wgGr3":18,"wgLk":125}}</v>
      </c>
      <c r="Z9">
        <v>8</v>
      </c>
      <c r="AA9" t="s">
        <v>319</v>
      </c>
      <c r="AB9">
        <f t="shared" si="6"/>
        <v>3</v>
      </c>
      <c r="AD9">
        <v>8</v>
      </c>
      <c r="AE9">
        <v>129</v>
      </c>
      <c r="AF9">
        <f t="shared" si="7"/>
        <v>0</v>
      </c>
    </row>
    <row r="10" spans="1:32">
      <c r="A10">
        <v>4</v>
      </c>
      <c r="B10">
        <f t="shared" ca="1" si="0"/>
        <v>2</v>
      </c>
      <c r="C10" t="str">
        <f t="shared" ca="1" si="1"/>
        <v>Actor3212m</v>
      </c>
      <c r="D10" t="str">
        <f>IF(ISBLANK(F10),"",
IFERROR(VLOOKUP(F10,[2]ActorTable!$A:$H,MATCH("이름참고",[2]ActorTable!$1:$1,0),0),"캐릭터없음"))</f>
        <v>무테이</v>
      </c>
      <c r="E10" t="str">
        <f t="shared" ca="1" si="2"/>
        <v/>
      </c>
      <c r="F10" t="s">
        <v>368</v>
      </c>
      <c r="G10">
        <v>3</v>
      </c>
      <c r="H10">
        <v>6</v>
      </c>
      <c r="I10">
        <v>10</v>
      </c>
      <c r="J10">
        <v>5</v>
      </c>
      <c r="K10">
        <v>0</v>
      </c>
      <c r="L10">
        <v>0</v>
      </c>
      <c r="M10">
        <v>0</v>
      </c>
      <c r="N10">
        <v>0</v>
      </c>
      <c r="O10">
        <v>0</v>
      </c>
      <c r="P10">
        <v>0</v>
      </c>
      <c r="Q10">
        <v>18</v>
      </c>
      <c r="R10">
        <v>205</v>
      </c>
      <c r="S10" t="str">
        <f>IFERROR(VLOOKUP(R10,[2]WingLookTable!$A:$B,2,0),"캐릭터없음")</f>
        <v>Wing_FirePatternPatternFullFast</v>
      </c>
      <c r="T10">
        <f t="shared" ca="1" si="3"/>
        <v>318</v>
      </c>
      <c r="U1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v>
      </c>
      <c r="V10" t="str">
        <f t="shared" ca="1" si="8"/>
        <v>{"dy":4,"sl":2,"id":"Actor3021m","stats":{"tr":3,"trp":6,"str":10,"dex":5,"int":0,"vit":0,"train":0,"wgGr0":0,"wgGr1":0,"wgGr2":0,"wgGr3":18,"wgLk":205}}</v>
      </c>
      <c r="Z10">
        <v>9</v>
      </c>
      <c r="AA10" t="s">
        <v>320</v>
      </c>
      <c r="AB10">
        <f t="shared" si="6"/>
        <v>3</v>
      </c>
      <c r="AD10">
        <v>9</v>
      </c>
      <c r="AE10">
        <v>133</v>
      </c>
      <c r="AF10">
        <f t="shared" si="7"/>
        <v>1</v>
      </c>
    </row>
    <row r="11" spans="1:32">
      <c r="A11">
        <v>5</v>
      </c>
      <c r="B11">
        <f t="shared" ca="1" si="0"/>
        <v>1</v>
      </c>
      <c r="C11" t="str">
        <f t="shared" ref="C11" ca="1" si="32">VLOOKUP(RANDBETWEEN(1,COUNTA(Z:Z)-1),Z:AA,2,0)</f>
        <v>Actor3022m</v>
      </c>
      <c r="D11" t="str">
        <f>IF(ISBLANK(F11),"",
IFERROR(VLOOKUP(F11,[2]ActorTable!$A:$H,MATCH("이름참고",[2]ActorTable!$1:$1,0),0),"캐릭터없음"))</f>
        <v>미네락</v>
      </c>
      <c r="E11" t="str">
        <f t="shared" ref="E11" ca="1" si="33">IF(AND(B11&lt;=OFFSET(B11,1,0),NOT(ISBLANK(F11))),
IF(F11=OFFSET(F11,1,0),"같음",""),"")</f>
        <v/>
      </c>
      <c r="F11" t="s">
        <v>328</v>
      </c>
      <c r="G11">
        <v>3</v>
      </c>
      <c r="H11">
        <v>6</v>
      </c>
      <c r="I11">
        <v>5</v>
      </c>
      <c r="J11">
        <v>0</v>
      </c>
      <c r="K11">
        <v>5</v>
      </c>
      <c r="L11">
        <v>5</v>
      </c>
      <c r="M11">
        <v>0</v>
      </c>
      <c r="N11">
        <v>0</v>
      </c>
      <c r="O11">
        <v>0</v>
      </c>
      <c r="P11">
        <v>0</v>
      </c>
      <c r="Q11">
        <v>18</v>
      </c>
      <c r="R11">
        <v>202</v>
      </c>
      <c r="S11" t="str">
        <f>IFERROR(VLOOKUP(R11,[2]WingLookTable!$A:$B,2,0),"캐릭터없음")</f>
        <v>Wing_FireOtherSineFullFast</v>
      </c>
      <c r="T11">
        <f t="shared" ref="T11" ca="1" si="34">VLOOKUP(RANDBETWEEN(1,COUNTA(AD:AD)-1),AD:AE,2,0)</f>
        <v>264</v>
      </c>
      <c r="U11" t="str">
        <f t="shared" ref="U11" ca="1" si="35">IF(ROW()=2,V11,OFFSET(U11,-1,0)&amp;IF(LEN(V11)=0,"",","&amp;V11))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v>
      </c>
      <c r="V11" t="str">
        <f t="shared" ca="1" si="8"/>
        <v>{"dy":5,"sl":1,"id":"Actor2120m","stats":{"tr":3,"trp":6,"str":5,"dex":0,"int":5,"vit":5,"train":0,"wgGr0":0,"wgGr1":0,"wgGr2":0,"wgGr3":18,"wgLk":202}}</v>
      </c>
      <c r="Z11">
        <v>10</v>
      </c>
      <c r="AA11" t="s">
        <v>321</v>
      </c>
      <c r="AB11">
        <f t="shared" si="6"/>
        <v>2</v>
      </c>
      <c r="AD11">
        <v>10</v>
      </c>
      <c r="AE11">
        <v>137</v>
      </c>
      <c r="AF11">
        <f t="shared" si="7"/>
        <v>1</v>
      </c>
    </row>
    <row r="12" spans="1:32">
      <c r="A12">
        <v>5</v>
      </c>
      <c r="B12">
        <f t="shared" ca="1" si="0"/>
        <v>2</v>
      </c>
      <c r="C12" t="str">
        <f t="shared" ref="C12" ca="1" si="36">VLOOKUP(RANDBETWEEN(1,COUNTA(Z:Z)-1),Z:AA,2,0)</f>
        <v>Actor2103m</v>
      </c>
      <c r="D12" t="str">
        <f>IF(ISBLANK(F12),"",
IFERROR(VLOOKUP(F12,[2]ActorTable!$A:$H,MATCH("이름참고",[2]ActorTable!$1:$1,0),0),"캐릭터없음"))</f>
        <v>롤라</v>
      </c>
      <c r="E12" t="str">
        <f t="shared" ref="E12" ca="1" si="37">IF(AND(B12&lt;=OFFSET(B12,1,0),NOT(ISBLANK(F12))),
IF(F12=OFFSET(F12,1,0),"같음",""),"")</f>
        <v/>
      </c>
      <c r="F12" t="s">
        <v>327</v>
      </c>
      <c r="G12">
        <v>3</v>
      </c>
      <c r="H12">
        <v>6</v>
      </c>
      <c r="I12">
        <v>0</v>
      </c>
      <c r="J12">
        <v>5</v>
      </c>
      <c r="K12">
        <v>10</v>
      </c>
      <c r="L12">
        <v>0</v>
      </c>
      <c r="M12">
        <v>0</v>
      </c>
      <c r="N12">
        <v>0</v>
      </c>
      <c r="O12">
        <v>0</v>
      </c>
      <c r="P12">
        <v>0</v>
      </c>
      <c r="Q12">
        <v>18</v>
      </c>
      <c r="R12">
        <v>288</v>
      </c>
      <c r="S12" t="str">
        <f>IFERROR(VLOOKUP(R12,[2]WingLookTable!$A:$B,2,0),"캐릭터없음")</f>
        <v>Wing_YellowStripeOtherFullFast</v>
      </c>
      <c r="T12">
        <f t="shared" ref="T12" ca="1" si="38">VLOOKUP(RANDBETWEEN(1,COUNTA(AD:AD)-1),AD:AE,2,0)</f>
        <v>264</v>
      </c>
      <c r="U12" t="str">
        <f t="shared" ref="U12" ca="1" si="39">IF(ROW()=2,V12,OFFSET(U12,-1,0)&amp;IF(LEN(V12)=0,"",","&amp;V12))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v>
      </c>
      <c r="V12" t="str">
        <f t="shared" ca="1" si="8"/>
        <v>{"dy":5,"sl":2,"id":"Actor3019m","stats":{"tr":3,"trp":6,"str":0,"dex":5,"int":10,"vit":0,"train":0,"wgGr0":0,"wgGr1":0,"wgGr2":0,"wgGr3":18,"wgLk":288}}</v>
      </c>
      <c r="Z12">
        <v>11</v>
      </c>
      <c r="AA12" t="s">
        <v>322</v>
      </c>
      <c r="AB12">
        <f t="shared" si="6"/>
        <v>3</v>
      </c>
      <c r="AD12">
        <v>11</v>
      </c>
      <c r="AE12">
        <v>141</v>
      </c>
      <c r="AF12">
        <f t="shared" si="7"/>
        <v>1</v>
      </c>
    </row>
    <row r="13" spans="1:32">
      <c r="A13">
        <v>6</v>
      </c>
      <c r="B13">
        <f t="shared" ca="1" si="0"/>
        <v>1</v>
      </c>
      <c r="C13" t="str">
        <f t="shared" ca="1" si="1"/>
        <v>Actor2103m</v>
      </c>
      <c r="D13" t="str">
        <f>IF(ISBLANK(F13),"",
IFERROR(VLOOKUP(F13,[2]ActorTable!$A:$H,MATCH("이름참고",[2]ActorTable!$1:$1,0),0),"캐릭터없음"))</f>
        <v>슬로니카</v>
      </c>
      <c r="E13" t="str">
        <f t="shared" ca="1" si="2"/>
        <v/>
      </c>
      <c r="F13" t="s">
        <v>361</v>
      </c>
      <c r="G13">
        <v>3</v>
      </c>
      <c r="H13">
        <v>6</v>
      </c>
      <c r="I13">
        <v>0</v>
      </c>
      <c r="J13">
        <v>0</v>
      </c>
      <c r="K13">
        <v>15</v>
      </c>
      <c r="L13">
        <v>0</v>
      </c>
      <c r="M13">
        <v>0</v>
      </c>
      <c r="N13">
        <v>0</v>
      </c>
      <c r="O13">
        <v>0</v>
      </c>
      <c r="P13">
        <v>0</v>
      </c>
      <c r="Q13">
        <v>18</v>
      </c>
      <c r="R13">
        <v>272</v>
      </c>
      <c r="S13" t="str">
        <f>IFERROR(VLOOKUP(R13,[2]WingLookTable!$A:$B,2,0),"캐릭터없음")</f>
        <v>Wing_WhiteNoiseOtherFullFast</v>
      </c>
      <c r="T13">
        <f t="shared" ca="1" si="3"/>
        <v>193</v>
      </c>
      <c r="U1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v>
      </c>
      <c r="V13" t="str">
        <f t="shared" ca="1" si="8"/>
        <v>{"dy":6,"sl":1,"id":"Actor3114m","stats":{"tr":3,"trp":6,"str":0,"dex":0,"int":15,"vit":0,"train":0,"wgGr0":0,"wgGr1":0,"wgGr2":0,"wgGr3":18,"wgLk":272}}</v>
      </c>
      <c r="Z13">
        <v>12</v>
      </c>
      <c r="AA13" t="s">
        <v>323</v>
      </c>
      <c r="AB13">
        <f t="shared" si="6"/>
        <v>3</v>
      </c>
      <c r="AD13">
        <v>12</v>
      </c>
      <c r="AE13">
        <v>145</v>
      </c>
      <c r="AF13">
        <f t="shared" si="7"/>
        <v>1</v>
      </c>
    </row>
    <row r="14" spans="1:32">
      <c r="A14">
        <v>6</v>
      </c>
      <c r="B14">
        <f t="shared" ca="1" si="0"/>
        <v>2</v>
      </c>
      <c r="C14" t="str">
        <f t="shared" ca="1" si="1"/>
        <v>Actor2120m</v>
      </c>
      <c r="D14" t="str">
        <f>IF(ISBLANK(F14),"",
IFERROR(VLOOKUP(F14,[2]ActorTable!$A:$H,MATCH("이름참고",[2]ActorTable!$1:$1,0),0),"캐릭터없음"))</f>
        <v>딘즈</v>
      </c>
      <c r="E14" t="str">
        <f t="shared" ca="1" si="2"/>
        <v/>
      </c>
      <c r="F14" t="s">
        <v>455</v>
      </c>
      <c r="G14">
        <v>3</v>
      </c>
      <c r="H14">
        <v>6</v>
      </c>
      <c r="I14">
        <v>0</v>
      </c>
      <c r="J14">
        <v>0</v>
      </c>
      <c r="K14">
        <v>10</v>
      </c>
      <c r="L14">
        <v>5</v>
      </c>
      <c r="M14">
        <v>0</v>
      </c>
      <c r="N14">
        <v>0</v>
      </c>
      <c r="O14">
        <v>0</v>
      </c>
      <c r="P14">
        <v>0</v>
      </c>
      <c r="Q14">
        <v>18</v>
      </c>
      <c r="R14">
        <v>366</v>
      </c>
      <c r="S14" t="str">
        <f>IFERROR(VLOOKUP(R14,[2]WingLookTable!$A:$B,2,0),"캐릭터없음")</f>
        <v>Wing_RedNoiseNoiseOtherFast</v>
      </c>
      <c r="T14">
        <f t="shared" ca="1" si="3"/>
        <v>169</v>
      </c>
      <c r="U1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v>
      </c>
      <c r="V14" t="str">
        <f t="shared" ca="1" si="8"/>
        <v>{"dy":6,"sl":2,"id":"Actor3022m","stats":{"tr":3,"trp":6,"str":0,"dex":0,"int":10,"vit":5,"train":0,"wgGr0":0,"wgGr1":0,"wgGr2":0,"wgGr3":18,"wgLk":366}}</v>
      </c>
      <c r="Z14">
        <v>13</v>
      </c>
      <c r="AA14" t="s">
        <v>324</v>
      </c>
      <c r="AB14">
        <f t="shared" si="6"/>
        <v>2</v>
      </c>
      <c r="AD14">
        <v>13</v>
      </c>
      <c r="AE14">
        <v>148</v>
      </c>
      <c r="AF14">
        <f t="shared" si="7"/>
        <v>1</v>
      </c>
    </row>
    <row r="15" spans="1:32">
      <c r="A15">
        <v>7</v>
      </c>
      <c r="B15">
        <f t="shared" ca="1" si="0"/>
        <v>1</v>
      </c>
      <c r="C15" t="str">
        <f t="shared" ca="1" si="1"/>
        <v>Actor0037m</v>
      </c>
      <c r="D15" t="str">
        <f>IF(ISBLANK(F15),"",
IFERROR(VLOOKUP(F15,[2]ActorTable!$A:$H,MATCH("이름참고",[2]ActorTable!$1:$1,0),0),"캐릭터없음"))</f>
        <v>테이슨</v>
      </c>
      <c r="E15" t="str">
        <f t="shared" ca="1" si="2"/>
        <v/>
      </c>
      <c r="F15" t="s">
        <v>318</v>
      </c>
      <c r="G15">
        <v>3</v>
      </c>
      <c r="H15">
        <v>6</v>
      </c>
      <c r="I15">
        <v>5</v>
      </c>
      <c r="J15">
        <v>0</v>
      </c>
      <c r="K15">
        <v>10</v>
      </c>
      <c r="L15">
        <v>0</v>
      </c>
      <c r="M15">
        <v>0</v>
      </c>
      <c r="N15">
        <v>0</v>
      </c>
      <c r="O15">
        <v>0</v>
      </c>
      <c r="P15">
        <v>0</v>
      </c>
      <c r="Q15">
        <v>18</v>
      </c>
      <c r="R15">
        <v>252</v>
      </c>
      <c r="S15" t="str">
        <f>IFERROR(VLOOKUP(R15,[2]WingLookTable!$A:$B,2,0),"캐릭터없음")</f>
        <v>Wing_RedSineFullOtherFast</v>
      </c>
      <c r="T15">
        <f t="shared" ref="T15" ca="1" si="40">VLOOKUP(RANDBETWEEN(1,COUNTA(AD:AD)-1),AD:AE,2,0)</f>
        <v>294</v>
      </c>
      <c r="U15" t="str">
        <f t="shared" ref="U15" ca="1" si="41">IF(ROW()=2,V15,OFFSET(U15,-1,0)&amp;IF(LEN(V15)=0,"",","&amp;V15))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v>
      </c>
      <c r="V15" t="str">
        <f t="shared" ref="V15" ca="1" si="42">"{"""&amp;A$1&amp;""":"&amp;A15
&amp;","""&amp;B$1&amp;""":"&amp;B15
&amp;IF(LEN(F15)=0,"",","""&amp;F$1&amp;""":"""&amp;F15&amp;"""")
&amp;IF(LEN(F15)=0,"",",""stats"":{")
&amp;IF(LEN(F15)=0,"",""""&amp;G$1&amp;""":"&amp;G15)
&amp;IF(LEN(F15)=0,"",","""&amp;H$1&amp;""":"&amp;H15)
&amp;IF(LEN(F15)=0,"",","""&amp;I$1&amp;""":"&amp;I15)
&amp;IF(LEN(F15)=0,"",","""&amp;J$1&amp;""":"&amp;J15)
&amp;IF(LEN(F15)=0,"",","""&amp;K$1&amp;""":"&amp;K15)
&amp;IF(LEN(F15)=0,"",","""&amp;L$1&amp;""":"&amp;L15)
&amp;IF(LEN(F15)=0,"",","""&amp;M$1&amp;""":"&amp;M15)
&amp;IF(LEN(F15)=0,"",","""&amp;N$1&amp;""":"&amp;N15)
&amp;IF(LEN(F15)=0,"",","""&amp;O$1&amp;""":"&amp;O15)
&amp;IF(LEN(F15)=0,"",","""&amp;P$1&amp;""":"&amp;P15)
&amp;IF(LEN(F15)=0,"",","""&amp;Q$1&amp;""":"&amp;Q15)
&amp;IF(LEN(F15)=0,"",","""&amp;R$1&amp;""":"&amp;R15)
&amp;IF(LEN(F15)=0,"","}")&amp;"}"</f>
        <v>{"dy":7,"sl":1,"id":"Actor1108m","stats":{"tr":3,"trp":6,"str":5,"dex":0,"int":10,"vit":0,"train":0,"wgGr0":0,"wgGr1":0,"wgGr2":0,"wgGr3":18,"wgLk":252}}</v>
      </c>
      <c r="Z15">
        <v>14</v>
      </c>
      <c r="AA15" t="s">
        <v>325</v>
      </c>
      <c r="AB15">
        <f t="shared" si="6"/>
        <v>1</v>
      </c>
      <c r="AD15">
        <v>14</v>
      </c>
      <c r="AE15">
        <v>151</v>
      </c>
      <c r="AF15">
        <f t="shared" si="7"/>
        <v>1</v>
      </c>
    </row>
    <row r="16" spans="1:32">
      <c r="A16">
        <v>7</v>
      </c>
      <c r="B16">
        <f t="shared" ref="B16" ca="1" si="43">IF(A16&lt;&gt;OFFSET(A16,-1,0),1,OFFSET(B16,-1,0)+1)</f>
        <v>2</v>
      </c>
      <c r="C16" t="str">
        <f t="shared" ref="C16" ca="1" si="44">VLOOKUP(RANDBETWEEN(1,COUNTA(Z:Z)-1),Z:AA,2,0)</f>
        <v>Actor1108m</v>
      </c>
      <c r="D16" t="str">
        <f>IF(ISBLANK(F16),"",
IFERROR(VLOOKUP(F16,[2]ActorTable!$A:$H,MATCH("이름참고",[2]ActorTable!$1:$1,0),0),"캐릭터없음"))</f>
        <v>솔</v>
      </c>
      <c r="E16" t="str">
        <f t="shared" ref="E16" ca="1" si="45">IF(AND(B16&lt;=OFFSET(B16,1,0),NOT(ISBLANK(F16))),
IF(F16=OFFSET(F16,1,0),"같음",""),"")</f>
        <v/>
      </c>
      <c r="F16" t="s">
        <v>408</v>
      </c>
      <c r="G16">
        <v>3</v>
      </c>
      <c r="H16">
        <v>6</v>
      </c>
      <c r="I16">
        <v>0</v>
      </c>
      <c r="J16">
        <v>15</v>
      </c>
      <c r="K16">
        <v>0</v>
      </c>
      <c r="L16">
        <v>0</v>
      </c>
      <c r="M16">
        <v>0</v>
      </c>
      <c r="N16">
        <v>0</v>
      </c>
      <c r="O16">
        <v>0</v>
      </c>
      <c r="P16">
        <v>0</v>
      </c>
      <c r="Q16">
        <v>18</v>
      </c>
      <c r="R16">
        <v>160</v>
      </c>
      <c r="S16" t="str">
        <f>IFERROR(VLOOKUP(R16,[2]WingLookTable!$A:$B,2,0),"캐릭터없음")</f>
        <v>Wing_DustGreenSineFullOtherFast</v>
      </c>
      <c r="T16">
        <f t="shared" ref="T16" ca="1" si="46">VLOOKUP(RANDBETWEEN(1,COUNTA(AD:AD)-1),AD:AE,2,0)</f>
        <v>268</v>
      </c>
      <c r="U16" t="str">
        <f t="shared" ref="U16" ca="1" si="47">IF(ROW()=2,V16,OFFSET(U16,-1,0)&amp;IF(LEN(V16)=0,"",","&amp;V16))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v>
      </c>
      <c r="V16" t="str">
        <f t="shared" ref="V16" ca="1" si="48">"{"""&amp;A$1&amp;""":"&amp;A16
&amp;","""&amp;B$1&amp;""":"&amp;B16
&amp;IF(LEN(F16)=0,"",","""&amp;F$1&amp;""":"""&amp;F16&amp;"""")
&amp;IF(LEN(F16)=0,"",",""stats"":{")
&amp;IF(LEN(F16)=0,"",""""&amp;G$1&amp;""":"&amp;G16)
&amp;IF(LEN(F16)=0,"",","""&amp;H$1&amp;""":"&amp;H16)
&amp;IF(LEN(F16)=0,"",","""&amp;I$1&amp;""":"&amp;I16)
&amp;IF(LEN(F16)=0,"",","""&amp;J$1&amp;""":"&amp;J16)
&amp;IF(LEN(F16)=0,"",","""&amp;K$1&amp;""":"&amp;K16)
&amp;IF(LEN(F16)=0,"",","""&amp;L$1&amp;""":"&amp;L16)
&amp;IF(LEN(F16)=0,"",","""&amp;M$1&amp;""":"&amp;M16)
&amp;IF(LEN(F16)=0,"",","""&amp;N$1&amp;""":"&amp;N16)
&amp;IF(LEN(F16)=0,"",","""&amp;O$1&amp;""":"&amp;O16)
&amp;IF(LEN(F16)=0,"",","""&amp;P$1&amp;""":"&amp;P16)
&amp;IF(LEN(F16)=0,"",","""&amp;Q$1&amp;""":"&amp;Q16)
&amp;IF(LEN(F16)=0,"",","""&amp;R$1&amp;""":"&amp;R16)
&amp;IF(LEN(F16)=0,"","}")&amp;"}"</f>
        <v>{"dy":7,"sl":2,"id":"Actor2015m","stats":{"tr":3,"trp":6,"str":0,"dex":15,"int":0,"vit":0,"train":0,"wgGr0":0,"wgGr1":0,"wgGr2":0,"wgGr3":18,"wgLk":160}}</v>
      </c>
      <c r="Z16">
        <v>15</v>
      </c>
      <c r="AA16" t="s">
        <v>326</v>
      </c>
      <c r="AB16">
        <f t="shared" si="6"/>
        <v>3</v>
      </c>
      <c r="AD16">
        <v>15</v>
      </c>
      <c r="AE16">
        <v>154</v>
      </c>
      <c r="AF16">
        <f t="shared" si="7"/>
        <v>1</v>
      </c>
    </row>
    <row r="17" spans="1:32">
      <c r="A17">
        <v>8</v>
      </c>
      <c r="B17">
        <f t="shared" ca="1" si="0"/>
        <v>1</v>
      </c>
      <c r="C17" t="str">
        <f t="shared" ca="1" si="1"/>
        <v>Actor0113m</v>
      </c>
      <c r="D17" t="str">
        <f>IF(ISBLANK(F17),"",
IFERROR(VLOOKUP(F17,[2]ActorTable!$A:$H,MATCH("이름참고",[2]ActorTable!$1:$1,0),0),"캐릭터없음"))</f>
        <v>슬로니카</v>
      </c>
      <c r="E17" t="str">
        <f t="shared" ca="1" si="2"/>
        <v/>
      </c>
      <c r="F17" t="s">
        <v>361</v>
      </c>
      <c r="G17">
        <v>3</v>
      </c>
      <c r="H17">
        <v>6</v>
      </c>
      <c r="I17">
        <v>0</v>
      </c>
      <c r="J17">
        <v>0</v>
      </c>
      <c r="K17">
        <v>15</v>
      </c>
      <c r="L17">
        <v>0</v>
      </c>
      <c r="M17">
        <v>0</v>
      </c>
      <c r="N17">
        <v>0</v>
      </c>
      <c r="O17">
        <v>0</v>
      </c>
      <c r="P17">
        <v>0</v>
      </c>
      <c r="Q17">
        <v>18</v>
      </c>
      <c r="R17">
        <v>324</v>
      </c>
      <c r="S17" t="str">
        <f>IFERROR(VLOOKUP(R17,[2]WingLookTable!$A:$B,2,0),"캐릭터없음")</f>
        <v>Wing_DustMultiOtherSineOtherFast</v>
      </c>
      <c r="T17">
        <f t="shared" ca="1" si="3"/>
        <v>297</v>
      </c>
      <c r="U17"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v>
      </c>
      <c r="V17" t="str">
        <f t="shared" ca="1" si="8"/>
        <v>{"dy":8,"sl":1,"id":"Actor3114m","stats":{"tr":3,"trp":6,"str":0,"dex":0,"int":15,"vit":0,"train":0,"wgGr0":0,"wgGr1":0,"wgGr2":0,"wgGr3":18,"wgLk":324}}</v>
      </c>
      <c r="Z17">
        <v>16</v>
      </c>
      <c r="AA17" t="s">
        <v>327</v>
      </c>
      <c r="AB17">
        <f t="shared" si="6"/>
        <v>2</v>
      </c>
      <c r="AD17">
        <v>16</v>
      </c>
      <c r="AE17">
        <v>157</v>
      </c>
      <c r="AF17">
        <f t="shared" si="7"/>
        <v>1</v>
      </c>
    </row>
    <row r="18" spans="1:32">
      <c r="A18">
        <v>8</v>
      </c>
      <c r="B18">
        <f t="shared" ca="1" si="0"/>
        <v>2</v>
      </c>
      <c r="C18" t="str">
        <f t="shared" ref="C18" ca="1" si="49">VLOOKUP(RANDBETWEEN(1,COUNTA(Z:Z)-1),Z:AA,2,0)</f>
        <v>Actor1029m</v>
      </c>
      <c r="D18" t="str">
        <f>IF(ISBLANK(F18),"",
IFERROR(VLOOKUP(F18,[2]ActorTable!$A:$H,MATCH("이름참고",[2]ActorTable!$1:$1,0),0),"캐릭터없음"))</f>
        <v>플랜도</v>
      </c>
      <c r="E18" t="str">
        <f t="shared" ref="E18" ca="1" si="50">IF(AND(B18&lt;=OFFSET(B18,1,0),NOT(ISBLANK(F18))),
IF(F18=OFFSET(F18,1,0),"같음",""),"")</f>
        <v/>
      </c>
      <c r="F18" t="s">
        <v>456</v>
      </c>
      <c r="G18">
        <v>3</v>
      </c>
      <c r="H18">
        <v>6</v>
      </c>
      <c r="I18">
        <v>0</v>
      </c>
      <c r="J18">
        <v>15</v>
      </c>
      <c r="K18">
        <v>0</v>
      </c>
      <c r="L18">
        <v>0</v>
      </c>
      <c r="M18">
        <v>0</v>
      </c>
      <c r="N18">
        <v>0</v>
      </c>
      <c r="O18">
        <v>0</v>
      </c>
      <c r="P18">
        <v>0</v>
      </c>
      <c r="Q18">
        <v>18</v>
      </c>
      <c r="R18">
        <v>297</v>
      </c>
      <c r="S18" t="str">
        <f>IFERROR(VLOOKUP(R18,[2]WingLookTable!$A:$B,2,0),"캐릭터없음")</f>
        <v>Wing_DustBlueOtherNoiseOtherFast</v>
      </c>
      <c r="T18">
        <f t="shared" ref="T18" ca="1" si="51">VLOOKUP(RANDBETWEEN(1,COUNTA(AD:AD)-1),AD:AE,2,0)</f>
        <v>312</v>
      </c>
      <c r="U18" t="str">
        <f t="shared" ref="U18" ca="1" si="52">IF(ROW()=2,V18,OFFSET(U18,-1,0)&amp;IF(LEN(V18)=0,"",","&amp;V18))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v>
      </c>
      <c r="V18" t="str">
        <f t="shared" ca="1" si="8"/>
        <v>{"dy":8,"sl":2,"id":"Actor1039m","stats":{"tr":3,"trp":6,"str":0,"dex":15,"int":0,"vit":0,"train":0,"wgGr0":0,"wgGr1":0,"wgGr2":0,"wgGr3":18,"wgLk":297}}</v>
      </c>
      <c r="Z18">
        <v>17</v>
      </c>
      <c r="AA18" t="s">
        <v>328</v>
      </c>
      <c r="AB18">
        <f t="shared" si="6"/>
        <v>3</v>
      </c>
      <c r="AD18">
        <v>17</v>
      </c>
      <c r="AE18">
        <v>160</v>
      </c>
      <c r="AF18">
        <f t="shared" si="7"/>
        <v>1</v>
      </c>
    </row>
    <row r="19" spans="1:32">
      <c r="A19">
        <v>9</v>
      </c>
      <c r="B19">
        <f t="shared" ca="1" si="0"/>
        <v>1</v>
      </c>
      <c r="C19" t="str">
        <f t="shared" ref="C19" ca="1" si="53">VLOOKUP(RANDBETWEEN(1,COUNTA(Z:Z)-1),Z:AA,2,0)</f>
        <v>Actor2015m</v>
      </c>
      <c r="D19" t="str">
        <f>IF(ISBLANK(F19),"",
IFERROR(VLOOKUP(F19,[2]ActorTable!$A:$H,MATCH("이름참고",[2]ActorTable!$1:$1,0),0),"캐릭터없음"))</f>
        <v>베이</v>
      </c>
      <c r="E19" t="str">
        <f t="shared" ref="E19" ca="1" si="54">IF(AND(B19&lt;=OFFSET(B19,1,0),NOT(ISBLANK(F19))),
IF(F19=OFFSET(F19,1,0),"같음",""),"")</f>
        <v/>
      </c>
      <c r="F19" t="s">
        <v>406</v>
      </c>
      <c r="G19">
        <v>3</v>
      </c>
      <c r="H19">
        <v>6</v>
      </c>
      <c r="I19">
        <v>5</v>
      </c>
      <c r="J19">
        <v>0</v>
      </c>
      <c r="K19">
        <v>10</v>
      </c>
      <c r="L19">
        <v>0</v>
      </c>
      <c r="M19">
        <v>0</v>
      </c>
      <c r="N19">
        <v>0</v>
      </c>
      <c r="O19">
        <v>0</v>
      </c>
      <c r="P19">
        <v>0</v>
      </c>
      <c r="Q19">
        <v>18</v>
      </c>
      <c r="R19">
        <v>145</v>
      </c>
      <c r="S19" t="str">
        <f>IFERROR(VLOOKUP(R19,[2]WingLookTable!$A:$B,2,0),"캐릭터없음")</f>
        <v>Wing_DustBlueSinePatternFullSlow</v>
      </c>
      <c r="T19">
        <f t="shared" ca="1" si="3"/>
        <v>190</v>
      </c>
      <c r="U1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v>
      </c>
      <c r="V19" t="str">
        <f t="shared" ca="1" si="8"/>
        <v>{"dy":9,"sl":1,"id":"Actor0104m","stats":{"tr":3,"trp":6,"str":5,"dex":0,"int":10,"vit":0,"train":0,"wgGr0":0,"wgGr1":0,"wgGr2":0,"wgGr3":18,"wgLk":145}}</v>
      </c>
      <c r="Z19">
        <v>18</v>
      </c>
      <c r="AA19" t="s">
        <v>329</v>
      </c>
      <c r="AB19">
        <f t="shared" si="6"/>
        <v>3</v>
      </c>
      <c r="AD19">
        <v>18</v>
      </c>
      <c r="AE19">
        <v>163</v>
      </c>
      <c r="AF19">
        <f t="shared" si="7"/>
        <v>1</v>
      </c>
    </row>
    <row r="20" spans="1:32">
      <c r="A20">
        <v>9</v>
      </c>
      <c r="B20">
        <f t="shared" ca="1" si="0"/>
        <v>2</v>
      </c>
      <c r="C20" t="str">
        <f t="shared" ref="C20" ca="1" si="55">VLOOKUP(RANDBETWEEN(1,COUNTA(Z:Z)-1),Z:AA,2,0)</f>
        <v>Actor3114m</v>
      </c>
      <c r="D20" t="str">
        <f>IF(ISBLANK(F20),"",
IFERROR(VLOOKUP(F20,[2]ActorTable!$A:$H,MATCH("이름참고",[2]ActorTable!$1:$1,0),0),"캐릭터없음"))</f>
        <v>소하</v>
      </c>
      <c r="E20" t="str">
        <f t="shared" ref="E20" ca="1" si="56">IF(AND(B20&lt;=OFFSET(B20,1,0),NOT(ISBLANK(F20))),
IF(F20=OFFSET(F20,1,0),"같음",""),"")</f>
        <v/>
      </c>
      <c r="F20" t="s">
        <v>422</v>
      </c>
      <c r="G20">
        <v>3</v>
      </c>
      <c r="H20">
        <v>6</v>
      </c>
      <c r="I20">
        <v>0</v>
      </c>
      <c r="J20">
        <v>10</v>
      </c>
      <c r="K20">
        <v>5</v>
      </c>
      <c r="L20">
        <v>0</v>
      </c>
      <c r="M20">
        <v>0</v>
      </c>
      <c r="N20">
        <v>0</v>
      </c>
      <c r="O20">
        <v>0</v>
      </c>
      <c r="P20">
        <v>0</v>
      </c>
      <c r="Q20">
        <v>18</v>
      </c>
      <c r="R20">
        <v>294</v>
      </c>
      <c r="S20" t="str">
        <f>IFERROR(VLOOKUP(R20,[2]WingLookTable!$A:$B,2,0),"캐릭터없음")</f>
        <v>Wing_BlueOtherFullOtherSlow</v>
      </c>
      <c r="T20">
        <f t="shared" ca="1" si="3"/>
        <v>372</v>
      </c>
      <c r="U2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v>
      </c>
      <c r="V20" t="str">
        <f t="shared" ca="1" si="8"/>
        <v>{"dy":9,"sl":2,"id":"Actor1002m","stats":{"tr":3,"trp":6,"str":0,"dex":10,"int":5,"vit":0,"train":0,"wgGr0":0,"wgGr1":0,"wgGr2":0,"wgGr3":18,"wgLk":294}}</v>
      </c>
      <c r="Z20">
        <v>19</v>
      </c>
      <c r="AA20" t="s">
        <v>330</v>
      </c>
      <c r="AB20">
        <f t="shared" si="6"/>
        <v>2</v>
      </c>
      <c r="AD20">
        <v>19</v>
      </c>
      <c r="AE20">
        <v>166</v>
      </c>
      <c r="AF20">
        <f t="shared" si="7"/>
        <v>1</v>
      </c>
    </row>
    <row r="21" spans="1:32">
      <c r="A21">
        <v>10</v>
      </c>
      <c r="B21">
        <f t="shared" ca="1" si="0"/>
        <v>1</v>
      </c>
      <c r="C21" t="str">
        <f t="shared" ref="C21" ca="1" si="57">VLOOKUP(RANDBETWEEN(1,COUNTA(Z:Z)-1),Z:AA,2,0)</f>
        <v>Actor3231m</v>
      </c>
      <c r="D21" t="str">
        <f>IF(ISBLANK(F21),"",
IFERROR(VLOOKUP(F21,[2]ActorTable!$A:$H,MATCH("이름참고",[2]ActorTable!$1:$1,0),0),"캐릭터없음"))</f>
        <v>메릴</v>
      </c>
      <c r="E21" t="str">
        <f t="shared" ref="E21" ca="1" si="58">IF(AND(B21&lt;=OFFSET(B21,1,0),NOT(ISBLANK(F21))),
IF(F21=OFFSET(F21,1,0),"같음",""),"")</f>
        <v/>
      </c>
      <c r="F21" t="s">
        <v>425</v>
      </c>
      <c r="G21">
        <v>3</v>
      </c>
      <c r="H21">
        <v>6</v>
      </c>
      <c r="I21">
        <v>0</v>
      </c>
      <c r="J21">
        <v>15</v>
      </c>
      <c r="K21">
        <v>0</v>
      </c>
      <c r="L21">
        <v>0</v>
      </c>
      <c r="M21">
        <v>0</v>
      </c>
      <c r="N21">
        <v>0</v>
      </c>
      <c r="O21">
        <v>0</v>
      </c>
      <c r="P21">
        <v>0</v>
      </c>
      <c r="Q21">
        <v>18</v>
      </c>
      <c r="R21">
        <v>360</v>
      </c>
      <c r="S21" t="str">
        <f>IFERROR(VLOOKUP(R21,[2]WingLookTable!$A:$B,2,0),"캐릭터없음")</f>
        <v>Wing_MultiFullSineStripeSlow</v>
      </c>
      <c r="T21">
        <f t="shared" ref="T21" ca="1" si="59">VLOOKUP(RANDBETWEEN(1,COUNTA(AD:AD)-1),AD:AE,2,0)</f>
        <v>117</v>
      </c>
      <c r="U21" t="str">
        <f t="shared" ref="U21" ca="1" si="60">IF(ROW()=2,V21,OFFSET(U21,-1,0)&amp;IF(LEN(V21)=0,"",","&amp;V21))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v>
      </c>
      <c r="V21" t="str">
        <f t="shared" ca="1" si="8"/>
        <v>{"dy":10,"sl":1,"id":"Actor3212m","stats":{"tr":3,"trp":6,"str":0,"dex":15,"int":0,"vit":0,"train":0,"wgGr0":0,"wgGr1":0,"wgGr2":0,"wgGr3":18,"wgLk":360}}</v>
      </c>
      <c r="Z21">
        <v>20</v>
      </c>
      <c r="AA21" t="s">
        <v>331</v>
      </c>
      <c r="AB21">
        <f t="shared" si="6"/>
        <v>2</v>
      </c>
      <c r="AD21">
        <v>20</v>
      </c>
      <c r="AE21">
        <v>169</v>
      </c>
      <c r="AF21">
        <f t="shared" si="7"/>
        <v>1</v>
      </c>
    </row>
    <row r="22" spans="1:32">
      <c r="A22">
        <v>10</v>
      </c>
      <c r="B22">
        <f t="shared" ca="1" si="0"/>
        <v>2</v>
      </c>
      <c r="C22" t="str">
        <f t="shared" ref="C22" ca="1" si="61">VLOOKUP(RANDBETWEEN(1,COUNTA(Z:Z)-1),Z:AA,2,0)</f>
        <v>Actor2010m</v>
      </c>
      <c r="D22" t="str">
        <f>IF(ISBLANK(F22),"",
IFERROR(VLOOKUP(F22,[2]ActorTable!$A:$H,MATCH("이름참고",[2]ActorTable!$1:$1,0),0),"캐릭터없음"))</f>
        <v>오비우스</v>
      </c>
      <c r="E22" t="str">
        <f t="shared" ref="E22" ca="1" si="62">IF(AND(B22&lt;=OFFSET(B22,1,0),NOT(ISBLANK(F22))),
IF(F22=OFFSET(F22,1,0),"같음",""),"")</f>
        <v/>
      </c>
      <c r="F22" t="s">
        <v>349</v>
      </c>
      <c r="G22">
        <v>3</v>
      </c>
      <c r="H22">
        <v>6</v>
      </c>
      <c r="I22">
        <v>0</v>
      </c>
      <c r="J22">
        <v>5</v>
      </c>
      <c r="K22">
        <v>10</v>
      </c>
      <c r="L22">
        <v>0</v>
      </c>
      <c r="M22">
        <v>0</v>
      </c>
      <c r="N22">
        <v>0</v>
      </c>
      <c r="O22">
        <v>0</v>
      </c>
      <c r="P22">
        <v>0</v>
      </c>
      <c r="Q22">
        <v>18</v>
      </c>
      <c r="R22">
        <v>199</v>
      </c>
      <c r="S22" t="str">
        <f>IFERROR(VLOOKUP(R22,[2]WingLookTable!$A:$B,2,0),"캐릭터없음")</f>
        <v>Wing_FireFullNoiseOtherSlow</v>
      </c>
      <c r="T22">
        <f t="shared" ref="T22:T24" ca="1" si="63">VLOOKUP(RANDBETWEEN(1,COUNTA(AD:AD)-1),AD:AE,2,0)</f>
        <v>117</v>
      </c>
      <c r="U22" t="str">
        <f t="shared" ref="U22:U24" ca="1" si="64">IF(ROW()=2,V22,OFFSET(U22,-1,0)&amp;IF(LEN(V22)=0,"",","&amp;V22))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v>
      </c>
      <c r="V22" t="str">
        <f t="shared" ref="V22:V24" ca="1" si="65">"{"""&amp;A$1&amp;""":"&amp;A22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{"dy":10,"sl":2,"id":"Actor1141m","stats":{"tr":3,"trp":6,"str":0,"dex":5,"int":10,"vit":0,"train":0,"wgGr0":0,"wgGr1":0,"wgGr2":0,"wgGr3":18,"wgLk":199}}</v>
      </c>
      <c r="Z22">
        <v>21</v>
      </c>
      <c r="AA22" t="s">
        <v>332</v>
      </c>
      <c r="AB22">
        <f t="shared" si="6"/>
        <v>3</v>
      </c>
      <c r="AD22">
        <v>21</v>
      </c>
      <c r="AE22">
        <v>172</v>
      </c>
      <c r="AF22">
        <f t="shared" si="7"/>
        <v>0</v>
      </c>
    </row>
    <row r="23" spans="1:32">
      <c r="A23">
        <v>10</v>
      </c>
      <c r="B23">
        <f t="shared" ref="B23" ca="1" si="66">IF(A23&lt;&gt;OFFSET(A23,-1,0),1,OFFSET(B23,-1,0)+1)</f>
        <v>3</v>
      </c>
      <c r="C23" t="str">
        <f t="shared" ref="C23" ca="1" si="67">VLOOKUP(RANDBETWEEN(1,COUNTA(Z:Z)-1),Z:AA,2,0)</f>
        <v>Actor3019m</v>
      </c>
      <c r="D23" t="str">
        <f>IF(ISBLANK(F23),"",
IFERROR(VLOOKUP(F23,[2]ActorTable!$A:$H,MATCH("이름참고",[2]ActorTable!$1:$1,0),0),"캐릭터없음"))</f>
        <v>클라크</v>
      </c>
      <c r="E23" t="str">
        <f t="shared" ref="E23" ca="1" si="68">IF(AND(B23&lt;=OFFSET(B23,1,0),NOT(ISBLANK(F23))),
IF(F23=OFFSET(F23,1,0),"같음",""),"")</f>
        <v/>
      </c>
      <c r="F23" t="s">
        <v>370</v>
      </c>
      <c r="G23">
        <v>3</v>
      </c>
      <c r="H23">
        <v>6</v>
      </c>
      <c r="I23">
        <v>0</v>
      </c>
      <c r="J23">
        <v>8</v>
      </c>
      <c r="K23">
        <v>7</v>
      </c>
      <c r="L23">
        <v>0</v>
      </c>
      <c r="M23">
        <v>0</v>
      </c>
      <c r="N23">
        <v>0</v>
      </c>
      <c r="O23">
        <v>0</v>
      </c>
      <c r="P23">
        <v>0</v>
      </c>
      <c r="Q23">
        <v>18</v>
      </c>
      <c r="R23">
        <v>190</v>
      </c>
      <c r="S23" t="str">
        <f>IFERROR(VLOOKUP(R23,[2]WingLookTable!$A:$B,2,0),"캐릭터없음")</f>
        <v>Wing_DustYellowNoisePatternStripeSlow</v>
      </c>
      <c r="T23">
        <f t="shared" ref="T23" ca="1" si="69">VLOOKUP(RANDBETWEEN(1,COUNTA(AD:AD)-1),AD:AE,2,0)</f>
        <v>315</v>
      </c>
      <c r="U23" t="str">
        <f t="shared" ref="U23" ca="1" si="70">IF(ROW()=2,V23,OFFSET(U23,-1,0)&amp;IF(LEN(V23)=0,"",","&amp;V23))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v>
      </c>
      <c r="V23" t="str">
        <f t="shared" ref="V23" ca="1" si="71">"{"""&amp;A$1&amp;""":"&amp;A23
&amp;","""&amp;B$1&amp;""":"&amp;B23
&amp;IF(LEN(F23)=0,"",","""&amp;F$1&amp;""":"""&amp;F23&amp;"""")
&amp;IF(LEN(F23)=0,"",",""stats"":{")
&amp;IF(LEN(F23)=0,"",""""&amp;G$1&amp;""":"&amp;G23)
&amp;IF(LEN(F23)=0,"",","""&amp;H$1&amp;""":"&amp;H23)
&amp;IF(LEN(F23)=0,"",","""&amp;I$1&amp;""":"&amp;I23)
&amp;IF(LEN(F23)=0,"",","""&amp;J$1&amp;""":"&amp;J23)
&amp;IF(LEN(F23)=0,"",","""&amp;K$1&amp;""":"&amp;K23)
&amp;IF(LEN(F23)=0,"",","""&amp;L$1&amp;""":"&amp;L23)
&amp;IF(LEN(F23)=0,"",","""&amp;M$1&amp;""":"&amp;M23)
&amp;IF(LEN(F23)=0,"",","""&amp;N$1&amp;""":"&amp;N23)
&amp;IF(LEN(F23)=0,"",","""&amp;O$1&amp;""":"&amp;O23)
&amp;IF(LEN(F23)=0,"",","""&amp;P$1&amp;""":"&amp;P23)
&amp;IF(LEN(F23)=0,"",","""&amp;Q$1&amp;""":"&amp;Q23)
&amp;IF(LEN(F23)=0,"",","""&amp;R$1&amp;""":"&amp;R23)
&amp;IF(LEN(F23)=0,"","}")&amp;"}"</f>
        <v>{"dy":10,"sl":3,"id":"Actor2011m","stats":{"tr":3,"trp":6,"str":0,"dex":8,"int":7,"vit":0,"train":0,"wgGr0":0,"wgGr1":0,"wgGr2":0,"wgGr3":18,"wgLk":190}}</v>
      </c>
      <c r="Z23">
        <v>22</v>
      </c>
      <c r="AA23" t="s">
        <v>333</v>
      </c>
      <c r="AB23">
        <f t="shared" si="6"/>
        <v>2</v>
      </c>
      <c r="AD23">
        <v>22</v>
      </c>
      <c r="AE23">
        <v>175</v>
      </c>
      <c r="AF23">
        <f t="shared" si="7"/>
        <v>1</v>
      </c>
    </row>
    <row r="24" spans="1:32">
      <c r="A24">
        <v>11</v>
      </c>
      <c r="B24">
        <f t="shared" ref="B24:B65" ca="1" si="72">IF(A24&lt;&gt;OFFSET(A24,-1,0),1,OFFSET(B24,-1,0)+1)</f>
        <v>1</v>
      </c>
      <c r="C24" t="str">
        <f t="shared" ref="C24" ca="1" si="73">VLOOKUP(RANDBETWEEN(1,COUNTA(Z:Z)-1),Z:AA,2,0)</f>
        <v>Actor3114m</v>
      </c>
      <c r="D24" t="str">
        <f>IF(ISBLANK(F24),"",
IFERROR(VLOOKUP(F24,[2]ActorTable!$A:$H,MATCH("이름참고",[2]ActorTable!$1:$1,0),0),"캐릭터없음"))</f>
        <v>니엘</v>
      </c>
      <c r="E24" t="str">
        <f t="shared" ref="E24" ca="1" si="74">IF(AND(B24&lt;=OFFSET(B24,1,0),NOT(ISBLANK(F24))),
IF(F24=OFFSET(F24,1,0),"같음",""),"")</f>
        <v/>
      </c>
      <c r="F24" t="s">
        <v>359</v>
      </c>
      <c r="G24">
        <v>3</v>
      </c>
      <c r="H24">
        <v>6</v>
      </c>
      <c r="I24">
        <v>0</v>
      </c>
      <c r="J24">
        <v>15</v>
      </c>
      <c r="K24">
        <v>0</v>
      </c>
      <c r="L24">
        <v>0</v>
      </c>
      <c r="M24">
        <v>0</v>
      </c>
      <c r="N24">
        <v>0</v>
      </c>
      <c r="O24">
        <v>0</v>
      </c>
      <c r="P24">
        <v>0</v>
      </c>
      <c r="Q24">
        <v>18</v>
      </c>
      <c r="R24">
        <v>151</v>
      </c>
      <c r="S24" t="str">
        <f>IFERROR(VLOOKUP(R24,[2]WingLookTable!$A:$B,2,0),"캐릭터없음")</f>
        <v>Wing_DustCyanSineOtherFullFast</v>
      </c>
      <c r="T24">
        <f t="shared" ca="1" si="63"/>
        <v>117</v>
      </c>
      <c r="U24" t="str">
        <f t="shared" ca="1" si="6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v>
      </c>
      <c r="V24" t="str">
        <f t="shared" ca="1" si="65"/>
        <v>{"dy":11,"sl":1,"id":"Actor2238m","stats":{"tr":3,"trp":6,"str":0,"dex":15,"int":0,"vit":0,"train":0,"wgGr0":0,"wgGr1":0,"wgGr2":0,"wgGr3":18,"wgLk":151}}</v>
      </c>
      <c r="Z24">
        <v>23</v>
      </c>
      <c r="AA24" t="s">
        <v>334</v>
      </c>
      <c r="AB24">
        <f t="shared" si="6"/>
        <v>2</v>
      </c>
      <c r="AD24">
        <v>23</v>
      </c>
      <c r="AE24">
        <v>178</v>
      </c>
      <c r="AF24">
        <f t="shared" si="7"/>
        <v>0</v>
      </c>
    </row>
    <row r="25" spans="1:32">
      <c r="A25">
        <v>11</v>
      </c>
      <c r="B25">
        <f t="shared" ca="1" si="72"/>
        <v>2</v>
      </c>
      <c r="C25" t="str">
        <f t="shared" ref="C25" ca="1" si="75">VLOOKUP(RANDBETWEEN(1,COUNTA(Z:Z)-1),Z:AA,2,0)</f>
        <v>Actor3114m</v>
      </c>
      <c r="D25" t="str">
        <f>IF(ISBLANK(F25),"",
IFERROR(VLOOKUP(F25,[2]ActorTable!$A:$H,MATCH("이름참고",[2]ActorTable!$1:$1,0),0),"캐릭터없음"))</f>
        <v>오비우스</v>
      </c>
      <c r="E25" t="str">
        <f t="shared" ref="E25" ca="1" si="76">IF(AND(B25&lt;=OFFSET(B25,1,0),NOT(ISBLANK(F25))),
IF(F25=OFFSET(F25,1,0),"같음",""),"")</f>
        <v/>
      </c>
      <c r="F25" t="s">
        <v>349</v>
      </c>
      <c r="G25">
        <v>3</v>
      </c>
      <c r="H25">
        <v>6</v>
      </c>
      <c r="I25">
        <v>5</v>
      </c>
      <c r="J25">
        <v>10</v>
      </c>
      <c r="K25">
        <v>0</v>
      </c>
      <c r="L25">
        <v>0</v>
      </c>
      <c r="M25">
        <v>0</v>
      </c>
      <c r="N25">
        <v>0</v>
      </c>
      <c r="O25">
        <v>0</v>
      </c>
      <c r="P25">
        <v>0</v>
      </c>
      <c r="Q25">
        <v>18</v>
      </c>
      <c r="R25">
        <v>226</v>
      </c>
      <c r="S25" t="str">
        <f>IFERROR(VLOOKUP(R25,[2]WingLookTable!$A:$B,2,0),"캐릭터없음")</f>
        <v>Wing_MultiOtherNoiseFullFast</v>
      </c>
      <c r="T25">
        <f t="shared" ref="T25:T27" ca="1" si="77">VLOOKUP(RANDBETWEEN(1,COUNTA(AD:AD)-1),AD:AE,2,0)</f>
        <v>315</v>
      </c>
      <c r="U25" t="str">
        <f t="shared" ref="U25:U27" ca="1" si="78">IF(ROW()=2,V25,OFFSET(U25,-1,0)&amp;IF(LEN(V25)=0,"",","&amp;V25))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v>
      </c>
      <c r="V25" t="str">
        <f t="shared" ref="V25:V26" ca="1" si="79">"{"""&amp;A$1&amp;""":"&amp;A25
&amp;","""&amp;B$1&amp;""":"&amp;B25
&amp;IF(LEN(F25)=0,"",","""&amp;F$1&amp;""":"""&amp;F25&amp;"""")
&amp;IF(LEN(F25)=0,"",",""stats"":{")
&amp;IF(LEN(F25)=0,"",""""&amp;G$1&amp;""":"&amp;G25)
&amp;IF(LEN(F25)=0,"",","""&amp;H$1&amp;""":"&amp;H25)
&amp;IF(LEN(F25)=0,"",","""&amp;I$1&amp;""":"&amp;I25)
&amp;IF(LEN(F25)=0,"",","""&amp;J$1&amp;""":"&amp;J25)
&amp;IF(LEN(F25)=0,"",","""&amp;K$1&amp;""":"&amp;K25)
&amp;IF(LEN(F25)=0,"",","""&amp;L$1&amp;""":"&amp;L25)
&amp;IF(LEN(F25)=0,"",","""&amp;M$1&amp;""":"&amp;M25)
&amp;IF(LEN(F25)=0,"",","""&amp;N$1&amp;""":"&amp;N25)
&amp;IF(LEN(F25)=0,"",","""&amp;O$1&amp;""":"&amp;O25)
&amp;IF(LEN(F25)=0,"",","""&amp;P$1&amp;""":"&amp;P25)
&amp;IF(LEN(F25)=0,"",","""&amp;Q$1&amp;""":"&amp;Q25)
&amp;IF(LEN(F25)=0,"",","""&amp;R$1&amp;""":"&amp;R25)
&amp;IF(LEN(F25)=0,"","}")&amp;"}"</f>
        <v>{"dy":11,"sl":2,"id":"Actor1141m","stats":{"tr":3,"trp":6,"str":5,"dex":10,"int":0,"vit":0,"train":0,"wgGr0":0,"wgGr1":0,"wgGr2":0,"wgGr3":18,"wgLk":226}}</v>
      </c>
      <c r="Z25">
        <v>24</v>
      </c>
      <c r="AA25" t="s">
        <v>335</v>
      </c>
      <c r="AB25">
        <f t="shared" si="6"/>
        <v>2</v>
      </c>
      <c r="AD25">
        <v>24</v>
      </c>
      <c r="AE25">
        <v>181</v>
      </c>
      <c r="AF25">
        <f t="shared" si="7"/>
        <v>1</v>
      </c>
    </row>
    <row r="26" spans="1:32">
      <c r="A26">
        <v>11</v>
      </c>
      <c r="B26">
        <f t="shared" ca="1" si="72"/>
        <v>3</v>
      </c>
      <c r="C26" t="str">
        <f t="shared" ref="C26" ca="1" si="80">VLOOKUP(RANDBETWEEN(1,COUNTA(Z:Z)-1),Z:AA,2,0)</f>
        <v>Actor0037m</v>
      </c>
      <c r="D26" t="str">
        <f>IF(ISBLANK(F26),"",
IFERROR(VLOOKUP(F26,[2]ActorTable!$A:$H,MATCH("이름참고",[2]ActorTable!$1:$1,0),0),"캐릭터없음"))</f>
        <v>무테이</v>
      </c>
      <c r="E26" t="str">
        <f t="shared" ref="E26" ca="1" si="81">IF(AND(B26&lt;=OFFSET(B26,1,0),NOT(ISBLANK(F26))),
IF(F26=OFFSET(F26,1,0),"같음",""),"")</f>
        <v/>
      </c>
      <c r="F26" t="s">
        <v>329</v>
      </c>
      <c r="G26">
        <v>3</v>
      </c>
      <c r="H26">
        <v>6</v>
      </c>
      <c r="I26">
        <v>0</v>
      </c>
      <c r="J26">
        <v>0</v>
      </c>
      <c r="K26">
        <v>15</v>
      </c>
      <c r="L26">
        <v>0</v>
      </c>
      <c r="M26">
        <v>0</v>
      </c>
      <c r="N26">
        <v>0</v>
      </c>
      <c r="O26">
        <v>0</v>
      </c>
      <c r="P26">
        <v>0</v>
      </c>
      <c r="Q26">
        <v>18</v>
      </c>
      <c r="R26">
        <v>196</v>
      </c>
      <c r="S26" t="str">
        <f>IFERROR(VLOOKUP(R26,[2]WingLookTable!$A:$B,2,0),"캐릭터없음")</f>
        <v>Wing_FireBeeSineWingSlow</v>
      </c>
      <c r="T26">
        <f t="shared" ca="1" si="77"/>
        <v>256</v>
      </c>
      <c r="U26" t="str">
        <f t="shared" ca="1" si="78"/>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v>
      </c>
      <c r="V26" t="str">
        <f t="shared" ca="1" si="79"/>
        <v>{"dy":11,"sl":3,"id":"Actor3021m","stats":{"tr":3,"trp":6,"str":0,"dex":0,"int":15,"vit":0,"train":0,"wgGr0":0,"wgGr1":0,"wgGr2":0,"wgGr3":18,"wgLk":196}}</v>
      </c>
      <c r="Z26">
        <v>25</v>
      </c>
      <c r="AA26" t="s">
        <v>336</v>
      </c>
      <c r="AB26">
        <f t="shared" si="6"/>
        <v>1</v>
      </c>
      <c r="AD26">
        <v>25</v>
      </c>
      <c r="AE26">
        <v>184</v>
      </c>
      <c r="AF26">
        <f t="shared" si="7"/>
        <v>1</v>
      </c>
    </row>
    <row r="27" spans="1:32">
      <c r="A27">
        <v>12</v>
      </c>
      <c r="B27">
        <f t="shared" ca="1" si="72"/>
        <v>1</v>
      </c>
      <c r="C27" t="str">
        <f t="shared" ref="C27" ca="1" si="82">VLOOKUP(RANDBETWEEN(1,COUNTA(Z:Z)-1),Z:AA,2,0)</f>
        <v>Actor3019m</v>
      </c>
      <c r="D27" t="str">
        <f>IF(ISBLANK(F27),"",
IFERROR(VLOOKUP(F27,[2]ActorTable!$A:$H,MATCH("이름참고",[2]ActorTable!$1:$1,0),0),"캐릭터없음"))</f>
        <v>케이저</v>
      </c>
      <c r="E27" t="str">
        <f t="shared" ref="E27" ca="1" si="83">IF(AND(B27&lt;=OFFSET(B27,1,0),NOT(ISBLANK(F27))),
IF(F27=OFFSET(F27,1,0),"같음",""),"")</f>
        <v/>
      </c>
      <c r="F27" t="s">
        <v>322</v>
      </c>
      <c r="G27">
        <v>3</v>
      </c>
      <c r="H27">
        <v>6</v>
      </c>
      <c r="I27">
        <v>8</v>
      </c>
      <c r="J27">
        <v>0</v>
      </c>
      <c r="K27">
        <v>7</v>
      </c>
      <c r="L27">
        <v>0</v>
      </c>
      <c r="M27">
        <v>0</v>
      </c>
      <c r="N27">
        <v>0</v>
      </c>
      <c r="O27">
        <v>0</v>
      </c>
      <c r="P27">
        <v>0</v>
      </c>
      <c r="Q27">
        <v>18</v>
      </c>
      <c r="R27">
        <v>214</v>
      </c>
      <c r="S27" t="str">
        <f>IFERROR(VLOOKUP(R27,[2]WingLookTable!$A:$B,2,0),"캐릭터없음")</f>
        <v>Wing_GrayStripeSineFullFast</v>
      </c>
      <c r="T27">
        <f t="shared" ca="1" si="77"/>
        <v>303</v>
      </c>
      <c r="U27" t="str">
        <f t="shared" ca="1" si="78"/>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v>
      </c>
      <c r="V27" t="str">
        <f t="shared" ref="V27:V67" ca="1" si="84">"{"""&amp;A$1&amp;""":"&amp;A27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{"dy":12,"sl":1,"id":"Actor0113m","stats":{"tr":3,"trp":6,"str":8,"dex":0,"int":7,"vit":0,"train":0,"wgGr0":0,"wgGr1":0,"wgGr2":0,"wgGr3":18,"wgLk":214}}</v>
      </c>
      <c r="Z27">
        <v>26</v>
      </c>
      <c r="AA27" t="s">
        <v>337</v>
      </c>
      <c r="AB27">
        <f t="shared" si="6"/>
        <v>2</v>
      </c>
      <c r="AD27">
        <v>26</v>
      </c>
      <c r="AE27">
        <v>187</v>
      </c>
      <c r="AF27">
        <f t="shared" si="7"/>
        <v>1</v>
      </c>
    </row>
    <row r="28" spans="1:32">
      <c r="A28">
        <v>12</v>
      </c>
      <c r="B28">
        <f t="shared" ca="1" si="72"/>
        <v>2</v>
      </c>
      <c r="C28" t="str">
        <f t="shared" ref="C28" ca="1" si="85">VLOOKUP(RANDBETWEEN(1,COUNTA(Z:Z)-1),Z:AA,2,0)</f>
        <v>Actor3021m</v>
      </c>
      <c r="D28" t="str">
        <f>IF(ISBLANK(F28),"",
IFERROR(VLOOKUP(F28,[2]ActorTable!$A:$H,MATCH("이름참고",[2]ActorTable!$1:$1,0),0),"캐릭터없음"))</f>
        <v>그루퍼스</v>
      </c>
      <c r="E28" t="str">
        <f t="shared" ref="E28" ca="1" si="86">IF(AND(B28&lt;=OFFSET(B28,1,0),NOT(ISBLANK(F28))),
IF(F28=OFFSET(F28,1,0),"같음",""),"")</f>
        <v/>
      </c>
      <c r="F28" t="s">
        <v>320</v>
      </c>
      <c r="G28">
        <v>3</v>
      </c>
      <c r="H28">
        <v>6</v>
      </c>
      <c r="I28">
        <v>15</v>
      </c>
      <c r="J28">
        <v>0</v>
      </c>
      <c r="K28">
        <v>0</v>
      </c>
      <c r="L28">
        <v>0</v>
      </c>
      <c r="M28">
        <v>0</v>
      </c>
      <c r="N28">
        <v>0</v>
      </c>
      <c r="O28">
        <v>0</v>
      </c>
      <c r="P28">
        <v>0</v>
      </c>
      <c r="Q28">
        <v>18</v>
      </c>
      <c r="R28">
        <v>264</v>
      </c>
      <c r="S28" t="str">
        <f>IFERROR(VLOOKUP(R28,[2]WingLookTable!$A:$B,2,0),"캐릭터없음")</f>
        <v>Wing_SkySineNoneFullFast</v>
      </c>
      <c r="T28">
        <f t="shared" ref="T28" ca="1" si="87">VLOOKUP(RANDBETWEEN(1,COUNTA(AD:AD)-1),AD:AE,2,0)</f>
        <v>291</v>
      </c>
      <c r="U28" t="str">
        <f t="shared" ref="U28" ca="1" si="88">IF(ROW()=2,V28,OFFSET(U28,-1,0)&amp;IF(LEN(V28)=0,"",","&amp;V28))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v>
      </c>
      <c r="V28" t="str">
        <f t="shared" ca="1" si="84"/>
        <v>{"dy":12,"sl":2,"id":"Actor2010m","stats":{"tr":3,"trp":6,"str":15,"dex":0,"int":0,"vit":0,"train":0,"wgGr0":0,"wgGr1":0,"wgGr2":0,"wgGr3":18,"wgLk":264}}</v>
      </c>
      <c r="Z28">
        <v>27</v>
      </c>
      <c r="AA28" t="s">
        <v>338</v>
      </c>
      <c r="AB28">
        <f t="shared" si="6"/>
        <v>1</v>
      </c>
      <c r="AD28">
        <v>27</v>
      </c>
      <c r="AE28">
        <v>190</v>
      </c>
      <c r="AF28">
        <f t="shared" si="7"/>
        <v>1</v>
      </c>
    </row>
    <row r="29" spans="1:32">
      <c r="A29">
        <v>13</v>
      </c>
      <c r="B29">
        <f t="shared" ca="1" si="72"/>
        <v>1</v>
      </c>
      <c r="C29" t="str">
        <f t="shared" ca="1" si="1"/>
        <v>Actor3021m</v>
      </c>
      <c r="D29" t="str">
        <f>IF(ISBLANK(F29),"",
IFERROR(VLOOKUP(F29,[2]ActorTable!$A:$H,MATCH("이름참고",[2]ActorTable!$1:$1,0),0),"캐릭터없음"))</f>
        <v>클레타</v>
      </c>
      <c r="E29" t="str">
        <f t="shared" ca="1" si="2"/>
        <v/>
      </c>
      <c r="F29" t="s">
        <v>358</v>
      </c>
      <c r="G29">
        <v>3</v>
      </c>
      <c r="H29">
        <v>6</v>
      </c>
      <c r="I29">
        <v>10</v>
      </c>
      <c r="J29">
        <v>0</v>
      </c>
      <c r="K29">
        <v>0</v>
      </c>
      <c r="L29">
        <v>5</v>
      </c>
      <c r="M29">
        <v>0</v>
      </c>
      <c r="N29">
        <v>0</v>
      </c>
      <c r="O29">
        <v>0</v>
      </c>
      <c r="P29">
        <v>0</v>
      </c>
      <c r="Q29">
        <v>18</v>
      </c>
      <c r="R29">
        <v>344</v>
      </c>
      <c r="S29" t="str">
        <f>IFERROR(VLOOKUP(R29,[2]WingLookTable!$A:$B,2,0),"캐릭터없음")</f>
        <v>Wing_DustYellowOtherStripeFullSlow</v>
      </c>
      <c r="T29">
        <f t="shared" ca="1" si="3"/>
        <v>297</v>
      </c>
      <c r="U29"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v>
      </c>
      <c r="V29" t="str">
        <f t="shared" ca="1" si="84"/>
        <v>{"dy":13,"sl":1,"id":"Actor0240m","stats":{"tr":3,"trp":6,"str":10,"dex":0,"int":0,"vit":5,"train":0,"wgGr0":0,"wgGr1":0,"wgGr2":0,"wgGr3":18,"wgLk":344}}</v>
      </c>
      <c r="Z29">
        <v>28</v>
      </c>
      <c r="AA29" t="s">
        <v>339</v>
      </c>
      <c r="AB29">
        <f t="shared" si="6"/>
        <v>3</v>
      </c>
      <c r="AD29">
        <v>28</v>
      </c>
      <c r="AE29">
        <v>193</v>
      </c>
      <c r="AF29">
        <f t="shared" si="7"/>
        <v>1</v>
      </c>
    </row>
    <row r="30" spans="1:32">
      <c r="A30">
        <v>13</v>
      </c>
      <c r="B30">
        <f t="shared" ca="1" si="72"/>
        <v>2</v>
      </c>
      <c r="C30" t="str">
        <f t="shared" ca="1" si="1"/>
        <v>Actor0233m</v>
      </c>
      <c r="D30" t="str">
        <f>IF(ISBLANK(F30),"",
IFERROR(VLOOKUP(F30,[2]ActorTable!$A:$H,MATCH("이름참고",[2]ActorTable!$1:$1,0),0),"캐릭터없음"))</f>
        <v>미네락</v>
      </c>
      <c r="E30" t="str">
        <f t="shared" ca="1" si="2"/>
        <v/>
      </c>
      <c r="F30" t="s">
        <v>388</v>
      </c>
      <c r="G30">
        <v>3</v>
      </c>
      <c r="H30">
        <v>6</v>
      </c>
      <c r="I30">
        <v>8</v>
      </c>
      <c r="J30">
        <v>7</v>
      </c>
      <c r="K30">
        <v>0</v>
      </c>
      <c r="L30">
        <v>0</v>
      </c>
      <c r="M30">
        <v>0</v>
      </c>
      <c r="N30">
        <v>0</v>
      </c>
      <c r="O30">
        <v>0</v>
      </c>
      <c r="P30">
        <v>0</v>
      </c>
      <c r="Q30">
        <v>18</v>
      </c>
      <c r="R30">
        <v>284</v>
      </c>
      <c r="S30" t="str">
        <f>IFERROR(VLOOKUP(R30,[2]WingLookTable!$A:$B,2,0),"캐릭터없음")</f>
        <v>Wing_YellowOtherNoiseStripeFast</v>
      </c>
      <c r="T30">
        <f t="shared" ca="1" si="3"/>
        <v>348</v>
      </c>
      <c r="U3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v>
      </c>
      <c r="V30" t="str">
        <f t="shared" ca="1" si="84"/>
        <v>{"dy":13,"sl":2,"id":"Actor2120m","stats":{"tr":3,"trp":6,"str":8,"dex":7,"int":0,"vit":0,"train":0,"wgGr0":0,"wgGr1":0,"wgGr2":0,"wgGr3":18,"wgLk":284}}</v>
      </c>
      <c r="Z30">
        <v>29</v>
      </c>
      <c r="AA30" t="s">
        <v>340</v>
      </c>
      <c r="AB30">
        <f t="shared" si="6"/>
        <v>2</v>
      </c>
      <c r="AD30">
        <v>29</v>
      </c>
      <c r="AE30">
        <v>196</v>
      </c>
      <c r="AF30">
        <f t="shared" si="7"/>
        <v>1</v>
      </c>
    </row>
    <row r="31" spans="1:32">
      <c r="A31">
        <v>14</v>
      </c>
      <c r="B31">
        <f t="shared" ca="1" si="72"/>
        <v>1</v>
      </c>
      <c r="C31" t="str">
        <f t="shared" ca="1" si="1"/>
        <v>Actor3231m</v>
      </c>
      <c r="D31" t="str">
        <f>IF(ISBLANK(F31),"",
IFERROR(VLOOKUP(F31,[2]ActorTable!$A:$H,MATCH("이름참고",[2]ActorTable!$1:$1,0),0),"캐릭터없음"))</f>
        <v>데브샤</v>
      </c>
      <c r="E31" t="str">
        <f t="shared" ca="1" si="2"/>
        <v/>
      </c>
      <c r="F31" t="s">
        <v>401</v>
      </c>
      <c r="G31">
        <v>3</v>
      </c>
      <c r="H31">
        <v>6</v>
      </c>
      <c r="I31">
        <v>0</v>
      </c>
      <c r="J31">
        <v>5</v>
      </c>
      <c r="K31">
        <v>0</v>
      </c>
      <c r="L31">
        <v>10</v>
      </c>
      <c r="M31">
        <v>0</v>
      </c>
      <c r="N31">
        <v>0</v>
      </c>
      <c r="O31">
        <v>0</v>
      </c>
      <c r="P31">
        <v>0</v>
      </c>
      <c r="Q31">
        <v>18</v>
      </c>
      <c r="R31">
        <v>148</v>
      </c>
      <c r="S31" t="str">
        <f>IFERROR(VLOOKUP(R31,[2]WingLookTable!$A:$B,2,0),"캐릭터없음")</f>
        <v>Wing_DustCyanPatternFullFullSlow</v>
      </c>
      <c r="T31">
        <f t="shared" ref="T31:T32" ca="1" si="89">VLOOKUP(RANDBETWEEN(1,COUNTA(AD:AD)-1),AD:AE,2,0)</f>
        <v>205</v>
      </c>
      <c r="U31" t="str">
        <f t="shared" ref="U31:U32" ca="1" si="90">IF(ROW()=2,V31,OFFSET(U31,-1,0)&amp;IF(LEN(V31)=0,"",","&amp;V31))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v>
      </c>
      <c r="V31" t="str">
        <f t="shared" ref="V31:V32" ca="1" si="91">"{"""&amp;A$1&amp;""":"&amp;A31
&amp;","""&amp;B$1&amp;""":"&amp;B31
&amp;IF(LEN(F31)=0,"",","""&amp;F$1&amp;""":"""&amp;F31&amp;"""")
&amp;IF(LEN(F31)=0,"",",""stats"":{")
&amp;IF(LEN(F31)=0,"",""""&amp;G$1&amp;""":"&amp;G31)
&amp;IF(LEN(F31)=0,"",","""&amp;H$1&amp;""":"&amp;H31)
&amp;IF(LEN(F31)=0,"",","""&amp;I$1&amp;""":"&amp;I31)
&amp;IF(LEN(F31)=0,"",","""&amp;J$1&amp;""":"&amp;J31)
&amp;IF(LEN(F31)=0,"",","""&amp;K$1&amp;""":"&amp;K31)
&amp;IF(LEN(F31)=0,"",","""&amp;L$1&amp;""":"&amp;L31)
&amp;IF(LEN(F31)=0,"",","""&amp;M$1&amp;""":"&amp;M31)
&amp;IF(LEN(F31)=0,"",","""&amp;N$1&amp;""":"&amp;N31)
&amp;IF(LEN(F31)=0,"",","""&amp;O$1&amp;""":"&amp;O31)
&amp;IF(LEN(F31)=0,"",","""&amp;P$1&amp;""":"&amp;P31)
&amp;IF(LEN(F31)=0,"",","""&amp;Q$1&amp;""":"&amp;Q31)
&amp;IF(LEN(F31)=0,"",","""&amp;R$1&amp;""":"&amp;R31)
&amp;IF(LEN(F31)=0,"","}")&amp;"}"</f>
        <v>{"dy":14,"sl":1,"id":"Actor2103m","stats":{"tr":3,"trp":6,"str":0,"dex":5,"int":0,"vit":10,"train":0,"wgGr0":0,"wgGr1":0,"wgGr2":0,"wgGr3":18,"wgLk":148}}</v>
      </c>
      <c r="Z31">
        <v>30</v>
      </c>
      <c r="AA31" t="s">
        <v>341</v>
      </c>
      <c r="AB31">
        <f t="shared" si="6"/>
        <v>3</v>
      </c>
      <c r="AD31">
        <v>30</v>
      </c>
      <c r="AE31">
        <v>199</v>
      </c>
      <c r="AF31">
        <f t="shared" si="7"/>
        <v>1</v>
      </c>
    </row>
    <row r="32" spans="1:32">
      <c r="A32">
        <v>14</v>
      </c>
      <c r="B32">
        <f t="shared" ca="1" si="72"/>
        <v>2</v>
      </c>
      <c r="C32" t="str">
        <f t="shared" ref="C32" ca="1" si="92">VLOOKUP(RANDBETWEEN(1,COUNTA(Z:Z)-1),Z:AA,2,0)</f>
        <v>Actor2120m</v>
      </c>
      <c r="D32" t="str">
        <f>IF(ISBLANK(F32),"",
IFERROR(VLOOKUP(F32,[2]ActorTable!$A:$H,MATCH("이름참고",[2]ActorTable!$1:$1,0),0),"캐릭터없음"))</f>
        <v>에이잭</v>
      </c>
      <c r="E32" t="str">
        <f t="shared" ref="E32" ca="1" si="93">IF(AND(B32&lt;=OFFSET(B32,1,0),NOT(ISBLANK(F32))),
IF(F32=OFFSET(F32,1,0),"같음",""),"")</f>
        <v/>
      </c>
      <c r="F32" t="s">
        <v>405</v>
      </c>
      <c r="G32">
        <v>3</v>
      </c>
      <c r="H32">
        <v>6</v>
      </c>
      <c r="I32">
        <v>0</v>
      </c>
      <c r="J32">
        <v>5</v>
      </c>
      <c r="K32">
        <v>10</v>
      </c>
      <c r="L32">
        <v>0</v>
      </c>
      <c r="M32">
        <v>0</v>
      </c>
      <c r="N32">
        <v>0</v>
      </c>
      <c r="O32">
        <v>0</v>
      </c>
      <c r="P32">
        <v>0</v>
      </c>
      <c r="Q32">
        <v>18</v>
      </c>
      <c r="R32">
        <v>154</v>
      </c>
      <c r="S32" t="str">
        <f>IFERROR(VLOOKUP(R32,[2]WingLookTable!$A:$B,2,0),"캐릭터없음")</f>
        <v>Wing_DustFireSinePatternFullSlow</v>
      </c>
      <c r="T32">
        <f t="shared" ca="1" si="89"/>
        <v>232</v>
      </c>
      <c r="U32" t="str">
        <f t="shared" ca="1" si="90"/>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v>
      </c>
      <c r="V32" t="str">
        <f t="shared" ca="1" si="91"/>
        <v>{"dy":14,"sl":2,"id":"Actor1029m","stats":{"tr":3,"trp":6,"str":0,"dex":5,"int":10,"vit":0,"train":0,"wgGr0":0,"wgGr1":0,"wgGr2":0,"wgGr3":18,"wgLk":154}}</v>
      </c>
      <c r="Z32">
        <v>31</v>
      </c>
      <c r="AA32" t="s">
        <v>416</v>
      </c>
      <c r="AB32">
        <f t="shared" si="6"/>
        <v>1</v>
      </c>
      <c r="AD32">
        <v>31</v>
      </c>
      <c r="AE32">
        <v>202</v>
      </c>
      <c r="AF32">
        <f t="shared" si="7"/>
        <v>1</v>
      </c>
    </row>
    <row r="33" spans="1:32">
      <c r="A33">
        <v>15</v>
      </c>
      <c r="B33">
        <f t="shared" ca="1" si="72"/>
        <v>1</v>
      </c>
      <c r="C33" t="str">
        <f t="shared" ca="1" si="1"/>
        <v>Actor3114m</v>
      </c>
      <c r="D33" t="str">
        <f>IF(ISBLANK(F33),"",
IFERROR(VLOOKUP(F33,[2]ActorTable!$A:$H,MATCH("이름참고",[2]ActorTable!$1:$1,0),0),"캐릭터없음"))</f>
        <v>클레타</v>
      </c>
      <c r="E33" t="str">
        <f t="shared" ca="1" si="2"/>
        <v/>
      </c>
      <c r="F33" t="s">
        <v>358</v>
      </c>
      <c r="G33">
        <v>3</v>
      </c>
      <c r="H33">
        <v>6</v>
      </c>
      <c r="I33">
        <v>8</v>
      </c>
      <c r="J33">
        <v>0</v>
      </c>
      <c r="K33">
        <v>7</v>
      </c>
      <c r="L33">
        <v>0</v>
      </c>
      <c r="M33">
        <v>0</v>
      </c>
      <c r="N33">
        <v>0</v>
      </c>
      <c r="O33">
        <v>0</v>
      </c>
      <c r="P33">
        <v>0</v>
      </c>
      <c r="Q33">
        <v>18</v>
      </c>
      <c r="R33">
        <v>352</v>
      </c>
      <c r="S33" t="str">
        <f>IFERROR(VLOOKUP(R33,[2]WingLookTable!$A:$B,2,0),"캐릭터없음")</f>
        <v>Wing_GreenOtherOtherFullFast</v>
      </c>
      <c r="T33">
        <f t="shared" ca="1" si="3"/>
        <v>211</v>
      </c>
      <c r="U33"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v>
      </c>
      <c r="V33" t="str">
        <f t="shared" ca="1" si="84"/>
        <v>{"dy":15,"sl":1,"id":"Actor0240m","stats":{"tr":3,"trp":6,"str":8,"dex":0,"int":7,"vit":0,"train":0,"wgGr0":0,"wgGr1":0,"wgGr2":0,"wgGr3":18,"wgLk":352}}</v>
      </c>
      <c r="Z33">
        <v>32</v>
      </c>
      <c r="AA33" t="s">
        <v>425</v>
      </c>
      <c r="AB33">
        <f t="shared" si="6"/>
        <v>1</v>
      </c>
      <c r="AD33">
        <v>32</v>
      </c>
      <c r="AE33">
        <v>205</v>
      </c>
      <c r="AF33">
        <f t="shared" si="7"/>
        <v>1</v>
      </c>
    </row>
    <row r="34" spans="1:32">
      <c r="A34">
        <v>15</v>
      </c>
      <c r="B34">
        <f t="shared" ca="1" si="72"/>
        <v>2</v>
      </c>
      <c r="C34" t="str">
        <f t="shared" ca="1" si="1"/>
        <v>Actor0104m</v>
      </c>
      <c r="D34" t="str">
        <f>IF(ISBLANK(F34),"",
IFERROR(VLOOKUP(F34,[2]ActorTable!$A:$H,MATCH("이름참고",[2]ActorTable!$1:$1,0),0),"캐릭터없음"))</f>
        <v>카츄진</v>
      </c>
      <c r="E34" t="str">
        <f t="shared" ca="1" si="2"/>
        <v/>
      </c>
      <c r="F34" t="s">
        <v>354</v>
      </c>
      <c r="G34">
        <v>3</v>
      </c>
      <c r="H34">
        <v>6</v>
      </c>
      <c r="I34">
        <v>0</v>
      </c>
      <c r="J34">
        <v>0</v>
      </c>
      <c r="K34">
        <v>15</v>
      </c>
      <c r="L34">
        <v>0</v>
      </c>
      <c r="M34">
        <v>0</v>
      </c>
      <c r="N34">
        <v>0</v>
      </c>
      <c r="O34">
        <v>0</v>
      </c>
      <c r="P34">
        <v>0</v>
      </c>
      <c r="Q34">
        <v>18</v>
      </c>
      <c r="R34">
        <v>244</v>
      </c>
      <c r="S34" t="str">
        <f>IFERROR(VLOOKUP(R34,[2]WingLookTable!$A:$B,2,0),"캐릭터없음")</f>
        <v>Wing_PurpleStripeNoiseFullSlow</v>
      </c>
      <c r="T34">
        <f t="shared" ca="1" si="3"/>
        <v>318</v>
      </c>
      <c r="U34"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v>
      </c>
      <c r="V34" t="str">
        <f t="shared" ca="1" si="84"/>
        <v>{"dy":15,"sl":2,"id":"Actor3117m","stats":{"tr":3,"trp":6,"str":0,"dex":0,"int":15,"vit":0,"train":0,"wgGr0":0,"wgGr1":0,"wgGr2":0,"wgGr3":18,"wgLk":244}}</v>
      </c>
      <c r="Z34">
        <v>33</v>
      </c>
      <c r="AA34" t="s">
        <v>448</v>
      </c>
      <c r="AB34">
        <f t="shared" si="6"/>
        <v>1</v>
      </c>
      <c r="AD34">
        <v>33</v>
      </c>
      <c r="AE34">
        <v>208</v>
      </c>
      <c r="AF34">
        <f t="shared" ref="AF34:AF65" si="94">COUNTIF(R:R,AE34)</f>
        <v>1</v>
      </c>
    </row>
    <row r="35" spans="1:32">
      <c r="A35">
        <v>15</v>
      </c>
      <c r="B35">
        <f t="shared" ref="B35" ca="1" si="95">IF(A35&lt;&gt;OFFSET(A35,-1,0),1,OFFSET(B35,-1,0)+1)</f>
        <v>3</v>
      </c>
      <c r="C35" t="str">
        <f t="shared" ref="C35" ca="1" si="96">VLOOKUP(RANDBETWEEN(1,COUNTA(Z:Z)-1),Z:AA,2,0)</f>
        <v>Actor0037m</v>
      </c>
      <c r="D35" t="str">
        <f>IF(ISBLANK(F35),"",
IFERROR(VLOOKUP(F35,[2]ActorTable!$A:$H,MATCH("이름참고",[2]ActorTable!$1:$1,0),0),"캐릭터없음"))</f>
        <v>무테이</v>
      </c>
      <c r="E35" t="str">
        <f t="shared" ref="E35" ca="1" si="97">IF(AND(B35&lt;=OFFSET(B35,1,0),NOT(ISBLANK(F35))),
IF(F35=OFFSET(F35,1,0),"같음",""),"")</f>
        <v/>
      </c>
      <c r="F35" t="s">
        <v>368</v>
      </c>
      <c r="G35">
        <v>3</v>
      </c>
      <c r="H35">
        <v>6</v>
      </c>
      <c r="I35">
        <v>7</v>
      </c>
      <c r="J35">
        <v>8</v>
      </c>
      <c r="K35">
        <v>0</v>
      </c>
      <c r="L35">
        <v>0</v>
      </c>
      <c r="M35">
        <v>0</v>
      </c>
      <c r="N35">
        <v>0</v>
      </c>
      <c r="O35">
        <v>0</v>
      </c>
      <c r="P35">
        <v>0</v>
      </c>
      <c r="Q35">
        <v>18</v>
      </c>
      <c r="R35">
        <v>280</v>
      </c>
      <c r="S35" t="str">
        <f>IFERROR(VLOOKUP(R35,[2]WingLookTable!$A:$B,2,0),"캐릭터없음")</f>
        <v>Wing_YellowFullSineStripeSlow</v>
      </c>
      <c r="T35">
        <f t="shared" ref="T35" ca="1" si="98">VLOOKUP(RANDBETWEEN(1,COUNTA(AD:AD)-1),AD:AE,2,0)</f>
        <v>181</v>
      </c>
      <c r="U35" t="str">
        <f t="shared" ref="U35" ca="1" si="99">IF(ROW()=2,V35,OFFSET(U35,-1,0)&amp;IF(LEN(V35)=0,"",","&amp;V35))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v>
      </c>
      <c r="V35" t="str">
        <f t="shared" ref="V35" ca="1" si="100">"{"""&amp;A$1&amp;""":"&amp;A35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{"dy":15,"sl":3,"id":"Actor3021m","stats":{"tr":3,"trp":6,"str":7,"dex":8,"int":0,"vit":0,"train":0,"wgGr0":0,"wgGr1":0,"wgGr2":0,"wgGr3":18,"wgLk":280}}</v>
      </c>
      <c r="Z35">
        <v>34</v>
      </c>
      <c r="AA35" t="s">
        <v>449</v>
      </c>
      <c r="AB35">
        <f t="shared" si="6"/>
        <v>2</v>
      </c>
      <c r="AD35">
        <v>34</v>
      </c>
      <c r="AE35">
        <v>211</v>
      </c>
      <c r="AF35">
        <f t="shared" si="94"/>
        <v>1</v>
      </c>
    </row>
    <row r="36" spans="1:32">
      <c r="A36">
        <v>16</v>
      </c>
      <c r="B36">
        <f t="shared" ca="1" si="72"/>
        <v>1</v>
      </c>
      <c r="C36" t="str">
        <f t="shared" ref="C36" ca="1" si="101">VLOOKUP(RANDBETWEEN(1,COUNTA(Z:Z)-1),Z:AA,2,0)</f>
        <v>Actor3117m</v>
      </c>
      <c r="D36" t="str">
        <f>IF(ISBLANK(F36),"",
IFERROR(VLOOKUP(F36,[2]ActorTable!$A:$H,MATCH("이름참고",[2]ActorTable!$1:$1,0),0),"캐릭터없음"))</f>
        <v>라무무</v>
      </c>
      <c r="E36" t="str">
        <f t="shared" ref="E36" ca="1" si="102">IF(AND(B36&lt;=OFFSET(B36,1,0),NOT(ISBLANK(F36))),
IF(F36=OFFSET(F36,1,0),"같음",""),"")</f>
        <v/>
      </c>
      <c r="F36" t="s">
        <v>366</v>
      </c>
      <c r="G36">
        <v>3</v>
      </c>
      <c r="H36">
        <v>6</v>
      </c>
      <c r="I36">
        <v>0</v>
      </c>
      <c r="J36">
        <v>8</v>
      </c>
      <c r="K36">
        <v>7</v>
      </c>
      <c r="L36">
        <v>0</v>
      </c>
      <c r="M36">
        <v>0</v>
      </c>
      <c r="N36">
        <v>0</v>
      </c>
      <c r="O36">
        <v>0</v>
      </c>
      <c r="P36">
        <v>0</v>
      </c>
      <c r="Q36">
        <v>18</v>
      </c>
      <c r="R36">
        <v>363</v>
      </c>
      <c r="S36" t="str">
        <f>IFERROR(VLOOKUP(R36,[2]WingLookTable!$A:$B,2,0),"캐릭터없음")</f>
        <v>Wing_PinkOtherFullOtherFast</v>
      </c>
      <c r="T36">
        <f t="shared" ref="T36" ca="1" si="103">VLOOKUP(RANDBETWEEN(1,COUNTA(AD:AD)-1),AD:AE,2,0)</f>
        <v>291</v>
      </c>
      <c r="U36" t="str">
        <f t="shared" ref="U36" ca="1" si="104">IF(ROW()=2,V36,OFFSET(U36,-1,0)&amp;IF(LEN(V36)=0,"",","&amp;V36))</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v>
      </c>
      <c r="V36" t="str">
        <f t="shared" ca="1" si="84"/>
        <v>{"dy":16,"sl":1,"id":"Actor3231m","stats":{"tr":3,"trp":6,"str":0,"dex":8,"int":7,"vit":0,"train":0,"wgGr0":0,"wgGr1":0,"wgGr2":0,"wgGr3":18,"wgLk":363}}</v>
      </c>
      <c r="Z36">
        <v>35</v>
      </c>
      <c r="AA36" t="s">
        <v>489</v>
      </c>
      <c r="AB36">
        <f t="shared" si="6"/>
        <v>2</v>
      </c>
      <c r="AD36">
        <v>35</v>
      </c>
      <c r="AE36">
        <v>214</v>
      </c>
      <c r="AF36">
        <f t="shared" si="94"/>
        <v>1</v>
      </c>
    </row>
    <row r="37" spans="1:32">
      <c r="A37">
        <v>16</v>
      </c>
      <c r="B37">
        <f t="shared" ca="1" si="72"/>
        <v>2</v>
      </c>
      <c r="C37" t="str">
        <f t="shared" ref="C37" ca="1" si="105">VLOOKUP(RANDBETWEEN(1,COUNTA(Z:Z)-1),Z:AA,2,0)</f>
        <v>Actor1005m</v>
      </c>
      <c r="D37" t="str">
        <f>IF(ISBLANK(F37),"",
IFERROR(VLOOKUP(F37,[2]ActorTable!$A:$H,MATCH("이름참고",[2]ActorTable!$1:$1,0),0),"캐릭터없음"))</f>
        <v>러센트</v>
      </c>
      <c r="E37" t="str">
        <f t="shared" ref="E37" ca="1" si="106">IF(AND(B37&lt;=OFFSET(B37,1,0),NOT(ISBLANK(F37))),
IF(F37=OFFSET(F37,1,0),"같음",""),"")</f>
        <v/>
      </c>
      <c r="F37" t="s">
        <v>384</v>
      </c>
      <c r="G37">
        <v>3</v>
      </c>
      <c r="H37">
        <v>6</v>
      </c>
      <c r="I37">
        <v>0</v>
      </c>
      <c r="J37">
        <v>0</v>
      </c>
      <c r="K37">
        <v>15</v>
      </c>
      <c r="L37">
        <v>0</v>
      </c>
      <c r="M37">
        <v>0</v>
      </c>
      <c r="N37">
        <v>0</v>
      </c>
      <c r="O37">
        <v>0</v>
      </c>
      <c r="P37">
        <v>0</v>
      </c>
      <c r="Q37">
        <v>18</v>
      </c>
      <c r="R37">
        <v>340</v>
      </c>
      <c r="S37" t="str">
        <f>IFERROR(VLOOKUP(R37,[2]WingLookTable!$A:$B,2,0),"캐릭터없음")</f>
        <v>Wing_DustRedStripeFullOtherSlow</v>
      </c>
      <c r="T37">
        <f t="shared" ref="T37" ca="1" si="107">VLOOKUP(RANDBETWEEN(1,COUNTA(AD:AD)-1),AD:AE,2,0)</f>
        <v>193</v>
      </c>
      <c r="U37" t="str">
        <f t="shared" ref="U37" ca="1" si="108">IF(ROW()=2,V37,OFFSET(U37,-1,0)&amp;IF(LEN(V37)=0,"",","&amp;V37))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v>
      </c>
      <c r="V37" t="str">
        <f t="shared" ca="1" si="84"/>
        <v>{"dy":16,"sl":2,"id":"Actor0024m","stats":{"tr":3,"trp":6,"str":0,"dex":0,"int":15,"vit":0,"train":0,"wgGr0":0,"wgGr1":0,"wgGr2":0,"wgGr3":18,"wgLk":340}}</v>
      </c>
      <c r="AD37">
        <v>36</v>
      </c>
      <c r="AE37">
        <v>217</v>
      </c>
      <c r="AF37">
        <f t="shared" si="94"/>
        <v>1</v>
      </c>
    </row>
    <row r="38" spans="1:32">
      <c r="A38">
        <v>17</v>
      </c>
      <c r="B38">
        <f t="shared" ca="1" si="72"/>
        <v>1</v>
      </c>
      <c r="C38" t="str">
        <f t="shared" ref="C38" ca="1" si="109">VLOOKUP(RANDBETWEEN(1,COUNTA(Z:Z)-1),Z:AA,2,0)</f>
        <v>Actor2103m</v>
      </c>
      <c r="D38" t="str">
        <f>IF(ISBLANK(F38),"",
IFERROR(VLOOKUP(F38,[2]ActorTable!$A:$H,MATCH("이름참고",[2]ActorTable!$1:$1,0),0),"캐릭터없음"))</f>
        <v>원더</v>
      </c>
      <c r="E38" t="str">
        <f t="shared" ref="E38" ca="1" si="110">IF(AND(B38&lt;=OFFSET(B38,1,0),NOT(ISBLANK(F38))),
IF(F38=OFFSET(F38,1,0),"같음",""),"")</f>
        <v/>
      </c>
      <c r="F38" t="s">
        <v>333</v>
      </c>
      <c r="G38">
        <v>3</v>
      </c>
      <c r="H38">
        <v>6</v>
      </c>
      <c r="I38">
        <v>8</v>
      </c>
      <c r="J38">
        <v>7</v>
      </c>
      <c r="K38">
        <v>0</v>
      </c>
      <c r="L38">
        <v>0</v>
      </c>
      <c r="M38">
        <v>0</v>
      </c>
      <c r="N38">
        <v>0</v>
      </c>
      <c r="O38">
        <v>0</v>
      </c>
      <c r="P38">
        <v>0</v>
      </c>
      <c r="Q38">
        <v>18</v>
      </c>
      <c r="R38">
        <v>166</v>
      </c>
      <c r="S38" t="str">
        <f>IFERROR(VLOOKUP(R38,[2]WingLookTable!$A:$B,2,0),"캐릭터없음")</f>
        <v>Wing_DustMultiNoisePatternFullFast</v>
      </c>
      <c r="T38">
        <f t="shared" ref="T38" ca="1" si="111">VLOOKUP(RANDBETWEEN(1,COUNTA(AD:AD)-1),AD:AE,2,0)</f>
        <v>125</v>
      </c>
      <c r="U38" t="str">
        <f t="shared" ref="U38" ca="1" si="112">IF(ROW()=2,V38,OFFSET(U38,-1,0)&amp;IF(LEN(V38)=0,"",","&amp;V38))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v>
      </c>
      <c r="V38" t="str">
        <f t="shared" ca="1" si="84"/>
        <v>{"dy":17,"sl":1,"id":"Actor2128m","stats":{"tr":3,"trp":6,"str":8,"dex":7,"int":0,"vit":0,"train":0,"wgGr0":0,"wgGr1":0,"wgGr2":0,"wgGr3":18,"wgLk":166}}</v>
      </c>
      <c r="AD38">
        <v>37</v>
      </c>
      <c r="AE38">
        <v>220</v>
      </c>
      <c r="AF38">
        <f t="shared" si="94"/>
        <v>1</v>
      </c>
    </row>
    <row r="39" spans="1:32">
      <c r="A39">
        <v>17</v>
      </c>
      <c r="B39">
        <f t="shared" ca="1" si="72"/>
        <v>2</v>
      </c>
      <c r="C39" t="str">
        <f t="shared" ref="C39" ca="1" si="113">VLOOKUP(RANDBETWEEN(1,COUNTA(Z:Z)-1),Z:AA,2,0)</f>
        <v>Actor3114m</v>
      </c>
      <c r="D39" t="str">
        <f>IF(ISBLANK(F39),"",
IFERROR(VLOOKUP(F39,[2]ActorTable!$A:$H,MATCH("이름참고",[2]ActorTable!$1:$1,0),0),"캐릭터없음"))</f>
        <v>튤린</v>
      </c>
      <c r="E39" t="str">
        <f t="shared" ref="E39" ca="1" si="114">IF(AND(B39&lt;=OFFSET(B39,1,0),NOT(ISBLANK(F39))),
IF(F39=OFFSET(F39,1,0),"같음",""),"")</f>
        <v/>
      </c>
      <c r="F39" t="s">
        <v>380</v>
      </c>
      <c r="G39">
        <v>3</v>
      </c>
      <c r="H39">
        <v>6</v>
      </c>
      <c r="I39">
        <v>0</v>
      </c>
      <c r="J39">
        <v>5</v>
      </c>
      <c r="K39">
        <v>10</v>
      </c>
      <c r="L39">
        <v>0</v>
      </c>
      <c r="M39">
        <v>0</v>
      </c>
      <c r="N39">
        <v>0</v>
      </c>
      <c r="O39">
        <v>0</v>
      </c>
      <c r="P39">
        <v>0</v>
      </c>
      <c r="Q39">
        <v>18</v>
      </c>
      <c r="R39">
        <v>303</v>
      </c>
      <c r="S39" t="str">
        <f>IFERROR(VLOOKUP(R39,[2]WingLookTable!$A:$B,2,0),"캐릭터없음")</f>
        <v>Wing_DustFireOtherOtherStripeFast</v>
      </c>
      <c r="T39">
        <f t="shared" ref="T39" ca="1" si="115">VLOOKUP(RANDBETWEEN(1,COUNTA(AD:AD)-1),AD:AE,2,0)</f>
        <v>372</v>
      </c>
      <c r="U39" t="str">
        <f t="shared" ref="U39" ca="1" si="116">IF(ROW()=2,V39,OFFSET(U39,-1,0)&amp;IF(LEN(V39)=0,"",","&amp;V39))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v>
      </c>
      <c r="V39" t="str">
        <f t="shared" ca="1" si="84"/>
        <v>{"dy":17,"sl":2,"id":"Actor0037m","stats":{"tr":3,"trp":6,"str":0,"dex":5,"int":10,"vit":0,"train":0,"wgGr0":0,"wgGr1":0,"wgGr2":0,"wgGr3":18,"wgLk":303}}</v>
      </c>
      <c r="AD39">
        <v>38</v>
      </c>
      <c r="AE39">
        <v>223</v>
      </c>
      <c r="AF39">
        <f t="shared" si="94"/>
        <v>1</v>
      </c>
    </row>
    <row r="40" spans="1:32">
      <c r="A40">
        <v>18</v>
      </c>
      <c r="B40">
        <f t="shared" ca="1" si="72"/>
        <v>1</v>
      </c>
      <c r="C40" t="str">
        <f t="shared" ref="C40:C66" ca="1" si="117">VLOOKUP(RANDBETWEEN(1,COUNTA(Z:Z)-1),Z:AA,2,0)</f>
        <v>Actor3212m</v>
      </c>
      <c r="D40" t="str">
        <f>IF(ISBLANK(F40),"",
IFERROR(VLOOKUP(F40,[2]ActorTable!$A:$H,MATCH("이름참고",[2]ActorTable!$1:$1,0),0),"캐릭터없음"))</f>
        <v>시리아</v>
      </c>
      <c r="E40" t="str">
        <f t="shared" ref="E40:E66" ca="1" si="118">IF(AND(B40&lt;=OFFSET(B40,1,0),NOT(ISBLANK(F40))),
IF(F40=OFFSET(F40,1,0),"같음",""),"")</f>
        <v/>
      </c>
      <c r="F40" t="s">
        <v>489</v>
      </c>
      <c r="G40">
        <v>3</v>
      </c>
      <c r="H40">
        <v>6</v>
      </c>
      <c r="I40">
        <v>5</v>
      </c>
      <c r="J40">
        <v>5</v>
      </c>
      <c r="K40">
        <v>0</v>
      </c>
      <c r="L40">
        <v>5</v>
      </c>
      <c r="M40">
        <v>0</v>
      </c>
      <c r="N40">
        <v>0</v>
      </c>
      <c r="O40">
        <v>0</v>
      </c>
      <c r="P40">
        <v>0</v>
      </c>
      <c r="Q40">
        <v>18</v>
      </c>
      <c r="R40">
        <v>291</v>
      </c>
      <c r="S40" t="str">
        <f>IFERROR(VLOOKUP(R40,[2]WingLookTable!$A:$B,2,0),"캐릭터없음")</f>
        <v>Wing_BlackNoiseSineOtherSlow</v>
      </c>
      <c r="T40">
        <f t="shared" ref="T40:T66" ca="1" si="119">VLOOKUP(RANDBETWEEN(1,COUNTA(AD:AD)-1),AD:AE,2,0)</f>
        <v>190</v>
      </c>
      <c r="U40"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v>
      </c>
      <c r="V40" t="str">
        <f t="shared" ca="1" si="84"/>
        <v>{"dy":18,"sl":1,"id":"Actor0233m","stats":{"tr":3,"trp":6,"str":5,"dex":5,"int":0,"vit":5,"train":0,"wgGr0":0,"wgGr1":0,"wgGr2":0,"wgGr3":18,"wgLk":291}}</v>
      </c>
      <c r="AD40">
        <v>39</v>
      </c>
      <c r="AE40">
        <v>226</v>
      </c>
      <c r="AF40">
        <f t="shared" si="94"/>
        <v>1</v>
      </c>
    </row>
    <row r="41" spans="1:32">
      <c r="A41">
        <v>18</v>
      </c>
      <c r="B41">
        <f t="shared" ca="1" si="72"/>
        <v>2</v>
      </c>
      <c r="C41" t="str">
        <f t="shared" ca="1" si="117"/>
        <v>Actor0125m</v>
      </c>
      <c r="D41" t="str">
        <f>IF(ISBLANK(F41),"",
IFERROR(VLOOKUP(F41,[2]ActorTable!$A:$H,MATCH("이름참고",[2]ActorTable!$1:$1,0),0),"캐릭터없음"))</f>
        <v>미네락</v>
      </c>
      <c r="E41" t="str">
        <f t="shared" ca="1" si="118"/>
        <v/>
      </c>
      <c r="F41" t="s">
        <v>388</v>
      </c>
      <c r="G41">
        <v>3</v>
      </c>
      <c r="H41">
        <v>6</v>
      </c>
      <c r="I41">
        <v>5</v>
      </c>
      <c r="J41">
        <v>5</v>
      </c>
      <c r="K41">
        <v>0</v>
      </c>
      <c r="L41">
        <v>5</v>
      </c>
      <c r="M41">
        <v>0</v>
      </c>
      <c r="N41">
        <v>0</v>
      </c>
      <c r="O41">
        <v>0</v>
      </c>
      <c r="P41">
        <v>0</v>
      </c>
      <c r="Q41">
        <v>18</v>
      </c>
      <c r="R41">
        <v>187</v>
      </c>
      <c r="S41" t="str">
        <f>IFERROR(VLOOKUP(R41,[2]WingLookTable!$A:$B,2,0),"캐릭터없음")</f>
        <v>Wing_DustPurpleSinePatternFullFast</v>
      </c>
      <c r="T41">
        <f t="shared" ca="1" si="119"/>
        <v>109</v>
      </c>
      <c r="U41"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v>
      </c>
      <c r="V41" t="str">
        <f t="shared" ca="1" si="84"/>
        <v>{"dy":18,"sl":2,"id":"Actor2120m","stats":{"tr":3,"trp":6,"str":5,"dex":5,"int":0,"vit":5,"train":0,"wgGr0":0,"wgGr1":0,"wgGr2":0,"wgGr3":18,"wgLk":187}}</v>
      </c>
      <c r="AD41">
        <v>40</v>
      </c>
      <c r="AE41">
        <v>229</v>
      </c>
      <c r="AF41">
        <f t="shared" si="94"/>
        <v>1</v>
      </c>
    </row>
    <row r="42" spans="1:32">
      <c r="A42">
        <v>18</v>
      </c>
      <c r="B42">
        <f t="shared" ref="B42" ca="1" si="120">IF(A42&lt;&gt;OFFSET(A42,-1,0),1,OFFSET(B42,-1,0)+1)</f>
        <v>3</v>
      </c>
      <c r="C42" t="str">
        <f t="shared" ref="C42" ca="1" si="121">VLOOKUP(RANDBETWEEN(1,COUNTA(Z:Z)-1),Z:AA,2,0)</f>
        <v>Actor2235m</v>
      </c>
      <c r="D42" t="str">
        <f>IF(ISBLANK(F42),"",
IFERROR(VLOOKUP(F42,[2]ActorTable!$A:$H,MATCH("이름참고",[2]ActorTable!$1:$1,0),0),"캐릭터없음"))</f>
        <v>도스로프</v>
      </c>
      <c r="E42" t="str">
        <f t="shared" ref="E42" ca="1" si="122">IF(AND(B42&lt;=OFFSET(B42,1,0),NOT(ISBLANK(F42))),
IF(F42=OFFSET(F42,1,0),"같음",""),"")</f>
        <v/>
      </c>
      <c r="F42" t="s">
        <v>389</v>
      </c>
      <c r="G42">
        <v>3</v>
      </c>
      <c r="H42">
        <v>6</v>
      </c>
      <c r="I42">
        <v>0</v>
      </c>
      <c r="J42">
        <v>0</v>
      </c>
      <c r="K42">
        <v>0</v>
      </c>
      <c r="L42">
        <v>15</v>
      </c>
      <c r="M42">
        <v>0</v>
      </c>
      <c r="N42">
        <v>0</v>
      </c>
      <c r="O42">
        <v>0</v>
      </c>
      <c r="P42">
        <v>0</v>
      </c>
      <c r="Q42">
        <v>18</v>
      </c>
      <c r="R42">
        <v>256</v>
      </c>
      <c r="S42" t="str">
        <f>IFERROR(VLOOKUP(R42,[2]WingLookTable!$A:$B,2,0),"캐릭터없음")</f>
        <v>Wing_SkyFullNoiseOtherFast</v>
      </c>
      <c r="T42">
        <f t="shared" ref="T42" ca="1" si="123">VLOOKUP(RANDBETWEEN(1,COUNTA(AD:AD)-1),AD:AE,2,0)</f>
        <v>297</v>
      </c>
      <c r="U42" t="str">
        <f t="shared" ref="U42" ca="1" si="124">IF(ROW()=2,V42,OFFSET(U42,-1,0)&amp;IF(LEN(V42)=0,"",","&amp;V42))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v>
      </c>
      <c r="V42" t="str">
        <f t="shared" ref="V42" ca="1" si="125">"{"""&amp;A$1&amp;""":"&amp;A42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{"dy":18,"sl":3,"id":"Actor0030m","stats":{"tr":3,"trp":6,"str":0,"dex":0,"int":0,"vit":15,"train":0,"wgGr0":0,"wgGr1":0,"wgGr2":0,"wgGr3":18,"wgLk":256}}</v>
      </c>
      <c r="AD42">
        <v>41</v>
      </c>
      <c r="AE42">
        <v>232</v>
      </c>
      <c r="AF42">
        <f t="shared" si="94"/>
        <v>1</v>
      </c>
    </row>
    <row r="43" spans="1:32">
      <c r="A43">
        <v>19</v>
      </c>
      <c r="B43">
        <f t="shared" ca="1" si="72"/>
        <v>1</v>
      </c>
      <c r="C43" t="str">
        <f t="shared" ref="C43:C44" ca="1" si="126">VLOOKUP(RANDBETWEEN(1,COUNTA(Z:Z)-1),Z:AA,2,0)</f>
        <v>Actor0236m</v>
      </c>
      <c r="D43" t="str">
        <f>IF(ISBLANK(F43),"",
IFERROR(VLOOKUP(F43,[2]ActorTable!$A:$H,MATCH("이름참고",[2]ActorTable!$1:$1,0),0),"캐릭터없음"))</f>
        <v>닉스</v>
      </c>
      <c r="E43" t="str">
        <f t="shared" ref="E43:E44" ca="1" si="127">IF(AND(B43&lt;=OFFSET(B43,1,0),NOT(ISBLANK(F43))),
IF(F43=OFFSET(F43,1,0),"같음",""),"")</f>
        <v/>
      </c>
      <c r="F43" t="s">
        <v>362</v>
      </c>
      <c r="G43">
        <v>3</v>
      </c>
      <c r="H43">
        <v>6</v>
      </c>
      <c r="I43">
        <v>0</v>
      </c>
      <c r="J43">
        <v>8</v>
      </c>
      <c r="K43">
        <v>7</v>
      </c>
      <c r="L43">
        <v>0</v>
      </c>
      <c r="M43">
        <v>0</v>
      </c>
      <c r="N43">
        <v>0</v>
      </c>
      <c r="O43">
        <v>0</v>
      </c>
      <c r="P43">
        <v>0</v>
      </c>
      <c r="Q43">
        <v>18</v>
      </c>
      <c r="R43">
        <v>276</v>
      </c>
      <c r="S43" t="str">
        <f>IFERROR(VLOOKUP(R43,[2]WingLookTable!$A:$B,2,0),"캐릭터없음")</f>
        <v>Wing_WhiteSineNoiseFullFast</v>
      </c>
      <c r="T43">
        <f t="shared" ref="T43:T44" ca="1" si="128">VLOOKUP(RANDBETWEEN(1,COUNTA(AD:AD)-1),AD:AE,2,0)</f>
        <v>121</v>
      </c>
      <c r="U43" t="str">
        <f t="shared" ref="U43:U44" ca="1" si="129">IF(ROW()=2,V43,OFFSET(U43,-1,0)&amp;IF(LEN(V43)=0,"",","&amp;V43))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v>
      </c>
      <c r="V43" t="str">
        <f t="shared" ca="1" si="84"/>
        <v>{"dy":19,"sl":1,"id":"Actor1109m","stats":{"tr":3,"trp":6,"str":0,"dex":8,"int":7,"vit":0,"train":0,"wgGr0":0,"wgGr1":0,"wgGr2":0,"wgGr3":18,"wgLk":276}}</v>
      </c>
      <c r="AD43">
        <v>42</v>
      </c>
      <c r="AE43">
        <v>236</v>
      </c>
      <c r="AF43">
        <f t="shared" si="94"/>
        <v>0</v>
      </c>
    </row>
    <row r="44" spans="1:32">
      <c r="A44">
        <v>19</v>
      </c>
      <c r="B44">
        <f t="shared" ca="1" si="72"/>
        <v>2</v>
      </c>
      <c r="C44" t="str">
        <f t="shared" ca="1" si="126"/>
        <v>Actor3021m</v>
      </c>
      <c r="D44" t="str">
        <f>IF(ISBLANK(F44),"",
IFERROR(VLOOKUP(F44,[2]ActorTable!$A:$H,MATCH("이름참고",[2]ActorTable!$1:$1,0),0),"캐릭터없음"))</f>
        <v>솔</v>
      </c>
      <c r="E44" t="str">
        <f t="shared" ca="1" si="127"/>
        <v/>
      </c>
      <c r="F44" t="s">
        <v>408</v>
      </c>
      <c r="G44">
        <v>3</v>
      </c>
      <c r="H44">
        <v>6</v>
      </c>
      <c r="I44">
        <v>0</v>
      </c>
      <c r="J44">
        <v>7</v>
      </c>
      <c r="K44">
        <v>8</v>
      </c>
      <c r="L44">
        <v>0</v>
      </c>
      <c r="M44">
        <v>0</v>
      </c>
      <c r="N44">
        <v>0</v>
      </c>
      <c r="O44">
        <v>0</v>
      </c>
      <c r="P44">
        <v>0</v>
      </c>
      <c r="Q44">
        <v>18</v>
      </c>
      <c r="R44">
        <v>101</v>
      </c>
      <c r="S44" t="str">
        <f>IFERROR(VLOOKUP(R44,[2]WingLookTable!$A:$B,2,0),"캐릭터없음")</f>
        <v>Wing_BlackFullSineStripeFast</v>
      </c>
      <c r="T44">
        <f t="shared" ca="1" si="128"/>
        <v>336</v>
      </c>
      <c r="U44" t="str">
        <f t="shared" ca="1" si="129"/>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v>
      </c>
      <c r="V44" t="str">
        <f t="shared" ca="1" si="84"/>
        <v>{"dy":19,"sl":2,"id":"Actor2015m","stats":{"tr":3,"trp":6,"str":0,"dex":7,"int":8,"vit":0,"train":0,"wgGr0":0,"wgGr1":0,"wgGr2":0,"wgGr3":18,"wgLk":101}}</v>
      </c>
      <c r="AD44">
        <v>43</v>
      </c>
      <c r="AE44">
        <v>240</v>
      </c>
      <c r="AF44">
        <f t="shared" si="94"/>
        <v>1</v>
      </c>
    </row>
    <row r="45" spans="1:32">
      <c r="A45">
        <v>20</v>
      </c>
      <c r="B45">
        <f t="shared" ca="1" si="72"/>
        <v>1</v>
      </c>
      <c r="C45" t="str">
        <f t="shared" ca="1" si="117"/>
        <v>Actor0104m</v>
      </c>
      <c r="D45" t="str">
        <f>IF(ISBLANK(F45),"",
IFERROR(VLOOKUP(F45,[2]ActorTable!$A:$H,MATCH("이름참고",[2]ActorTable!$1:$1,0),0),"캐릭터없음"))</f>
        <v>프로토27</v>
      </c>
      <c r="E45" t="str">
        <f t="shared" ca="1" si="118"/>
        <v/>
      </c>
      <c r="F45" t="s">
        <v>364</v>
      </c>
      <c r="G45">
        <v>3</v>
      </c>
      <c r="H45">
        <v>6</v>
      </c>
      <c r="I45">
        <v>0</v>
      </c>
      <c r="J45">
        <v>10</v>
      </c>
      <c r="K45">
        <v>5</v>
      </c>
      <c r="L45">
        <v>0</v>
      </c>
      <c r="M45">
        <v>0</v>
      </c>
      <c r="N45">
        <v>0</v>
      </c>
      <c r="O45">
        <v>0</v>
      </c>
      <c r="P45">
        <v>0</v>
      </c>
      <c r="Q45">
        <v>18</v>
      </c>
      <c r="R45">
        <v>184</v>
      </c>
      <c r="S45" t="str">
        <f>IFERROR(VLOOKUP(R45,[2]WingLookTable!$A:$B,2,0),"캐릭터없음")</f>
        <v>Wing_DustPurpleOtherSineFullSlow</v>
      </c>
      <c r="T45">
        <f t="shared" ca="1" si="119"/>
        <v>340</v>
      </c>
      <c r="U45"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v>
      </c>
      <c r="V45" t="str">
        <f t="shared" ca="1" si="84"/>
        <v>{"dy":20,"sl":1,"id":"Actor1216m","stats":{"tr":3,"trp":6,"str":0,"dex":10,"int":5,"vit":0,"train":0,"wgGr0":0,"wgGr1":0,"wgGr2":0,"wgGr3":18,"wgLk":184}}</v>
      </c>
      <c r="AD45">
        <v>44</v>
      </c>
      <c r="AE45">
        <v>244</v>
      </c>
      <c r="AF45">
        <f t="shared" si="94"/>
        <v>1</v>
      </c>
    </row>
    <row r="46" spans="1:32">
      <c r="A46">
        <v>20</v>
      </c>
      <c r="B46">
        <f t="shared" ca="1" si="72"/>
        <v>2</v>
      </c>
      <c r="C46" t="str">
        <f t="shared" ca="1" si="117"/>
        <v>Actor2010m</v>
      </c>
      <c r="D46" t="str">
        <f>IF(ISBLANK(F46),"",
IFERROR(VLOOKUP(F46,[2]ActorTable!$A:$H,MATCH("이름참고",[2]ActorTable!$1:$1,0),0),"캐릭터없음"))</f>
        <v>튤린</v>
      </c>
      <c r="E46" t="str">
        <f t="shared" ca="1" si="118"/>
        <v/>
      </c>
      <c r="F46" t="s">
        <v>380</v>
      </c>
      <c r="G46">
        <v>3</v>
      </c>
      <c r="H46">
        <v>6</v>
      </c>
      <c r="I46">
        <v>10</v>
      </c>
      <c r="J46">
        <v>5</v>
      </c>
      <c r="K46">
        <v>0</v>
      </c>
      <c r="L46">
        <v>0</v>
      </c>
      <c r="M46">
        <v>0</v>
      </c>
      <c r="N46">
        <v>0</v>
      </c>
      <c r="O46">
        <v>0</v>
      </c>
      <c r="P46">
        <v>0</v>
      </c>
      <c r="Q46">
        <v>18</v>
      </c>
      <c r="R46">
        <v>300</v>
      </c>
      <c r="S46" t="str">
        <f>IFERROR(VLOOKUP(R46,[2]WingLookTable!$A:$B,2,0),"캐릭터없음")</f>
        <v>Wing_DustBlueOtherOtherStripeSlow</v>
      </c>
      <c r="T46">
        <f t="shared" ca="1" si="119"/>
        <v>300</v>
      </c>
      <c r="U46"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v>
      </c>
      <c r="V46" t="str">
        <f t="shared" ca="1" si="84"/>
        <v>{"dy":20,"sl":2,"id":"Actor0037m","stats":{"tr":3,"trp":6,"str":10,"dex":5,"int":0,"vit":0,"train":0,"wgGr0":0,"wgGr1":0,"wgGr2":0,"wgGr3":18,"wgLk":300}}</v>
      </c>
      <c r="AD46">
        <v>45</v>
      </c>
      <c r="AE46">
        <v>248</v>
      </c>
      <c r="AF46">
        <f t="shared" si="94"/>
        <v>0</v>
      </c>
    </row>
    <row r="47" spans="1:32">
      <c r="A47">
        <v>21</v>
      </c>
      <c r="B47">
        <f t="shared" ca="1" si="72"/>
        <v>1</v>
      </c>
      <c r="C47" t="str">
        <f t="shared" ca="1" si="117"/>
        <v>Actor0125m</v>
      </c>
      <c r="D47" t="str">
        <f>IF(ISBLANK(F47),"",
IFERROR(VLOOKUP(F47,[2]ActorTable!$A:$H,MATCH("이름참고",[2]ActorTable!$1:$1,0),0),"캐릭터없음"))</f>
        <v>린하이</v>
      </c>
      <c r="E47" t="str">
        <f t="shared" ca="1" si="118"/>
        <v/>
      </c>
      <c r="F47" t="s">
        <v>468</v>
      </c>
      <c r="G47">
        <v>3</v>
      </c>
      <c r="H47">
        <v>6</v>
      </c>
      <c r="I47">
        <v>15</v>
      </c>
      <c r="J47">
        <v>0</v>
      </c>
      <c r="K47">
        <v>0</v>
      </c>
      <c r="L47">
        <v>0</v>
      </c>
      <c r="M47">
        <v>0</v>
      </c>
      <c r="N47">
        <v>0</v>
      </c>
      <c r="O47">
        <v>0</v>
      </c>
      <c r="P47">
        <v>0</v>
      </c>
      <c r="Q47">
        <v>18</v>
      </c>
      <c r="R47">
        <v>121</v>
      </c>
      <c r="S47" t="str">
        <f>IFERROR(VLOOKUP(R47,[2]WingLookTable!$A:$B,2,0),"캐릭터없음")</f>
        <v>Wing_BlueSinePatternFullSlow</v>
      </c>
      <c r="T47">
        <f t="shared" ca="1" si="119"/>
        <v>202</v>
      </c>
      <c r="U47"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v>
      </c>
      <c r="V47" t="str">
        <f t="shared" ca="1" si="84"/>
        <v>{"dy":21,"sl":1,"id":"Actor2235m","stats":{"tr":3,"trp":6,"str":15,"dex":0,"int":0,"vit":0,"train":0,"wgGr0":0,"wgGr1":0,"wgGr2":0,"wgGr3":18,"wgLk":121}}</v>
      </c>
      <c r="AD47">
        <v>46</v>
      </c>
      <c r="AE47">
        <v>252</v>
      </c>
      <c r="AF47">
        <f t="shared" si="94"/>
        <v>1</v>
      </c>
    </row>
    <row r="48" spans="1:32">
      <c r="A48">
        <v>21</v>
      </c>
      <c r="B48">
        <f t="shared" ca="1" si="72"/>
        <v>2</v>
      </c>
      <c r="C48" t="str">
        <f t="shared" ref="C48" ca="1" si="130">VLOOKUP(RANDBETWEEN(1,COUNTA(Z:Z)-1),Z:AA,2,0)</f>
        <v>Actor1141m</v>
      </c>
      <c r="D48" t="str">
        <f>IF(ISBLANK(F48),"",
IFERROR(VLOOKUP(F48,[2]ActorTable!$A:$H,MATCH("이름참고",[2]ActorTable!$1:$1,0),0),"캐릭터없음"))</f>
        <v>케이저</v>
      </c>
      <c r="E48" t="str">
        <f t="shared" ref="E48" ca="1" si="131">IF(AND(B48&lt;=OFFSET(B48,1,0),NOT(ISBLANK(F48))),
IF(F48=OFFSET(F48,1,0),"같음",""),"")</f>
        <v/>
      </c>
      <c r="F48" t="s">
        <v>371</v>
      </c>
      <c r="G48">
        <v>3</v>
      </c>
      <c r="H48">
        <v>6</v>
      </c>
      <c r="I48">
        <v>0</v>
      </c>
      <c r="J48">
        <v>5</v>
      </c>
      <c r="K48">
        <v>10</v>
      </c>
      <c r="L48">
        <v>0</v>
      </c>
      <c r="M48">
        <v>0</v>
      </c>
      <c r="N48">
        <v>0</v>
      </c>
      <c r="O48">
        <v>0</v>
      </c>
      <c r="P48">
        <v>0</v>
      </c>
      <c r="Q48">
        <v>18</v>
      </c>
      <c r="R48">
        <v>169</v>
      </c>
      <c r="S48" t="str">
        <f>IFERROR(VLOOKUP(R48,[2]WingLookTable!$A:$B,2,0),"캐릭터없음")</f>
        <v>Wing_DustMultiOtherOtherFullFast</v>
      </c>
      <c r="T48">
        <f t="shared" ref="T48" ca="1" si="132">VLOOKUP(RANDBETWEEN(1,COUNTA(AD:AD)-1),AD:AE,2,0)</f>
        <v>309</v>
      </c>
      <c r="U48" t="str">
        <f t="shared" ref="U48" ca="1" si="133">IF(ROW()=2,V48,OFFSET(U48,-1,0)&amp;IF(LEN(V48)=0,"",","&amp;V48))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v>
      </c>
      <c r="V48" t="str">
        <f t="shared" ca="1" si="84"/>
        <v>{"dy":21,"sl":2,"id":"Actor0113m","stats":{"tr":3,"trp":6,"str":0,"dex":5,"int":10,"vit":0,"train":0,"wgGr0":0,"wgGr1":0,"wgGr2":0,"wgGr3":18,"wgLk":169}}</v>
      </c>
      <c r="AD48">
        <v>47</v>
      </c>
      <c r="AE48">
        <v>256</v>
      </c>
      <c r="AF48">
        <f t="shared" si="94"/>
        <v>1</v>
      </c>
    </row>
    <row r="49" spans="1:32">
      <c r="A49">
        <v>21</v>
      </c>
      <c r="B49">
        <f t="shared" ref="B49" ca="1" si="134">IF(A49&lt;&gt;OFFSET(A49,-1,0),1,OFFSET(B49,-1,0)+1)</f>
        <v>3</v>
      </c>
      <c r="C49" t="str">
        <f t="shared" ref="C49" ca="1" si="135">VLOOKUP(RANDBETWEEN(1,COUNTA(Z:Z)-1),Z:AA,2,0)</f>
        <v>Actor2011m</v>
      </c>
      <c r="D49" t="str">
        <f>IF(ISBLANK(F49),"",
IFERROR(VLOOKUP(F49,[2]ActorTable!$A:$H,MATCH("이름참고",[2]ActorTable!$1:$1,0),0),"캐릭터없음"))</f>
        <v>플랜도</v>
      </c>
      <c r="E49" t="str">
        <f t="shared" ref="E49" ca="1" si="136">IF(AND(B49&lt;=OFFSET(B49,1,0),NOT(ISBLANK(F49))),
IF(F49=OFFSET(F49,1,0),"같음",""),"")</f>
        <v/>
      </c>
      <c r="F49" t="s">
        <v>339</v>
      </c>
      <c r="G49">
        <v>3</v>
      </c>
      <c r="H49">
        <v>6</v>
      </c>
      <c r="I49">
        <v>7</v>
      </c>
      <c r="J49">
        <v>8</v>
      </c>
      <c r="K49">
        <v>0</v>
      </c>
      <c r="L49">
        <v>0</v>
      </c>
      <c r="M49">
        <v>0</v>
      </c>
      <c r="N49">
        <v>0</v>
      </c>
      <c r="O49">
        <v>0</v>
      </c>
      <c r="P49">
        <v>0</v>
      </c>
      <c r="Q49">
        <v>18</v>
      </c>
      <c r="R49">
        <v>157</v>
      </c>
      <c r="S49" t="str">
        <f>IFERROR(VLOOKUP(R49,[2]WingLookTable!$A:$B,2,0),"캐릭터없음")</f>
        <v>Wing_DustGreenPatternPatternStripeSlow</v>
      </c>
      <c r="T49">
        <f t="shared" ref="T49" ca="1" si="137">VLOOKUP(RANDBETWEEN(1,COUNTA(AD:AD)-1),AD:AE,2,0)</f>
        <v>117</v>
      </c>
      <c r="U49" t="str">
        <f t="shared" ref="U49" ca="1" si="138">IF(ROW()=2,V49,OFFSET(U49,-1,0)&amp;IF(LEN(V49)=0,"",","&amp;V49))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v>
      </c>
      <c r="V49" t="str">
        <f t="shared" ref="V49" ca="1" si="139">"{"""&amp;A$1&amp;""":"&amp;A49
&amp;","""&amp;B$1&amp;""":"&amp;B49
&amp;IF(LEN(F49)=0,"",","""&amp;F$1&amp;""":"""&amp;F49&amp;"""")
&amp;IF(LEN(F49)=0,"",",""stats"":{")
&amp;IF(LEN(F49)=0,"",""""&amp;G$1&amp;""":"&amp;G49)
&amp;IF(LEN(F49)=0,"",","""&amp;H$1&amp;""":"&amp;H49)
&amp;IF(LEN(F49)=0,"",","""&amp;I$1&amp;""":"&amp;I49)
&amp;IF(LEN(F49)=0,"",","""&amp;J$1&amp;""":"&amp;J49)
&amp;IF(LEN(F49)=0,"",","""&amp;K$1&amp;""":"&amp;K49)
&amp;IF(LEN(F49)=0,"",","""&amp;L$1&amp;""":"&amp;L49)
&amp;IF(LEN(F49)=0,"",","""&amp;M$1&amp;""":"&amp;M49)
&amp;IF(LEN(F49)=0,"",","""&amp;N$1&amp;""":"&amp;N49)
&amp;IF(LEN(F49)=0,"",","""&amp;O$1&amp;""":"&amp;O49)
&amp;IF(LEN(F49)=0,"",","""&amp;P$1&amp;""":"&amp;P49)
&amp;IF(LEN(F49)=0,"",","""&amp;Q$1&amp;""":"&amp;Q49)
&amp;IF(LEN(F49)=0,"",","""&amp;R$1&amp;""":"&amp;R49)
&amp;IF(LEN(F49)=0,"","}")&amp;"}"</f>
        <v>{"dy":21,"sl":3,"id":"Actor1039m","stats":{"tr":3,"trp":6,"str":7,"dex":8,"int":0,"vit":0,"train":0,"wgGr0":0,"wgGr1":0,"wgGr2":0,"wgGr3":18,"wgLk":157}}</v>
      </c>
      <c r="AD49">
        <v>48</v>
      </c>
      <c r="AE49">
        <v>260</v>
      </c>
      <c r="AF49">
        <f t="shared" si="94"/>
        <v>0</v>
      </c>
    </row>
    <row r="50" spans="1:32">
      <c r="A50">
        <v>22</v>
      </c>
      <c r="B50">
        <f t="shared" ca="1" si="72"/>
        <v>1</v>
      </c>
      <c r="C50" t="str">
        <f t="shared" ref="C50" ca="1" si="140">VLOOKUP(RANDBETWEEN(1,COUNTA(Z:Z)-1),Z:AA,2,0)</f>
        <v>Actor0240m</v>
      </c>
      <c r="D50" t="str">
        <f>IF(ISBLANK(F50),"",
IFERROR(VLOOKUP(F50,[2]ActorTable!$A:$H,MATCH("이름참고",[2]ActorTable!$1:$1,0),0),"캐릭터없음"))</f>
        <v>프리스</v>
      </c>
      <c r="E50" t="str">
        <f t="shared" ref="E50" ca="1" si="141">IF(AND(B50&lt;=OFFSET(B50,1,0),NOT(ISBLANK(F50))),
IF(F50=OFFSET(F50,1,0),"같음",""),"")</f>
        <v/>
      </c>
      <c r="F50" t="s">
        <v>367</v>
      </c>
      <c r="G50">
        <v>3</v>
      </c>
      <c r="H50">
        <v>6</v>
      </c>
      <c r="I50">
        <v>8</v>
      </c>
      <c r="J50">
        <v>7</v>
      </c>
      <c r="K50">
        <v>0</v>
      </c>
      <c r="L50">
        <v>0</v>
      </c>
      <c r="M50">
        <v>0</v>
      </c>
      <c r="N50">
        <v>0</v>
      </c>
      <c r="O50">
        <v>0</v>
      </c>
      <c r="P50">
        <v>0</v>
      </c>
      <c r="Q50">
        <v>18</v>
      </c>
      <c r="R50">
        <v>372</v>
      </c>
      <c r="S50" t="str">
        <f>IFERROR(VLOOKUP(R50,[2]WingLookTable!$A:$B,2,0),"캐릭터없음")</f>
        <v>Wing_WhiteFullNoiseOtherFast</v>
      </c>
      <c r="T50">
        <f t="shared" ref="T50" ca="1" si="142">VLOOKUP(RANDBETWEEN(1,COUNTA(AD:AD)-1),AD:AE,2,0)</f>
        <v>121</v>
      </c>
      <c r="U50" t="str">
        <f t="shared" ref="U50" ca="1" si="143">IF(ROW()=2,V50,OFFSET(U50,-1,0)&amp;IF(LEN(V50)=0,"",","&amp;V50))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v>
      </c>
      <c r="V50" t="str">
        <f t="shared" ca="1" si="84"/>
        <v>{"dy":22,"sl":1,"id":"Actor0125m","stats":{"tr":3,"trp":6,"str":8,"dex":7,"int":0,"vit":0,"train":0,"wgGr0":0,"wgGr1":0,"wgGr2":0,"wgGr3":18,"wgLk":372}}</v>
      </c>
      <c r="AD50">
        <v>49</v>
      </c>
      <c r="AE50">
        <v>264</v>
      </c>
      <c r="AF50">
        <f t="shared" si="94"/>
        <v>1</v>
      </c>
    </row>
    <row r="51" spans="1:32">
      <c r="A51">
        <v>22</v>
      </c>
      <c r="B51">
        <f t="shared" ca="1" si="72"/>
        <v>2</v>
      </c>
      <c r="C51" t="str">
        <f t="shared" ref="C51" ca="1" si="144">VLOOKUP(RANDBETWEEN(1,COUNTA(Z:Z)-1),Z:AA,2,0)</f>
        <v>Actor1029m</v>
      </c>
      <c r="D51" t="str">
        <f>IF(ISBLANK(F51),"",
IFERROR(VLOOKUP(F51,[2]ActorTable!$A:$H,MATCH("이름참고",[2]ActorTable!$1:$1,0),0),"캐릭터없음"))</f>
        <v>젤리아</v>
      </c>
      <c r="E51" t="str">
        <f t="shared" ref="E51" ca="1" si="145">IF(AND(B51&lt;=OFFSET(B51,1,0),NOT(ISBLANK(F51))),
IF(F51=OFFSET(F51,1,0),"같음",""),"")</f>
        <v/>
      </c>
      <c r="F51" t="s">
        <v>383</v>
      </c>
      <c r="G51">
        <v>3</v>
      </c>
      <c r="H51">
        <v>6</v>
      </c>
      <c r="I51">
        <v>8</v>
      </c>
      <c r="J51">
        <v>0</v>
      </c>
      <c r="K51">
        <v>7</v>
      </c>
      <c r="L51">
        <v>0</v>
      </c>
      <c r="M51">
        <v>0</v>
      </c>
      <c r="N51">
        <v>0</v>
      </c>
      <c r="O51">
        <v>0</v>
      </c>
      <c r="P51">
        <v>0</v>
      </c>
      <c r="Q51">
        <v>18</v>
      </c>
      <c r="R51">
        <v>321</v>
      </c>
      <c r="S51" t="str">
        <f>IFERROR(VLOOKUP(R51,[2]WingLookTable!$A:$B,2,0),"캐릭터없음")</f>
        <v>Wing_DustMultiOtherOtherOtherSlow</v>
      </c>
      <c r="T51">
        <f t="shared" ref="T51" ca="1" si="146">VLOOKUP(RANDBETWEEN(1,COUNTA(AD:AD)-1),AD:AE,2,0)</f>
        <v>240</v>
      </c>
      <c r="U51" t="str">
        <f t="shared" ref="U51" ca="1" si="147">IF(ROW()=2,V51,OFFSET(U51,-1,0)&amp;IF(LEN(V51)=0,"",","&amp;V51))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v>
      </c>
      <c r="V51" t="str">
        <f t="shared" ca="1" si="84"/>
        <v>{"dy":22,"sl":2,"id":"Actor1005m","stats":{"tr":3,"trp":6,"str":8,"dex":0,"int":7,"vit":0,"train":0,"wgGr0":0,"wgGr1":0,"wgGr2":0,"wgGr3":18,"wgLk":321}}</v>
      </c>
      <c r="AD51">
        <v>50</v>
      </c>
      <c r="AE51">
        <v>268</v>
      </c>
      <c r="AF51">
        <f t="shared" si="94"/>
        <v>0</v>
      </c>
    </row>
    <row r="52" spans="1:32">
      <c r="A52">
        <v>23</v>
      </c>
      <c r="B52">
        <f t="shared" ca="1" si="72"/>
        <v>1</v>
      </c>
      <c r="C52" t="str">
        <f t="shared" ref="C52" ca="1" si="148">VLOOKUP(RANDBETWEEN(1,COUNTA(Z:Z)-1),Z:AA,2,0)</f>
        <v>Actor1005m</v>
      </c>
      <c r="D52" t="str">
        <f>IF(ISBLANK(F52),"",
IFERROR(VLOOKUP(F52,[2]ActorTable!$A:$H,MATCH("이름참고",[2]ActorTable!$1:$1,0),0),"캐릭터없음"))</f>
        <v>오비우스</v>
      </c>
      <c r="E52" t="str">
        <f t="shared" ref="E52" ca="1" si="149">IF(AND(B52&lt;=OFFSET(B52,1,0),NOT(ISBLANK(F52))),
IF(F52=OFFSET(F52,1,0),"같음",""),"")</f>
        <v/>
      </c>
      <c r="F52" t="s">
        <v>349</v>
      </c>
      <c r="G52">
        <v>3</v>
      </c>
      <c r="H52">
        <v>6</v>
      </c>
      <c r="I52">
        <v>0</v>
      </c>
      <c r="J52">
        <v>15</v>
      </c>
      <c r="K52">
        <v>0</v>
      </c>
      <c r="L52">
        <v>0</v>
      </c>
      <c r="M52">
        <v>0</v>
      </c>
      <c r="N52">
        <v>0</v>
      </c>
      <c r="O52">
        <v>0</v>
      </c>
      <c r="P52">
        <v>0</v>
      </c>
      <c r="Q52">
        <v>18</v>
      </c>
      <c r="R52">
        <v>336</v>
      </c>
      <c r="S52" t="str">
        <f>IFERROR(VLOOKUP(R52,[2]WingLookTable!$A:$B,2,0),"캐릭터없음")</f>
        <v>Wing_DustRedSineNoiseOtherSlow</v>
      </c>
      <c r="T52">
        <f t="shared" ref="T52" ca="1" si="150">VLOOKUP(RANDBETWEEN(1,COUNTA(AD:AD)-1),AD:AE,2,0)</f>
        <v>109</v>
      </c>
      <c r="U52" t="str">
        <f t="shared" ref="U52" ca="1" si="151">IF(ROW()=2,V52,OFFSET(U52,-1,0)&amp;IF(LEN(V52)=0,"",","&amp;V52))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v>
      </c>
      <c r="V52" t="str">
        <f t="shared" ca="1" si="84"/>
        <v>{"dy":23,"sl":1,"id":"Actor1141m","stats":{"tr":3,"trp":6,"str":0,"dex":15,"int":0,"vit":0,"train":0,"wgGr0":0,"wgGr1":0,"wgGr2":0,"wgGr3":18,"wgLk":336}}</v>
      </c>
      <c r="AD52">
        <v>51</v>
      </c>
      <c r="AE52">
        <v>272</v>
      </c>
      <c r="AF52">
        <f t="shared" si="94"/>
        <v>1</v>
      </c>
    </row>
    <row r="53" spans="1:32">
      <c r="A53">
        <v>23</v>
      </c>
      <c r="B53">
        <f t="shared" ca="1" si="72"/>
        <v>2</v>
      </c>
      <c r="C53" t="str">
        <f t="shared" ref="C53" ca="1" si="152">VLOOKUP(RANDBETWEEN(1,COUNTA(Z:Z)-1),Z:AA,2,0)</f>
        <v>Actor1002m</v>
      </c>
      <c r="D53" t="str">
        <f>IF(ISBLANK(F53),"",
IFERROR(VLOOKUP(F53,[2]ActorTable!$A:$H,MATCH("이름참고",[2]ActorTable!$1:$1,0),0),"캐릭터없음"))</f>
        <v>도스로프</v>
      </c>
      <c r="E53" t="str">
        <f t="shared" ref="E53" ca="1" si="153">IF(AND(B53&lt;=OFFSET(B53,1,0),NOT(ISBLANK(F53))),
IF(F53=OFFSET(F53,1,0),"같음",""),"")</f>
        <v/>
      </c>
      <c r="F53" t="s">
        <v>389</v>
      </c>
      <c r="G53">
        <v>3</v>
      </c>
      <c r="H53">
        <v>6</v>
      </c>
      <c r="I53">
        <v>0</v>
      </c>
      <c r="J53">
        <v>0</v>
      </c>
      <c r="K53">
        <v>15</v>
      </c>
      <c r="L53">
        <v>0</v>
      </c>
      <c r="M53">
        <v>0</v>
      </c>
      <c r="N53">
        <v>0</v>
      </c>
      <c r="O53">
        <v>0</v>
      </c>
      <c r="P53">
        <v>0</v>
      </c>
      <c r="Q53">
        <v>18</v>
      </c>
      <c r="R53">
        <v>163</v>
      </c>
      <c r="S53" t="str">
        <f>IFERROR(VLOOKUP(R53,[2]WingLookTable!$A:$B,2,0),"캐릭터없음")</f>
        <v>Wing_DustGreenSineOtherFullFast</v>
      </c>
      <c r="T53">
        <f t="shared" ref="T53" ca="1" si="154">VLOOKUP(RANDBETWEEN(1,COUNTA(AD:AD)-1),AD:AE,2,0)</f>
        <v>117</v>
      </c>
      <c r="U53" t="str">
        <f t="shared" ref="U53" ca="1" si="155">IF(ROW()=2,V53,OFFSET(U53,-1,0)&amp;IF(LEN(V53)=0,"",","&amp;V53))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v>
      </c>
      <c r="V53" t="str">
        <f t="shared" ca="1" si="84"/>
        <v>{"dy":23,"sl":2,"id":"Actor0030m","stats":{"tr":3,"trp":6,"str":0,"dex":0,"int":15,"vit":0,"train":0,"wgGr0":0,"wgGr1":0,"wgGr2":0,"wgGr3":18,"wgLk":163}}</v>
      </c>
      <c r="AD53">
        <v>52</v>
      </c>
      <c r="AE53">
        <v>276</v>
      </c>
      <c r="AF53">
        <f t="shared" si="94"/>
        <v>1</v>
      </c>
    </row>
    <row r="54" spans="1:32">
      <c r="A54">
        <v>24</v>
      </c>
      <c r="B54">
        <f t="shared" ca="1" si="72"/>
        <v>1</v>
      </c>
      <c r="C54" t="str">
        <f t="shared" ca="1" si="117"/>
        <v>Actor1005m</v>
      </c>
      <c r="D54" t="str">
        <f>IF(ISBLANK(F54),"",
IFERROR(VLOOKUP(F54,[2]ActorTable!$A:$H,MATCH("이름참고",[2]ActorTable!$1:$1,0),0),"캐릭터없음"))</f>
        <v>카츄진</v>
      </c>
      <c r="E54" t="str">
        <f t="shared" ca="1" si="118"/>
        <v/>
      </c>
      <c r="F54" t="s">
        <v>354</v>
      </c>
      <c r="G54">
        <v>3</v>
      </c>
      <c r="H54">
        <v>6</v>
      </c>
      <c r="I54">
        <v>7</v>
      </c>
      <c r="J54">
        <v>8</v>
      </c>
      <c r="K54">
        <v>0</v>
      </c>
      <c r="L54">
        <v>0</v>
      </c>
      <c r="M54">
        <v>0</v>
      </c>
      <c r="N54">
        <v>0</v>
      </c>
      <c r="O54">
        <v>0</v>
      </c>
      <c r="P54">
        <v>0</v>
      </c>
      <c r="Q54">
        <v>18</v>
      </c>
      <c r="R54">
        <v>105</v>
      </c>
      <c r="S54" t="str">
        <f>IFERROR(VLOOKUP(R54,[2]WingLookTable!$A:$B,2,0),"캐릭터없음")</f>
        <v>Wing_BlueNoisePatternFullFast</v>
      </c>
      <c r="T54">
        <f t="shared" ca="1" si="119"/>
        <v>105</v>
      </c>
      <c r="U54" t="str">
        <f t="shared" ref="U54" ca="1" si="156">IF(ROW()=2,V54,OFFSET(U54,-1,0)&amp;IF(LEN(V54)=0,"",","&amp;V54))</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v>
      </c>
      <c r="V54" t="str">
        <f t="shared" ref="V54" ca="1" si="157">"{"""&amp;A$1&amp;""":"&amp;A54
&amp;","""&amp;B$1&amp;""":"&amp;B54
&amp;IF(LEN(F54)=0,"",","""&amp;F$1&amp;""":"""&amp;F54&amp;"""")
&amp;IF(LEN(F54)=0,"",",""stats"":{")
&amp;IF(LEN(F54)=0,"",""""&amp;G$1&amp;""":"&amp;G54)
&amp;IF(LEN(F54)=0,"",","""&amp;H$1&amp;""":"&amp;H54)
&amp;IF(LEN(F54)=0,"",","""&amp;I$1&amp;""":"&amp;I54)
&amp;IF(LEN(F54)=0,"",","""&amp;J$1&amp;""":"&amp;J54)
&amp;IF(LEN(F54)=0,"",","""&amp;K$1&amp;""":"&amp;K54)
&amp;IF(LEN(F54)=0,"",","""&amp;L$1&amp;""":"&amp;L54)
&amp;IF(LEN(F54)=0,"",","""&amp;M$1&amp;""":"&amp;M54)
&amp;IF(LEN(F54)=0,"",","""&amp;N$1&amp;""":"&amp;N54)
&amp;IF(LEN(F54)=0,"",","""&amp;O$1&amp;""":"&amp;O54)
&amp;IF(LEN(F54)=0,"",","""&amp;P$1&amp;""":"&amp;P54)
&amp;IF(LEN(F54)=0,"",","""&amp;Q$1&amp;""":"&amp;Q54)
&amp;IF(LEN(F54)=0,"",","""&amp;R$1&amp;""":"&amp;R54)
&amp;IF(LEN(F54)=0,"","}")&amp;"}"</f>
        <v>{"dy":24,"sl":1,"id":"Actor3117m","stats":{"tr":3,"trp":6,"str":7,"dex":8,"int":0,"vit":0,"train":0,"wgGr0":0,"wgGr1":0,"wgGr2":0,"wgGr3":18,"wgLk":105}}</v>
      </c>
      <c r="AD54">
        <v>53</v>
      </c>
      <c r="AE54">
        <v>280</v>
      </c>
      <c r="AF54">
        <f t="shared" si="94"/>
        <v>1</v>
      </c>
    </row>
    <row r="55" spans="1:32">
      <c r="A55">
        <v>24</v>
      </c>
      <c r="B55">
        <f t="shared" ca="1" si="72"/>
        <v>2</v>
      </c>
      <c r="C55" t="str">
        <f t="shared" ref="C55" ca="1" si="158">VLOOKUP(RANDBETWEEN(1,COUNTA(Z:Z)-1),Z:AA,2,0)</f>
        <v>Actor1039m</v>
      </c>
      <c r="D55" t="str">
        <f>IF(ISBLANK(F55),"",
IFERROR(VLOOKUP(F55,[2]ActorTable!$A:$H,MATCH("이름참고",[2]ActorTable!$1:$1,0),0),"캐릭터없음"))</f>
        <v>헤르윈</v>
      </c>
      <c r="E55" t="str">
        <f t="shared" ref="E55" ca="1" si="159">IF(AND(B55&lt;=OFFSET(B55,1,0),NOT(ISBLANK(F55))),
IF(F55=OFFSET(F55,1,0),"같음",""),"")</f>
        <v/>
      </c>
      <c r="F55" t="s">
        <v>365</v>
      </c>
      <c r="G55">
        <v>3</v>
      </c>
      <c r="H55">
        <v>6</v>
      </c>
      <c r="I55">
        <v>0</v>
      </c>
      <c r="J55">
        <v>8</v>
      </c>
      <c r="K55">
        <v>7</v>
      </c>
      <c r="L55">
        <v>0</v>
      </c>
      <c r="M55">
        <v>0</v>
      </c>
      <c r="N55">
        <v>0</v>
      </c>
      <c r="O55">
        <v>0</v>
      </c>
      <c r="P55">
        <v>0</v>
      </c>
      <c r="Q55">
        <v>18</v>
      </c>
      <c r="R55">
        <v>315</v>
      </c>
      <c r="S55" t="str">
        <f>IFERROR(VLOOKUP(R55,[2]WingLookTable!$A:$B,2,0),"캐릭터없음")</f>
        <v>Wing_DustMultiNoiseOtherOtherSlow</v>
      </c>
      <c r="T55">
        <f t="shared" ref="T55" ca="1" si="160">VLOOKUP(RANDBETWEEN(1,COUNTA(AD:AD)-1),AD:AE,2,0)</f>
        <v>157</v>
      </c>
      <c r="U55" t="str">
        <f t="shared" ref="U55" ca="1" si="161">IF(ROW()=2,V55,OFFSET(U55,-1,0)&amp;IF(LEN(V55)=0,"",","&amp;V55))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v>
      </c>
      <c r="V55" t="str">
        <f t="shared" ref="V55" ca="1" si="162">"{"""&amp;A$1&amp;""":"&amp;A55
&amp;","""&amp;B$1&amp;""":"&amp;B55
&amp;IF(LEN(F55)=0,"",","""&amp;F$1&amp;""":"""&amp;F55&amp;"""")
&amp;IF(LEN(F55)=0,"",",""stats"":{")
&amp;IF(LEN(F55)=0,"",""""&amp;G$1&amp;""":"&amp;G55)
&amp;IF(LEN(F55)=0,"",","""&amp;H$1&amp;""":"&amp;H55)
&amp;IF(LEN(F55)=0,"",","""&amp;I$1&amp;""":"&amp;I55)
&amp;IF(LEN(F55)=0,"",","""&amp;J$1&amp;""":"&amp;J55)
&amp;IF(LEN(F55)=0,"",","""&amp;K$1&amp;""":"&amp;K55)
&amp;IF(LEN(F55)=0,"",","""&amp;L$1&amp;""":"&amp;L55)
&amp;IF(LEN(F55)=0,"",","""&amp;M$1&amp;""":"&amp;M55)
&amp;IF(LEN(F55)=0,"",","""&amp;N$1&amp;""":"&amp;N55)
&amp;IF(LEN(F55)=0,"",","""&amp;O$1&amp;""":"&amp;O55)
&amp;IF(LEN(F55)=0,"",","""&amp;P$1&amp;""":"&amp;P55)
&amp;IF(LEN(F55)=0,"",","""&amp;Q$1&amp;""":"&amp;Q55)
&amp;IF(LEN(F55)=0,"",","""&amp;R$1&amp;""":"&amp;R55)
&amp;IF(LEN(F55)=0,"","}")&amp;"}"</f>
        <v>{"dy":24,"sl":2,"id":"Actor0007m","stats":{"tr":3,"trp":6,"str":0,"dex":8,"int":7,"vit":0,"train":0,"wgGr0":0,"wgGr1":0,"wgGr2":0,"wgGr3":18,"wgLk":315}}</v>
      </c>
      <c r="AD55">
        <v>54</v>
      </c>
      <c r="AE55">
        <v>284</v>
      </c>
      <c r="AF55">
        <f t="shared" si="94"/>
        <v>1</v>
      </c>
    </row>
    <row r="56" spans="1:32">
      <c r="A56">
        <v>25</v>
      </c>
      <c r="B56">
        <f t="shared" ca="1" si="72"/>
        <v>1</v>
      </c>
      <c r="C56" t="str">
        <f t="shared" ca="1" si="117"/>
        <v>Actor2010m</v>
      </c>
      <c r="D56" t="str">
        <f>IF(ISBLANK(F56),"",
IFERROR(VLOOKUP(F56,[2]ActorTable!$A:$H,MATCH("이름참고",[2]ActorTable!$1:$1,0),0),"캐릭터없음"))</f>
        <v>닉스</v>
      </c>
      <c r="E56" t="str">
        <f t="shared" ca="1" si="118"/>
        <v/>
      </c>
      <c r="F56" t="s">
        <v>319</v>
      </c>
      <c r="G56">
        <v>3</v>
      </c>
      <c r="H56">
        <v>6</v>
      </c>
      <c r="I56">
        <v>8</v>
      </c>
      <c r="J56">
        <v>7</v>
      </c>
      <c r="K56">
        <v>0</v>
      </c>
      <c r="L56">
        <v>0</v>
      </c>
      <c r="M56">
        <v>0</v>
      </c>
      <c r="N56">
        <v>0</v>
      </c>
      <c r="O56">
        <v>0</v>
      </c>
      <c r="P56">
        <v>0</v>
      </c>
      <c r="Q56">
        <v>18</v>
      </c>
      <c r="R56">
        <v>220</v>
      </c>
      <c r="S56" t="str">
        <f>IFERROR(VLOOKUP(R56,[2]WingLookTable!$A:$B,2,0),"캐릭터없음")</f>
        <v>Wing_GreenPatternPatternFullSlow</v>
      </c>
      <c r="T56">
        <f t="shared" ca="1" si="119"/>
        <v>328</v>
      </c>
      <c r="U56"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v>
      </c>
      <c r="V56" t="str">
        <f t="shared" ca="1" si="84"/>
        <v>{"dy":25,"sl":1,"id":"Actor1109m","stats":{"tr":3,"trp":6,"str":8,"dex":7,"int":0,"vit":0,"train":0,"wgGr0":0,"wgGr1":0,"wgGr2":0,"wgGr3":18,"wgLk":220}}</v>
      </c>
      <c r="AD56">
        <v>55</v>
      </c>
      <c r="AE56">
        <v>288</v>
      </c>
      <c r="AF56">
        <f t="shared" si="94"/>
        <v>1</v>
      </c>
    </row>
    <row r="57" spans="1:32">
      <c r="A57">
        <v>25</v>
      </c>
      <c r="B57">
        <f t="shared" ca="1" si="72"/>
        <v>2</v>
      </c>
      <c r="C57" t="str">
        <f t="shared" ref="C57" ca="1" si="163">VLOOKUP(RANDBETWEEN(1,COUNTA(Z:Z)-1),Z:AA,2,0)</f>
        <v>Actor1039m</v>
      </c>
      <c r="D57" t="str">
        <f>IF(ISBLANK(F57),"",
IFERROR(VLOOKUP(F57,[2]ActorTable!$A:$H,MATCH("이름참고",[2]ActorTable!$1:$1,0),0),"캐릭터없음"))</f>
        <v>러센트</v>
      </c>
      <c r="E57" t="str">
        <f t="shared" ref="E57" ca="1" si="164">IF(AND(B57&lt;=OFFSET(B57,1,0),NOT(ISBLANK(F57))),
IF(F57=OFFSET(F57,1,0),"같음",""),"")</f>
        <v/>
      </c>
      <c r="F57" t="s">
        <v>384</v>
      </c>
      <c r="G57">
        <v>3</v>
      </c>
      <c r="H57">
        <v>6</v>
      </c>
      <c r="I57">
        <v>7</v>
      </c>
      <c r="J57">
        <v>0</v>
      </c>
      <c r="K57">
        <v>0</v>
      </c>
      <c r="L57">
        <v>8</v>
      </c>
      <c r="M57">
        <v>0</v>
      </c>
      <c r="N57">
        <v>0</v>
      </c>
      <c r="O57">
        <v>0</v>
      </c>
      <c r="P57">
        <v>0</v>
      </c>
      <c r="Q57">
        <v>18</v>
      </c>
      <c r="R57">
        <v>312</v>
      </c>
      <c r="S57" t="str">
        <f>IFERROR(VLOOKUP(R57,[2]WingLookTable!$A:$B,2,0),"캐릭터없음")</f>
        <v>Wing_DustMultiNoiseOtherFullFast</v>
      </c>
      <c r="T57">
        <f t="shared" ref="T57" ca="1" si="165">VLOOKUP(RANDBETWEEN(1,COUNTA(AD:AD)-1),AD:AE,2,0)</f>
        <v>175</v>
      </c>
      <c r="U57" t="str">
        <f t="shared" ref="U57" ca="1" si="166">IF(ROW()=2,V57,OFFSET(U57,-1,0)&amp;IF(LEN(V57)=0,"",","&amp;V57))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v>
      </c>
      <c r="V57" t="str">
        <f t="shared" ca="1" si="84"/>
        <v>{"dy":25,"sl":2,"id":"Actor0024m","stats":{"tr":3,"trp":6,"str":7,"dex":0,"int":0,"vit":8,"train":0,"wgGr0":0,"wgGr1":0,"wgGr2":0,"wgGr3":18,"wgLk":312}}</v>
      </c>
      <c r="AD57">
        <v>56</v>
      </c>
      <c r="AE57">
        <v>291</v>
      </c>
      <c r="AF57">
        <f t="shared" si="94"/>
        <v>1</v>
      </c>
    </row>
    <row r="58" spans="1:32">
      <c r="A58">
        <v>26</v>
      </c>
      <c r="B58">
        <f t="shared" ca="1" si="72"/>
        <v>1</v>
      </c>
      <c r="C58" t="str">
        <f t="shared" ref="C58" ca="1" si="167">VLOOKUP(RANDBETWEEN(1,COUNTA(Z:Z)-1),Z:AA,2,0)</f>
        <v>Actor0236m</v>
      </c>
      <c r="D58" t="str">
        <f>IF(ISBLANK(F58),"",
IFERROR(VLOOKUP(F58,[2]ActorTable!$A:$H,MATCH("이름참고",[2]ActorTable!$1:$1,0),0),"캐릭터없음"))</f>
        <v>베이</v>
      </c>
      <c r="E58" t="str">
        <f t="shared" ref="E58" ca="1" si="168">IF(AND(B58&lt;=OFFSET(B58,1,0),NOT(ISBLANK(F58))),
IF(F58=OFFSET(F58,1,0),"같음",""),"")</f>
        <v/>
      </c>
      <c r="F58" t="s">
        <v>315</v>
      </c>
      <c r="G58">
        <v>3</v>
      </c>
      <c r="H58">
        <v>6</v>
      </c>
      <c r="I58">
        <v>15</v>
      </c>
      <c r="J58">
        <v>0</v>
      </c>
      <c r="K58">
        <v>0</v>
      </c>
      <c r="L58">
        <v>0</v>
      </c>
      <c r="M58">
        <v>0</v>
      </c>
      <c r="N58">
        <v>0</v>
      </c>
      <c r="O58">
        <v>0</v>
      </c>
      <c r="P58">
        <v>0</v>
      </c>
      <c r="Q58">
        <v>18</v>
      </c>
      <c r="R58">
        <v>328</v>
      </c>
      <c r="S58" t="str">
        <f>IFERROR(VLOOKUP(R58,[2]WingLookTable!$A:$B,2,0),"캐릭터없음")</f>
        <v>Wing_DustRedFullBeeOtherSlow</v>
      </c>
      <c r="T58">
        <f t="shared" ref="T58" ca="1" si="169">VLOOKUP(RANDBETWEEN(1,COUNTA(AD:AD)-1),AD:AE,2,0)</f>
        <v>284</v>
      </c>
      <c r="U58" t="str">
        <f t="shared" ref="U58" ca="1" si="170">IF(ROW()=2,V58,OFFSET(U58,-1,0)&amp;IF(LEN(V58)=0,"",","&amp;V58))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v>
      </c>
      <c r="V58" t="str">
        <f t="shared" ca="1" si="84"/>
        <v>{"dy":26,"sl":1,"id":"Actor0104m","stats":{"tr":3,"trp":6,"str":15,"dex":0,"int":0,"vit":0,"train":0,"wgGr0":0,"wgGr1":0,"wgGr2":0,"wgGr3":18,"wgLk":328}}</v>
      </c>
      <c r="AD58">
        <v>57</v>
      </c>
      <c r="AE58">
        <v>294</v>
      </c>
      <c r="AF58">
        <f t="shared" si="94"/>
        <v>1</v>
      </c>
    </row>
    <row r="59" spans="1:32">
      <c r="A59">
        <v>26</v>
      </c>
      <c r="B59">
        <f t="shared" ca="1" si="72"/>
        <v>2</v>
      </c>
      <c r="C59" t="str">
        <f t="shared" ref="C59" ca="1" si="171">VLOOKUP(RANDBETWEEN(1,COUNTA(Z:Z)-1),Z:AA,2,0)</f>
        <v>Actor2010m</v>
      </c>
      <c r="D59" t="str">
        <f>IF(ISBLANK(F59),"",
IFERROR(VLOOKUP(F59,[2]ActorTable!$A:$H,MATCH("이름참고",[2]ActorTable!$1:$1,0),0),"캐릭터없음"))</f>
        <v>딘즈</v>
      </c>
      <c r="E59" t="str">
        <f t="shared" ref="E59" ca="1" si="172">IF(AND(B59&lt;=OFFSET(B59,1,0),NOT(ISBLANK(F59))),
IF(F59=OFFSET(F59,1,0),"같음",""),"")</f>
        <v/>
      </c>
      <c r="F59" t="s">
        <v>455</v>
      </c>
      <c r="G59">
        <v>3</v>
      </c>
      <c r="H59">
        <v>6</v>
      </c>
      <c r="I59">
        <v>7</v>
      </c>
      <c r="J59">
        <v>0</v>
      </c>
      <c r="K59">
        <v>8</v>
      </c>
      <c r="L59">
        <v>0</v>
      </c>
      <c r="M59">
        <v>0</v>
      </c>
      <c r="N59">
        <v>0</v>
      </c>
      <c r="O59">
        <v>0</v>
      </c>
      <c r="P59">
        <v>0</v>
      </c>
      <c r="Q59">
        <v>18</v>
      </c>
      <c r="R59">
        <v>229</v>
      </c>
      <c r="S59" t="str">
        <f>IFERROR(VLOOKUP(R59,[2]WingLookTable!$A:$B,2,0),"캐릭터없음")</f>
        <v>Wing_MultiOtherOtherOtherFast</v>
      </c>
      <c r="T59">
        <f t="shared" ref="T59" ca="1" si="173">VLOOKUP(RANDBETWEEN(1,COUNTA(AD:AD)-1),AD:AE,2,0)</f>
        <v>256</v>
      </c>
      <c r="U59" t="str">
        <f t="shared" ref="U59" ca="1" si="174">IF(ROW()=2,V59,OFFSET(U59,-1,0)&amp;IF(LEN(V59)=0,"",","&amp;V59))</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v>
      </c>
      <c r="V59" t="str">
        <f t="shared" ca="1" si="84"/>
        <v>{"dy":26,"sl":2,"id":"Actor3022m","stats":{"tr":3,"trp":6,"str":7,"dex":0,"int":8,"vit":0,"train":0,"wgGr0":0,"wgGr1":0,"wgGr2":0,"wgGr3":18,"wgLk":229}}</v>
      </c>
      <c r="AD59">
        <v>58</v>
      </c>
      <c r="AE59">
        <v>297</v>
      </c>
      <c r="AF59">
        <f t="shared" si="94"/>
        <v>1</v>
      </c>
    </row>
    <row r="60" spans="1:32">
      <c r="A60">
        <v>27</v>
      </c>
      <c r="B60">
        <f t="shared" ca="1" si="72"/>
        <v>1</v>
      </c>
      <c r="C60" t="str">
        <f t="shared" ca="1" si="117"/>
        <v>Actor1216m</v>
      </c>
      <c r="D60" t="str">
        <f>IF(ISBLANK(F60),"",
IFERROR(VLOOKUP(F60,[2]ActorTable!$A:$H,MATCH("이름참고",[2]ActorTable!$1:$1,0),0),"캐릭터없음"))</f>
        <v>시리아</v>
      </c>
      <c r="E60" t="str">
        <f t="shared" ca="1" si="118"/>
        <v/>
      </c>
      <c r="F60" t="s">
        <v>489</v>
      </c>
      <c r="G60">
        <v>3</v>
      </c>
      <c r="H60">
        <v>6</v>
      </c>
      <c r="I60">
        <v>0</v>
      </c>
      <c r="J60">
        <v>10</v>
      </c>
      <c r="K60">
        <v>5</v>
      </c>
      <c r="L60">
        <v>0</v>
      </c>
      <c r="M60">
        <v>0</v>
      </c>
      <c r="N60">
        <v>0</v>
      </c>
      <c r="O60">
        <v>0</v>
      </c>
      <c r="P60">
        <v>0</v>
      </c>
      <c r="Q60">
        <v>18</v>
      </c>
      <c r="R60">
        <v>193</v>
      </c>
      <c r="S60" t="str">
        <f>IFERROR(VLOOKUP(R60,[2]WingLookTable!$A:$B,2,0),"캐릭터없음")</f>
        <v>Wing_DustYellowOtherNoiseOtherSlow</v>
      </c>
      <c r="T60">
        <f t="shared" ref="T60:T64" ca="1" si="175">VLOOKUP(RANDBETWEEN(1,COUNTA(AD:AD)-1),AD:AE,2,0)</f>
        <v>272</v>
      </c>
      <c r="U60" t="str">
        <f t="shared" ref="U60:U64" ca="1" si="176">IF(ROW()=2,V60,OFFSET(U60,-1,0)&amp;IF(LEN(V60)=0,"",","&amp;V60))</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v>
      </c>
      <c r="V60" t="str">
        <f t="shared" ca="1" si="84"/>
        <v>{"dy":27,"sl":1,"id":"Actor0233m","stats":{"tr":3,"trp":6,"str":0,"dex":10,"int":5,"vit":0,"train":0,"wgGr0":0,"wgGr1":0,"wgGr2":0,"wgGr3":18,"wgLk":193}}</v>
      </c>
      <c r="AD60">
        <v>59</v>
      </c>
      <c r="AE60">
        <v>300</v>
      </c>
      <c r="AF60">
        <f t="shared" si="94"/>
        <v>1</v>
      </c>
    </row>
    <row r="61" spans="1:32">
      <c r="A61">
        <v>27</v>
      </c>
      <c r="B61">
        <f t="shared" ca="1" si="72"/>
        <v>2</v>
      </c>
      <c r="C61" t="str">
        <f t="shared" ref="C61:C63" ca="1" si="177">VLOOKUP(RANDBETWEEN(1,COUNTA(Z:Z)-1),Z:AA,2,0)</f>
        <v>Actor2015m</v>
      </c>
      <c r="D61" t="str">
        <f>IF(ISBLANK(F61),"",
IFERROR(VLOOKUP(F61,[2]ActorTable!$A:$H,MATCH("이름참고",[2]ActorTable!$1:$1,0),0),"캐릭터없음"))</f>
        <v>테이슨</v>
      </c>
      <c r="E61" t="str">
        <f t="shared" ref="E61:E63" ca="1" si="178">IF(AND(B61&lt;=OFFSET(B61,1,0),NOT(ISBLANK(F61))),
IF(F61=OFFSET(F61,1,0),"같음",""),"")</f>
        <v/>
      </c>
      <c r="F61" t="s">
        <v>360</v>
      </c>
      <c r="G61">
        <v>3</v>
      </c>
      <c r="H61">
        <v>6</v>
      </c>
      <c r="I61">
        <v>15</v>
      </c>
      <c r="J61">
        <v>0</v>
      </c>
      <c r="K61">
        <v>0</v>
      </c>
      <c r="L61">
        <v>0</v>
      </c>
      <c r="M61">
        <v>0</v>
      </c>
      <c r="N61">
        <v>0</v>
      </c>
      <c r="O61">
        <v>0</v>
      </c>
      <c r="P61">
        <v>0</v>
      </c>
      <c r="Q61">
        <v>18</v>
      </c>
      <c r="R61">
        <v>318</v>
      </c>
      <c r="S61" t="str">
        <f>IFERROR(VLOOKUP(R61,[2]WingLookTable!$A:$B,2,0),"캐릭터없음")</f>
        <v>Wing_DustMultiOtherOtherOtherFast</v>
      </c>
      <c r="T61">
        <f t="shared" ca="1" si="175"/>
        <v>208</v>
      </c>
      <c r="U61" t="str">
        <f t="shared" ca="1" si="17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v>
      </c>
      <c r="V61" t="str">
        <f t="shared" ca="1" si="84"/>
        <v>{"dy":27,"sl":2,"id":"Actor1108m","stats":{"tr":3,"trp":6,"str":15,"dex":0,"int":0,"vit":0,"train":0,"wgGr0":0,"wgGr1":0,"wgGr2":0,"wgGr3":18,"wgLk":318}}</v>
      </c>
      <c r="AD61">
        <v>60</v>
      </c>
      <c r="AE61">
        <v>303</v>
      </c>
      <c r="AF61">
        <f t="shared" si="94"/>
        <v>1</v>
      </c>
    </row>
    <row r="62" spans="1:32">
      <c r="A62">
        <v>27</v>
      </c>
      <c r="B62">
        <f t="shared" ref="B62" ca="1" si="179">IF(A62&lt;&gt;OFFSET(A62,-1,0),1,OFFSET(B62,-1,0)+1)</f>
        <v>3</v>
      </c>
      <c r="C62" t="str">
        <f t="shared" ref="C62" ca="1" si="180">VLOOKUP(RANDBETWEEN(1,COUNTA(Z:Z)-1),Z:AA,2,0)</f>
        <v>Actor0236m</v>
      </c>
      <c r="D62" t="str">
        <f>IF(ISBLANK(F62),"",
IFERROR(VLOOKUP(F62,[2]ActorTable!$A:$H,MATCH("이름참고",[2]ActorTable!$1:$1,0),0),"캐릭터없음"))</f>
        <v>롤라</v>
      </c>
      <c r="E62" t="str">
        <f t="shared" ref="E62" ca="1" si="181">IF(AND(B62&lt;=OFFSET(B62,1,0),NOT(ISBLANK(F62))),
IF(F62=OFFSET(F62,1,0),"같음",""),"")</f>
        <v/>
      </c>
      <c r="F62" t="s">
        <v>327</v>
      </c>
      <c r="G62">
        <v>3</v>
      </c>
      <c r="H62">
        <v>6</v>
      </c>
      <c r="I62">
        <v>0</v>
      </c>
      <c r="J62">
        <v>0</v>
      </c>
      <c r="K62">
        <v>0</v>
      </c>
      <c r="L62">
        <v>15</v>
      </c>
      <c r="M62">
        <v>0</v>
      </c>
      <c r="N62">
        <v>0</v>
      </c>
      <c r="O62">
        <v>0</v>
      </c>
      <c r="P62">
        <v>0</v>
      </c>
      <c r="Q62">
        <v>18</v>
      </c>
      <c r="R62">
        <v>109</v>
      </c>
      <c r="S62" t="str">
        <f>IFERROR(VLOOKUP(R62,[2]WingLookTable!$A:$B,2,0),"캐릭터없음")</f>
        <v>Wing_BlueOtherNoiseFullFast</v>
      </c>
      <c r="T62">
        <f t="shared" ref="T62" ca="1" si="182">VLOOKUP(RANDBETWEEN(1,COUNTA(AD:AD)-1),AD:AE,2,0)</f>
        <v>348</v>
      </c>
      <c r="U62" t="str">
        <f t="shared" ref="U62" ca="1" si="183">IF(ROW()=2,V62,OFFSET(U62,-1,0)&amp;IF(LEN(V62)=0,"",","&amp;V62))</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v>
      </c>
      <c r="V62" t="str">
        <f t="shared" ref="V62" ca="1" si="184">"{"""&amp;A$1&amp;""":"&amp;A62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{"dy":27,"sl":3,"id":"Actor3019m","stats":{"tr":3,"trp":6,"str":0,"dex":0,"int":0,"vit":15,"train":0,"wgGr0":0,"wgGr1":0,"wgGr2":0,"wgGr3":18,"wgLk":109}}</v>
      </c>
      <c r="AD62">
        <v>61</v>
      </c>
      <c r="AE62">
        <v>306</v>
      </c>
      <c r="AF62">
        <f t="shared" si="94"/>
        <v>1</v>
      </c>
    </row>
    <row r="63" spans="1:32">
      <c r="A63">
        <v>28</v>
      </c>
      <c r="B63">
        <f t="shared" ref="B63" ca="1" si="185">IF(A63&lt;&gt;OFFSET(A63,-1,0),1,OFFSET(B63,-1,0)+1)</f>
        <v>1</v>
      </c>
      <c r="C63" t="str">
        <f t="shared" ca="1" si="177"/>
        <v>Actor3212m</v>
      </c>
      <c r="D63" t="str">
        <f>IF(ISBLANK(F63),"",
IFERROR(VLOOKUP(F63,[2]ActorTable!$A:$H,MATCH("이름참고",[2]ActorTable!$1:$1,0),0),"캐릭터없음"))</f>
        <v>나인</v>
      </c>
      <c r="E63" t="str">
        <f t="shared" ca="1" si="178"/>
        <v/>
      </c>
      <c r="F63" t="s">
        <v>450</v>
      </c>
      <c r="G63">
        <v>3</v>
      </c>
      <c r="H63">
        <v>6</v>
      </c>
      <c r="I63">
        <v>8</v>
      </c>
      <c r="J63">
        <v>7</v>
      </c>
      <c r="K63">
        <v>0</v>
      </c>
      <c r="L63">
        <v>0</v>
      </c>
      <c r="M63">
        <v>0</v>
      </c>
      <c r="N63">
        <v>0</v>
      </c>
      <c r="O63">
        <v>0</v>
      </c>
      <c r="P63">
        <v>0</v>
      </c>
      <c r="Q63">
        <v>18</v>
      </c>
      <c r="R63">
        <v>232</v>
      </c>
      <c r="S63" t="str">
        <f>IFERROR(VLOOKUP(R63,[2]WingLookTable!$A:$B,2,0),"캐릭터없음")</f>
        <v>Wing_MultiOtherOtherStripeSlow</v>
      </c>
      <c r="T63">
        <f t="shared" ref="T63" ca="1" si="186">VLOOKUP(RANDBETWEEN(1,COUNTA(AD:AD)-1),AD:AE,2,0)</f>
        <v>244</v>
      </c>
      <c r="U63" t="str">
        <f t="shared" ref="U63" ca="1" si="187">IF(ROW()=2,V63,OFFSET(U63,-1,0)&amp;IF(LEN(V63)=0,"",","&amp;V63))</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v>
      </c>
      <c r="V63" t="str">
        <f t="shared" ref="V63" ca="1" si="188">"{"""&amp;A$1&amp;""":"&amp;A63
&amp;","""&amp;B$1&amp;""":"&amp;B63
&amp;IF(LEN(F63)=0,"",","""&amp;F$1&amp;""":"""&amp;F63&amp;"""")
&amp;IF(LEN(F63)=0,"",",""stats"":{")
&amp;IF(LEN(F63)=0,"",""""&amp;G$1&amp;""":"&amp;G63)
&amp;IF(LEN(F63)=0,"",","""&amp;H$1&amp;""":"&amp;H63)
&amp;IF(LEN(F63)=0,"",","""&amp;I$1&amp;""":"&amp;I63)
&amp;IF(LEN(F63)=0,"",","""&amp;J$1&amp;""":"&amp;J63)
&amp;IF(LEN(F63)=0,"",","""&amp;K$1&amp;""":"&amp;K63)
&amp;IF(LEN(F63)=0,"",","""&amp;L$1&amp;""":"&amp;L63)
&amp;IF(LEN(F63)=0,"",","""&amp;M$1&amp;""":"&amp;M63)
&amp;IF(LEN(F63)=0,"",","""&amp;N$1&amp;""":"&amp;N63)
&amp;IF(LEN(F63)=0,"",","""&amp;O$1&amp;""":"&amp;O63)
&amp;IF(LEN(F63)=0,"",","""&amp;P$1&amp;""":"&amp;P63)
&amp;IF(LEN(F63)=0,"",","""&amp;Q$1&amp;""":"&amp;Q63)
&amp;IF(LEN(F63)=0,"",","""&amp;R$1&amp;""":"&amp;R63)
&amp;IF(LEN(F63)=0,"","}")&amp;"}"</f>
        <v>{"dy":28,"sl":1,"id":"Actor0236m","stats":{"tr":3,"trp":6,"str":8,"dex":7,"int":0,"vit":0,"train":0,"wgGr0":0,"wgGr1":0,"wgGr2":0,"wgGr3":18,"wgLk":232}}</v>
      </c>
      <c r="AD63">
        <v>62</v>
      </c>
      <c r="AE63">
        <v>309</v>
      </c>
      <c r="AF63">
        <f t="shared" si="94"/>
        <v>1</v>
      </c>
    </row>
    <row r="64" spans="1:32">
      <c r="A64">
        <v>28</v>
      </c>
      <c r="B64">
        <f t="shared" ca="1" si="72"/>
        <v>2</v>
      </c>
      <c r="C64" t="str">
        <f t="shared" ref="C64" ca="1" si="189">VLOOKUP(RANDBETWEEN(1,COUNTA(Z:Z)-1),Z:AA,2,0)</f>
        <v>Actor0024m</v>
      </c>
      <c r="D64" t="str">
        <f>IF(ISBLANK(F64),"",
IFERROR(VLOOKUP(F64,[2]ActorTable!$A:$H,MATCH("이름참고",[2]ActorTable!$1:$1,0),0),"캐릭터없음"))</f>
        <v>카츄진</v>
      </c>
      <c r="E64" t="str">
        <f t="shared" ref="E64" ca="1" si="190">IF(AND(B64&lt;=OFFSET(B64,1,0),NOT(ISBLANK(F64))),
IF(F64=OFFSET(F64,1,0),"같음",""),"")</f>
        <v/>
      </c>
      <c r="F64" t="s">
        <v>326</v>
      </c>
      <c r="G64">
        <v>3</v>
      </c>
      <c r="H64">
        <v>6</v>
      </c>
      <c r="I64">
        <v>0</v>
      </c>
      <c r="J64">
        <v>15</v>
      </c>
      <c r="K64">
        <v>0</v>
      </c>
      <c r="L64">
        <v>0</v>
      </c>
      <c r="M64">
        <v>0</v>
      </c>
      <c r="N64">
        <v>0</v>
      </c>
      <c r="O64">
        <v>0</v>
      </c>
      <c r="P64">
        <v>0</v>
      </c>
      <c r="Q64">
        <v>18</v>
      </c>
      <c r="R64">
        <v>208</v>
      </c>
      <c r="S64" t="str">
        <f>IFERROR(VLOOKUP(R64,[2]WingLookTable!$A:$B,2,0),"캐릭터없음")</f>
        <v>Wing_FireSineBeeFullSlow</v>
      </c>
      <c r="T64">
        <f t="shared" ca="1" si="175"/>
        <v>184</v>
      </c>
      <c r="U64" t="str">
        <f t="shared" ca="1" si="176"/>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v>
      </c>
      <c r="V64" t="str">
        <f t="shared" ca="1" si="84"/>
        <v>{"dy":28,"sl":2,"id":"Actor3117m","stats":{"tr":3,"trp":6,"str":0,"dex":15,"int":0,"vit":0,"train":0,"wgGr0":0,"wgGr1":0,"wgGr2":0,"wgGr3":18,"wgLk":208}}</v>
      </c>
      <c r="AD64">
        <v>63</v>
      </c>
      <c r="AE64">
        <v>312</v>
      </c>
      <c r="AF64">
        <f t="shared" si="94"/>
        <v>1</v>
      </c>
    </row>
    <row r="65" spans="1:32">
      <c r="A65">
        <v>28</v>
      </c>
      <c r="B65">
        <f t="shared" ca="1" si="72"/>
        <v>3</v>
      </c>
      <c r="C65" t="str">
        <f t="shared" ref="C65" ca="1" si="191">VLOOKUP(RANDBETWEEN(1,COUNTA(Z:Z)-1),Z:AA,2,0)</f>
        <v>Actor3114m</v>
      </c>
      <c r="D65" t="str">
        <f>IF(ISBLANK(F65),"",
IFERROR(VLOOKUP(F65,[2]ActorTable!$A:$H,MATCH("이름참고",[2]ActorTable!$1:$1,0),0),"캐릭터없음"))</f>
        <v>헤르윈</v>
      </c>
      <c r="E65" t="str">
        <f t="shared" ref="E65" ca="1" si="192">IF(AND(B65&lt;=OFFSET(B65,1,0),NOT(ISBLANK(F65))),
IF(F65=OFFSET(F65,1,0),"같음",""),"")</f>
        <v/>
      </c>
      <c r="F65" t="s">
        <v>365</v>
      </c>
      <c r="G65">
        <v>3</v>
      </c>
      <c r="H65">
        <v>6</v>
      </c>
      <c r="I65">
        <v>0</v>
      </c>
      <c r="J65">
        <v>8</v>
      </c>
      <c r="K65">
        <v>7</v>
      </c>
      <c r="L65">
        <v>0</v>
      </c>
      <c r="M65">
        <v>0</v>
      </c>
      <c r="N65">
        <v>0</v>
      </c>
      <c r="O65">
        <v>0</v>
      </c>
      <c r="P65">
        <v>0</v>
      </c>
      <c r="Q65">
        <v>18</v>
      </c>
      <c r="R65">
        <v>348</v>
      </c>
      <c r="S65" t="str">
        <f>IFERROR(VLOOKUP(R65,[2]WingLookTable!$A:$B,2,0),"캐릭터없음")</f>
        <v>Wing_DustYellowSineSineOtherFast</v>
      </c>
      <c r="T65">
        <f t="shared" ref="T65" ca="1" si="193">VLOOKUP(RANDBETWEEN(1,COUNTA(AD:AD)-1),AD:AE,2,0)</f>
        <v>369</v>
      </c>
      <c r="U65" t="str">
        <f t="shared" ref="U65" ca="1" si="194">IF(ROW()=2,V65,OFFSET(U65,-1,0)&amp;IF(LEN(V65)=0,"",","&amp;V65))</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v>
      </c>
      <c r="V65" t="str">
        <f t="shared" ca="1" si="84"/>
        <v>{"dy":28,"sl":3,"id":"Actor0007m","stats":{"tr":3,"trp":6,"str":0,"dex":8,"int":7,"vit":0,"train":0,"wgGr0":0,"wgGr1":0,"wgGr2":0,"wgGr3":18,"wgLk":348}}</v>
      </c>
      <c r="AD65">
        <v>64</v>
      </c>
      <c r="AE65">
        <v>315</v>
      </c>
      <c r="AF65">
        <f t="shared" si="94"/>
        <v>1</v>
      </c>
    </row>
    <row r="66" spans="1:32">
      <c r="A66">
        <v>29</v>
      </c>
      <c r="B66">
        <f t="shared" ref="B66:B71" ca="1" si="195">IF(A66&lt;&gt;OFFSET(A66,-1,0),1,OFFSET(B66,-1,0)+1)</f>
        <v>1</v>
      </c>
      <c r="C66" t="str">
        <f t="shared" ca="1" si="117"/>
        <v>Actor1218m</v>
      </c>
      <c r="D66" t="str">
        <f>IF(ISBLANK(F66),"",
IFERROR(VLOOKUP(F66,[2]ActorTable!$A:$H,MATCH("이름참고",[2]ActorTable!$1:$1,0),0),"캐릭터없음"))</f>
        <v>프리스</v>
      </c>
      <c r="E66" t="str">
        <f t="shared" ca="1" si="118"/>
        <v/>
      </c>
      <c r="F66" t="s">
        <v>332</v>
      </c>
      <c r="G66">
        <v>3</v>
      </c>
      <c r="H66">
        <v>6</v>
      </c>
      <c r="I66">
        <v>0</v>
      </c>
      <c r="J66">
        <v>0</v>
      </c>
      <c r="K66">
        <v>7</v>
      </c>
      <c r="L66">
        <v>8</v>
      </c>
      <c r="M66">
        <v>0</v>
      </c>
      <c r="N66">
        <v>0</v>
      </c>
      <c r="O66">
        <v>0</v>
      </c>
      <c r="P66">
        <v>0</v>
      </c>
      <c r="Q66">
        <v>18</v>
      </c>
      <c r="R66">
        <v>217</v>
      </c>
      <c r="S66" t="str">
        <f>IFERROR(VLOOKUP(R66,[2]WingLookTable!$A:$B,2,0),"캐릭터없음")</f>
        <v>Wing_GreenOtherSineFullFast</v>
      </c>
      <c r="T66">
        <f t="shared" ca="1" si="119"/>
        <v>280</v>
      </c>
      <c r="U66" t="str">
        <f t="shared" ca="1" si="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v>
      </c>
      <c r="V66" t="str">
        <f t="shared" ca="1" si="84"/>
        <v>{"dy":29,"sl":1,"id":"Actor0125m","stats":{"tr":3,"trp":6,"str":0,"dex":0,"int":7,"vit":8,"train":0,"wgGr0":0,"wgGr1":0,"wgGr2":0,"wgGr3":18,"wgLk":217}}</v>
      </c>
      <c r="AD66">
        <v>65</v>
      </c>
      <c r="AE66">
        <v>318</v>
      </c>
      <c r="AF66">
        <f t="shared" ref="AF66:AF97" si="196">COUNTIF(R:R,AE66)</f>
        <v>1</v>
      </c>
    </row>
    <row r="67" spans="1:32">
      <c r="A67">
        <v>29</v>
      </c>
      <c r="B67">
        <f t="shared" ca="1" si="195"/>
        <v>2</v>
      </c>
      <c r="C67" t="str">
        <f t="shared" ref="C67" ca="1" si="197">VLOOKUP(RANDBETWEEN(1,COUNTA(Z:Z)-1),Z:AA,2,0)</f>
        <v>Actor3022m</v>
      </c>
      <c r="D67" t="str">
        <f>IF(ISBLANK(F67),"",
IFERROR(VLOOKUP(F67,[2]ActorTable!$A:$H,MATCH("이름참고",[2]ActorTable!$1:$1,0),0),"캐릭터없음"))</f>
        <v>그루퍼스</v>
      </c>
      <c r="E67" t="str">
        <f t="shared" ref="E67" ca="1" si="198">IF(AND(B67&lt;=OFFSET(B67,1,0),NOT(ISBLANK(F67))),
IF(F67=OFFSET(F67,1,0),"같음",""),"")</f>
        <v/>
      </c>
      <c r="F67" t="s">
        <v>320</v>
      </c>
      <c r="G67">
        <v>3</v>
      </c>
      <c r="H67">
        <v>6</v>
      </c>
      <c r="I67">
        <v>15</v>
      </c>
      <c r="J67">
        <v>0</v>
      </c>
      <c r="K67">
        <v>0</v>
      </c>
      <c r="L67">
        <v>0</v>
      </c>
      <c r="M67">
        <v>0</v>
      </c>
      <c r="N67">
        <v>0</v>
      </c>
      <c r="O67">
        <v>0</v>
      </c>
      <c r="P67">
        <v>0</v>
      </c>
      <c r="Q67">
        <v>18</v>
      </c>
      <c r="R67">
        <v>137</v>
      </c>
      <c r="S67" t="str">
        <f>IFERROR(VLOOKUP(R67,[2]WingLookTable!$A:$B,2,0),"캐릭터없음")</f>
        <v>Wing_CyanStripePatternFullFast</v>
      </c>
      <c r="T67">
        <f t="shared" ref="T67" ca="1" si="199">VLOOKUP(RANDBETWEEN(1,COUNTA(AD:AD)-1),AD:AE,2,0)</f>
        <v>217</v>
      </c>
      <c r="U67" t="str">
        <f t="shared" ref="U67" ca="1" si="200">IF(ROW()=2,V67,OFFSET(U67,-1,0)&amp;IF(LEN(V67)=0,"",","&amp;V67))</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v>
      </c>
      <c r="V67" t="str">
        <f t="shared" ca="1" si="84"/>
        <v>{"dy":29,"sl":2,"id":"Actor2010m","stats":{"tr":3,"trp":6,"str":15,"dex":0,"int":0,"vit":0,"train":0,"wgGr0":0,"wgGr1":0,"wgGr2":0,"wgGr3":18,"wgLk":137}}</v>
      </c>
      <c r="AD67">
        <v>66</v>
      </c>
      <c r="AE67">
        <v>321</v>
      </c>
      <c r="AF67">
        <f t="shared" si="196"/>
        <v>1</v>
      </c>
    </row>
    <row r="68" spans="1:32">
      <c r="A68">
        <v>30</v>
      </c>
      <c r="B68">
        <f t="shared" ca="1" si="195"/>
        <v>1</v>
      </c>
      <c r="C68" t="str">
        <f t="shared" ref="C68" ca="1" si="201">VLOOKUP(RANDBETWEEN(1,COUNTA(Z:Z)-1),Z:AA,2,0)</f>
        <v>Actor2120m</v>
      </c>
      <c r="D68" t="str">
        <f>IF(ISBLANK(F68),"",
IFERROR(VLOOKUP(F68,[2]ActorTable!$A:$H,MATCH("이름참고",[2]ActorTable!$1:$1,0),0),"캐릭터없음"))</f>
        <v>케이저</v>
      </c>
      <c r="E68" t="str">
        <f t="shared" ref="E68" ca="1" si="202">IF(AND(B68&lt;=OFFSET(B68,1,0),NOT(ISBLANK(F68))),
IF(F68=OFFSET(F68,1,0),"같음",""),"")</f>
        <v/>
      </c>
      <c r="F68" t="s">
        <v>371</v>
      </c>
      <c r="G68">
        <v>3</v>
      </c>
      <c r="H68">
        <v>6</v>
      </c>
      <c r="I68">
        <v>8</v>
      </c>
      <c r="J68">
        <v>0</v>
      </c>
      <c r="K68">
        <v>7</v>
      </c>
      <c r="L68">
        <v>0</v>
      </c>
      <c r="M68">
        <v>0</v>
      </c>
      <c r="N68">
        <v>0</v>
      </c>
      <c r="O68">
        <v>0</v>
      </c>
      <c r="P68">
        <v>0</v>
      </c>
      <c r="Q68">
        <v>18</v>
      </c>
      <c r="R68">
        <v>175</v>
      </c>
      <c r="S68" t="str">
        <f>IFERROR(VLOOKUP(R68,[2]WingLookTable!$A:$B,2,0),"캐릭터없음")</f>
        <v>Wing_DustMultiSineOtherFullSlow2</v>
      </c>
      <c r="T68">
        <f t="shared" ref="T68:T70" ca="1" si="203">VLOOKUP(RANDBETWEEN(1,COUNTA(AD:AD)-1),AD:AE,2,0)</f>
        <v>272</v>
      </c>
      <c r="U68" t="str">
        <f t="shared" ref="U68:U70" ca="1" si="204">IF(ROW()=2,V68,OFFSET(U68,-1,0)&amp;IF(LEN(V68)=0,"",","&amp;V68))</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0113m","stats":{"tr":3,"trp":6,"str":8,"dex":0,"int":7,"vit":0,"train":0,"wgGr0":0,"wgGr1":0,"wgGr2":0,"wgGr3":18,"wgLk":175}}</v>
      </c>
      <c r="V68" t="str">
        <f t="shared" ref="V68:V70" ca="1" si="205">"{"""&amp;A$1&amp;""":"&amp;A68
&amp;","""&amp;B$1&amp;""":"&amp;B68
&amp;IF(LEN(F68)=0,"",","""&amp;F$1&amp;""":"""&amp;F68&amp;"""")
&amp;IF(LEN(F68)=0,"",",""stats"":{")
&amp;IF(LEN(F68)=0,"",""""&amp;G$1&amp;""":"&amp;G68)
&amp;IF(LEN(F68)=0,"",","""&amp;H$1&amp;""":"&amp;H68)
&amp;IF(LEN(F68)=0,"",","""&amp;I$1&amp;""":"&amp;I68)
&amp;IF(LEN(F68)=0,"",","""&amp;J$1&amp;""":"&amp;J68)
&amp;IF(LEN(F68)=0,"",","""&amp;K$1&amp;""":"&amp;K68)
&amp;IF(LEN(F68)=0,"",","""&amp;L$1&amp;""":"&amp;L68)
&amp;IF(LEN(F68)=0,"",","""&amp;M$1&amp;""":"&amp;M68)
&amp;IF(LEN(F68)=0,"",","""&amp;N$1&amp;""":"&amp;N68)
&amp;IF(LEN(F68)=0,"",","""&amp;O$1&amp;""":"&amp;O68)
&amp;IF(LEN(F68)=0,"",","""&amp;P$1&amp;""":"&amp;P68)
&amp;IF(LEN(F68)=0,"",","""&amp;Q$1&amp;""":"&amp;Q68)
&amp;IF(LEN(F68)=0,"",","""&amp;R$1&amp;""":"&amp;R68)
&amp;IF(LEN(F68)=0,"","}")&amp;"}"</f>
        <v>{"dy":30,"sl":1,"id":"Actor0113m","stats":{"tr":3,"trp":6,"str":8,"dex":0,"int":7,"vit":0,"train":0,"wgGr0":0,"wgGr1":0,"wgGr2":0,"wgGr3":18,"wgLk":175}}</v>
      </c>
      <c r="AD68">
        <v>67</v>
      </c>
      <c r="AE68">
        <v>324</v>
      </c>
      <c r="AF68">
        <f t="shared" si="196"/>
        <v>1</v>
      </c>
    </row>
    <row r="69" spans="1:32">
      <c r="A69">
        <v>30</v>
      </c>
      <c r="B69">
        <f t="shared" ref="B69" ca="1" si="206">IF(A69&lt;&gt;OFFSET(A69,-1,0),1,OFFSET(B69,-1,0)+1)</f>
        <v>2</v>
      </c>
      <c r="C69" t="str">
        <f t="shared" ref="C69" ca="1" si="207">VLOOKUP(RANDBETWEEN(1,COUNTA(Z:Z)-1),Z:AA,2,0)</f>
        <v>Actor1039m</v>
      </c>
      <c r="D69" t="str">
        <f>IF(ISBLANK(F69),"",
IFERROR(VLOOKUP(F69,[2]ActorTable!$A:$H,MATCH("이름참고",[2]ActorTable!$1:$1,0),0),"캐릭터없음"))</f>
        <v>에이잭</v>
      </c>
      <c r="E69" t="str">
        <f t="shared" ref="E69" ca="1" si="208">IF(AND(B69&lt;=OFFSET(B69,1,0),NOT(ISBLANK(F69))),
IF(F69=OFFSET(F69,1,0),"같음",""),"")</f>
        <v/>
      </c>
      <c r="F69" t="s">
        <v>405</v>
      </c>
      <c r="G69">
        <v>3</v>
      </c>
      <c r="H69">
        <v>6</v>
      </c>
      <c r="I69">
        <v>0</v>
      </c>
      <c r="J69">
        <v>0</v>
      </c>
      <c r="K69">
        <v>15</v>
      </c>
      <c r="L69">
        <v>0</v>
      </c>
      <c r="M69">
        <v>0</v>
      </c>
      <c r="N69">
        <v>0</v>
      </c>
      <c r="O69">
        <v>0</v>
      </c>
      <c r="P69">
        <v>0</v>
      </c>
      <c r="Q69">
        <v>18</v>
      </c>
      <c r="R69">
        <v>141</v>
      </c>
      <c r="S69" t="str">
        <f>IFERROR(VLOOKUP(R69,[2]WingLookTable!$A:$B,2,0),"캐릭터없음")</f>
        <v>Wing_DustBlueOtherFullOtherFast</v>
      </c>
      <c r="T69">
        <f t="shared" ca="1" si="203"/>
        <v>369</v>
      </c>
      <c r="U69" t="str">
        <f t="shared" ca="1" si="20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0113m","stats":{"tr":3,"trp":6,"str":8,"dex":0,"int":7,"vit":0,"train":0,"wgGr0":0,"wgGr1":0,"wgGr2":0,"wgGr3":18,"wgLk":175}},{"dy":30,"sl":2,"id":"Actor1029m","stats":{"tr":3,"trp":6,"str":0,"dex":0,"int":15,"vit":0,"train":0,"wgGr0":0,"wgGr1":0,"wgGr2":0,"wgGr3":18,"wgLk":141}}</v>
      </c>
      <c r="V69" t="str">
        <f t="shared" ca="1" si="205"/>
        <v>{"dy":30,"sl":2,"id":"Actor1029m","stats":{"tr":3,"trp":6,"str":0,"dex":0,"int":15,"vit":0,"train":0,"wgGr0":0,"wgGr1":0,"wgGr2":0,"wgGr3":18,"wgLk":141}}</v>
      </c>
      <c r="AD69">
        <v>68</v>
      </c>
      <c r="AE69">
        <v>328</v>
      </c>
      <c r="AF69">
        <f t="shared" si="196"/>
        <v>1</v>
      </c>
    </row>
    <row r="70" spans="1:32">
      <c r="A70">
        <v>31</v>
      </c>
      <c r="B70">
        <f t="shared" ca="1" si="195"/>
        <v>1</v>
      </c>
      <c r="C70" t="str">
        <f t="shared" ref="C70" ca="1" si="209">VLOOKUP(RANDBETWEEN(1,COUNTA(Z:Z)-1),Z:AA,2,0)</f>
        <v>Actor1109m</v>
      </c>
      <c r="D70" t="str">
        <f>IF(ISBLANK(F70),"",
IFERROR(VLOOKUP(F70,[2]ActorTable!$A:$H,MATCH("이름참고",[2]ActorTable!$1:$1,0),0),"캐릭터없음"))</f>
        <v>간파울</v>
      </c>
      <c r="E70" t="str">
        <f t="shared" ref="E70" ca="1" si="210">IF(AND(B70&lt;=OFFSET(B70,1,0),NOT(ISBLANK(F70))),
IF(F70=OFFSET(F70,1,0),"같음",""),"")</f>
        <v/>
      </c>
      <c r="F70" t="s">
        <v>407</v>
      </c>
      <c r="G70">
        <v>3</v>
      </c>
      <c r="H70">
        <v>6</v>
      </c>
      <c r="I70">
        <v>15</v>
      </c>
      <c r="J70">
        <v>0</v>
      </c>
      <c r="K70">
        <v>0</v>
      </c>
      <c r="L70">
        <v>0</v>
      </c>
      <c r="M70">
        <v>0</v>
      </c>
      <c r="N70">
        <v>0</v>
      </c>
      <c r="O70">
        <v>0</v>
      </c>
      <c r="P70">
        <v>0</v>
      </c>
      <c r="Q70">
        <v>18</v>
      </c>
      <c r="R70">
        <v>356</v>
      </c>
      <c r="S70" t="str">
        <f>IFERROR(VLOOKUP(R70,[2]WingLookTable!$A:$B,2,0),"캐릭터없음")</f>
        <v>Wing_GreenOtherPatternOtherFast</v>
      </c>
      <c r="T70">
        <f t="shared" ca="1" si="203"/>
        <v>160</v>
      </c>
      <c r="U70" t="str">
        <f t="shared" ca="1" si="20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0113m","stats":{"tr":3,"trp":6,"str":8,"dex":0,"int":7,"vit":0,"train":0,"wgGr0":0,"wgGr1":0,"wgGr2":0,"wgGr3":18,"wgLk":175}},{"dy":30,"sl":2,"id":"Actor1029m","stats":{"tr":3,"trp":6,"str":0,"dex":0,"int":15,"vit":0,"train":0,"wgGr0":0,"wgGr1":0,"wgGr2":0,"wgGr3":18,"wgLk":141}},{"dy":31,"sl":1,"id":"Actor0201m","stats":{"tr":3,"trp":6,"str":15,"dex":0,"int":0,"vit":0,"train":0,"wgGr0":0,"wgGr1":0,"wgGr2":0,"wgGr3":18,"wgLk":356}}</v>
      </c>
      <c r="V70" t="str">
        <f t="shared" ca="1" si="205"/>
        <v>{"dy":31,"sl":1,"id":"Actor0201m","stats":{"tr":3,"trp":6,"str":15,"dex":0,"int":0,"vit":0,"train":0,"wgGr0":0,"wgGr1":0,"wgGr2":0,"wgGr3":18,"wgLk":356}}</v>
      </c>
      <c r="AD70">
        <v>69</v>
      </c>
      <c r="AE70">
        <v>332</v>
      </c>
      <c r="AF70">
        <f t="shared" si="196"/>
        <v>0</v>
      </c>
    </row>
    <row r="71" spans="1:32">
      <c r="A71">
        <v>31</v>
      </c>
      <c r="B71">
        <f t="shared" ca="1" si="195"/>
        <v>2</v>
      </c>
      <c r="C71" t="str">
        <f t="shared" ref="C71" ca="1" si="211">VLOOKUP(RANDBETWEEN(1,COUNTA(Z:Z)-1),Z:AA,2,0)</f>
        <v>Actor2011m</v>
      </c>
      <c r="D71" t="str">
        <f>IF(ISBLANK(F71),"",
IFERROR(VLOOKUP(F71,[2]ActorTable!$A:$H,MATCH("이름참고",[2]ActorTable!$1:$1,0),0),"캐릭터없음"))</f>
        <v>슬로니카</v>
      </c>
      <c r="E71" t="str">
        <f t="shared" ref="E71" ca="1" si="212">IF(AND(B71&lt;=OFFSET(B71,1,0),NOT(ISBLANK(F71))),
IF(F71=OFFSET(F71,1,0),"같음",""),"")</f>
        <v/>
      </c>
      <c r="F71" t="s">
        <v>361</v>
      </c>
      <c r="G71">
        <v>3</v>
      </c>
      <c r="H71">
        <v>6</v>
      </c>
      <c r="I71">
        <v>0</v>
      </c>
      <c r="J71">
        <v>7</v>
      </c>
      <c r="K71">
        <v>8</v>
      </c>
      <c r="L71">
        <v>0</v>
      </c>
      <c r="M71">
        <v>0</v>
      </c>
      <c r="N71">
        <v>0</v>
      </c>
      <c r="O71">
        <v>0</v>
      </c>
      <c r="P71">
        <v>0</v>
      </c>
      <c r="Q71">
        <v>18</v>
      </c>
      <c r="R71">
        <v>240</v>
      </c>
      <c r="S71" t="str">
        <f>IFERROR(VLOOKUP(R71,[2]WingLookTable!$A:$B,2,0),"캐릭터없음")</f>
        <v>Wing_MultiStripeOtherOtherSlow</v>
      </c>
      <c r="T71">
        <f t="shared" ref="T71:T72" ca="1" si="213">VLOOKUP(RANDBETWEEN(1,COUNTA(AD:AD)-1),AD:AE,2,0)</f>
        <v>268</v>
      </c>
      <c r="U71" t="str">
        <f t="shared" ref="U71:U72" ca="1" si="214">IF(ROW()=2,V71,OFFSET(U71,-1,0)&amp;IF(LEN(V71)=0,"",","&amp;V71))</f>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0113m","stats":{"tr":3,"trp":6,"str":8,"dex":0,"int":7,"vit":0,"train":0,"wgGr0":0,"wgGr1":0,"wgGr2":0,"wgGr3":18,"wgLk":175}},{"dy":30,"sl":2,"id":"Actor1029m","stats":{"tr":3,"trp":6,"str":0,"dex":0,"int":15,"vit":0,"train":0,"wgGr0":0,"wgGr1":0,"wgGr2":0,"wgGr3":18,"wgLk":141}},{"dy":31,"sl":1,"id":"Actor0201m","stats":{"tr":3,"trp":6,"str":15,"dex":0,"int":0,"vit":0,"train":0,"wgGr0":0,"wgGr1":0,"wgGr2":0,"wgGr3":18,"wgLk":356}},{"dy":31,"sl":2,"id":"Actor3114m","stats":{"tr":3,"trp":6,"str":0,"dex":7,"int":8,"vit":0,"train":0,"wgGr0":0,"wgGr1":0,"wgGr2":0,"wgGr3":18,"wgLk":240}}</v>
      </c>
      <c r="V71" t="str">
        <f t="shared" ref="V71:V72" ca="1" si="215">"{"""&amp;A$1&amp;""":"&amp;A71
&amp;","""&amp;B$1&amp;""":"&amp;B71
&amp;IF(LEN(F71)=0,"",","""&amp;F$1&amp;""":"""&amp;F71&amp;"""")
&amp;IF(LEN(F71)=0,"",",""stats"":{")
&amp;IF(LEN(F71)=0,"",""""&amp;G$1&amp;""":"&amp;G71)
&amp;IF(LEN(F71)=0,"",","""&amp;H$1&amp;""":"&amp;H71)
&amp;IF(LEN(F71)=0,"",","""&amp;I$1&amp;""":"&amp;I71)
&amp;IF(LEN(F71)=0,"",","""&amp;J$1&amp;""":"&amp;J71)
&amp;IF(LEN(F71)=0,"",","""&amp;K$1&amp;""":"&amp;K71)
&amp;IF(LEN(F71)=0,"",","""&amp;L$1&amp;""":"&amp;L71)
&amp;IF(LEN(F71)=0,"",","""&amp;M$1&amp;""":"&amp;M71)
&amp;IF(LEN(F71)=0,"",","""&amp;N$1&amp;""":"&amp;N71)
&amp;IF(LEN(F71)=0,"",","""&amp;O$1&amp;""":"&amp;O71)
&amp;IF(LEN(F71)=0,"",","""&amp;P$1&amp;""":"&amp;P71)
&amp;IF(LEN(F71)=0,"",","""&amp;Q$1&amp;""":"&amp;Q71)
&amp;IF(LEN(F71)=0,"",","""&amp;R$1&amp;""":"&amp;R71)
&amp;IF(LEN(F71)=0,"","}")&amp;"}"</f>
        <v>{"dy":31,"sl":2,"id":"Actor3114m","stats":{"tr":3,"trp":6,"str":0,"dex":7,"int":8,"vit":0,"train":0,"wgGr0":0,"wgGr1":0,"wgGr2":0,"wgGr3":18,"wgLk":240}}</v>
      </c>
      <c r="AD71">
        <v>70</v>
      </c>
      <c r="AE71">
        <v>336</v>
      </c>
      <c r="AF71">
        <f t="shared" si="196"/>
        <v>1</v>
      </c>
    </row>
    <row r="72" spans="1:32">
      <c r="A72">
        <v>31</v>
      </c>
      <c r="B72">
        <f t="shared" ref="B72" ca="1" si="216">IF(A72&lt;&gt;OFFSET(A72,-1,0),1,OFFSET(B72,-1,0)+1)</f>
        <v>3</v>
      </c>
      <c r="C72" t="str">
        <f t="shared" ref="C72" ca="1" si="217">VLOOKUP(RANDBETWEEN(1,COUNTA(Z:Z)-1),Z:AA,2,0)</f>
        <v>Actor0037m</v>
      </c>
      <c r="D72" t="str">
        <f>IF(ISBLANK(F72),"",
IFERROR(VLOOKUP(F72,[2]ActorTable!$A:$H,MATCH("이름참고",[2]ActorTable!$1:$1,0),0),"캐릭터없음"))</f>
        <v>클라크</v>
      </c>
      <c r="E72" t="str">
        <f t="shared" ref="E72" ca="1" si="218">IF(AND(B72&lt;=OFFSET(B72,1,0),NOT(ISBLANK(F72))),
IF(F72=OFFSET(F72,1,0),"같음",""),"")</f>
        <v/>
      </c>
      <c r="F72" t="s">
        <v>370</v>
      </c>
      <c r="G72">
        <v>3</v>
      </c>
      <c r="H72">
        <v>6</v>
      </c>
      <c r="I72">
        <v>8</v>
      </c>
      <c r="J72">
        <v>0</v>
      </c>
      <c r="K72">
        <v>7</v>
      </c>
      <c r="L72">
        <v>0</v>
      </c>
      <c r="M72">
        <v>0</v>
      </c>
      <c r="N72">
        <v>0</v>
      </c>
      <c r="O72">
        <v>0</v>
      </c>
      <c r="P72">
        <v>0</v>
      </c>
      <c r="Q72">
        <v>18</v>
      </c>
      <c r="R72">
        <v>223</v>
      </c>
      <c r="S72" t="str">
        <f>IFERROR(VLOOKUP(R72,[2]WingLookTable!$A:$B,2,0),"캐릭터없음")</f>
        <v>Wing_MultiFullOtherFullFast</v>
      </c>
      <c r="T72">
        <f t="shared" ca="1" si="213"/>
        <v>202</v>
      </c>
      <c r="U72" t="str">
        <f t="shared" ca="1" si="214"/>
        <v>{"dy":1,"sl":1,"id":"Actor1109m","stats":{"tr":3,"trp":6,"str":15,"dex":0,"int":0,"vit":0,"train":0,"wgGr0":0,"wgGr1":0,"wgGr2":0,"wgGr3":18,"wgLk":113}},{"dy":1,"sl":2,"id":"Actor2010m","stats":{"tr":3,"trp":6,"str":10,"dex":5,"int":0,"vit":0,"train":0,"wgGr0":0,"wgGr1":0,"wgGr2":0,"wgGr3":18,"wgLk":211}},{"dy":2,"sl":1,"id":"Actor1218m","stats":{"tr":3,"trp":6,"str":10,"dex":0,"int":5,"vit":0,"train":0,"wgGr0":0,"wgGr1":0,"wgGr2":0,"wgGr3":18,"wgLk":306}},{"dy":2,"sl":2,"id":"Actor2128m","stats":{"tr":3,"trp":6,"str":8,"dex":0,"int":7,"vit":0,"train":0,"wgGr0":0,"wgGr1":0,"wgGr2":0,"wgGr3":18,"wgLk":369}},{"dy":3,"sl":1,"id":"Actor2235m","stats":{"tr":3,"trp":6,"str":0,"dex":8,"int":0,"vit":7,"train":0,"wgGr0":0,"wgGr1":0,"wgGr2":0,"wgGr3":18,"wgLk":309}},{"dy":3,"sl":2,"id":"Actor0104m","stats":{"tr":3,"trp":6,"str":0,"dex":0,"int":8,"vit":7,"train":0,"wgGr0":0,"wgGr1":0,"wgGr2":0,"wgGr3":18,"wgLk":181}},{"dy":3,"sl":3,"id":"Actor1039m","stats":{"tr":3,"trp":6,"str":2,"dex":5,"int":8,"vit":0,"train":0,"wgGr0":0,"wgGr1":0,"wgGr2":0,"wgGr3":18,"wgLk":133}},{"dy":4,"sl":1,"id":"Actor0125m","stats":{"tr":3,"trp":6,"str":5,"dex":5,"int":5,"vit":0,"train":0,"wgGr0":0,"wgGr1":0,"wgGr2":0,"wgGr3":18,"wgLk":125}},{"dy":4,"sl":2,"id":"Actor3021m","stats":{"tr":3,"trp":6,"str":10,"dex":5,"int":0,"vit":0,"train":0,"wgGr0":0,"wgGr1":0,"wgGr2":0,"wgGr3":18,"wgLk":205}},{"dy":5,"sl":1,"id":"Actor2120m","stats":{"tr":3,"trp":6,"str":5,"dex":0,"int":5,"vit":5,"train":0,"wgGr0":0,"wgGr1":0,"wgGr2":0,"wgGr3":18,"wgLk":202}},{"dy":5,"sl":2,"id":"Actor3019m","stats":{"tr":3,"trp":6,"str":0,"dex":5,"int":10,"vit":0,"train":0,"wgGr0":0,"wgGr1":0,"wgGr2":0,"wgGr3":18,"wgLk":288}},{"dy":6,"sl":1,"id":"Actor3114m","stats":{"tr":3,"trp":6,"str":0,"dex":0,"int":15,"vit":0,"train":0,"wgGr0":0,"wgGr1":0,"wgGr2":0,"wgGr3":18,"wgLk":272}},{"dy":6,"sl":2,"id":"Actor3022m","stats":{"tr":3,"trp":6,"str":0,"dex":0,"int":10,"vit":5,"train":0,"wgGr0":0,"wgGr1":0,"wgGr2":0,"wgGr3":18,"wgLk":366}},{"dy":7,"sl":1,"id":"Actor1108m","stats":{"tr":3,"trp":6,"str":5,"dex":0,"int":10,"vit":0,"train":0,"wgGr0":0,"wgGr1":0,"wgGr2":0,"wgGr3":18,"wgLk":252}},{"dy":7,"sl":2,"id":"Actor2015m","stats":{"tr":3,"trp":6,"str":0,"dex":15,"int":0,"vit":0,"train":0,"wgGr0":0,"wgGr1":0,"wgGr2":0,"wgGr3":18,"wgLk":160}},{"dy":8,"sl":1,"id":"Actor3114m","stats":{"tr":3,"trp":6,"str":0,"dex":0,"int":15,"vit":0,"train":0,"wgGr0":0,"wgGr1":0,"wgGr2":0,"wgGr3":18,"wgLk":324}},{"dy":8,"sl":2,"id":"Actor1039m","stats":{"tr":3,"trp":6,"str":0,"dex":15,"int":0,"vit":0,"train":0,"wgGr0":0,"wgGr1":0,"wgGr2":0,"wgGr3":18,"wgLk":297}},{"dy":9,"sl":1,"id":"Actor0104m","stats":{"tr":3,"trp":6,"str":5,"dex":0,"int":10,"vit":0,"train":0,"wgGr0":0,"wgGr1":0,"wgGr2":0,"wgGr3":18,"wgLk":145}},{"dy":9,"sl":2,"id":"Actor1002m","stats":{"tr":3,"trp":6,"str":0,"dex":10,"int":5,"vit":0,"train":0,"wgGr0":0,"wgGr1":0,"wgGr2":0,"wgGr3":18,"wgLk":294}},{"dy":10,"sl":1,"id":"Actor3212m","stats":{"tr":3,"trp":6,"str":0,"dex":15,"int":0,"vit":0,"train":0,"wgGr0":0,"wgGr1":0,"wgGr2":0,"wgGr3":18,"wgLk":360}},{"dy":10,"sl":2,"id":"Actor1141m","stats":{"tr":3,"trp":6,"str":0,"dex":5,"int":10,"vit":0,"train":0,"wgGr0":0,"wgGr1":0,"wgGr2":0,"wgGr3":18,"wgLk":199}},{"dy":10,"sl":3,"id":"Actor2011m","stats":{"tr":3,"trp":6,"str":0,"dex":8,"int":7,"vit":0,"train":0,"wgGr0":0,"wgGr1":0,"wgGr2":0,"wgGr3":18,"wgLk":190}},{"dy":11,"sl":1,"id":"Actor2238m","stats":{"tr":3,"trp":6,"str":0,"dex":15,"int":0,"vit":0,"train":0,"wgGr0":0,"wgGr1":0,"wgGr2":0,"wgGr3":18,"wgLk":151}},{"dy":11,"sl":2,"id":"Actor1141m","stats":{"tr":3,"trp":6,"str":5,"dex":10,"int":0,"vit":0,"train":0,"wgGr0":0,"wgGr1":0,"wgGr2":0,"wgGr3":18,"wgLk":226}},{"dy":11,"sl":3,"id":"Actor3021m","stats":{"tr":3,"trp":6,"str":0,"dex":0,"int":15,"vit":0,"train":0,"wgGr0":0,"wgGr1":0,"wgGr2":0,"wgGr3":18,"wgLk":196}},{"dy":12,"sl":1,"id":"Actor0113m","stats":{"tr":3,"trp":6,"str":8,"dex":0,"int":7,"vit":0,"train":0,"wgGr0":0,"wgGr1":0,"wgGr2":0,"wgGr3":18,"wgLk":214}},{"dy":12,"sl":2,"id":"Actor2010m","stats":{"tr":3,"trp":6,"str":15,"dex":0,"int":0,"vit":0,"train":0,"wgGr0":0,"wgGr1":0,"wgGr2":0,"wgGr3":18,"wgLk":264}},{"dy":13,"sl":1,"id":"Actor0240m","stats":{"tr":3,"trp":6,"str":10,"dex":0,"int":0,"vit":5,"train":0,"wgGr0":0,"wgGr1":0,"wgGr2":0,"wgGr3":18,"wgLk":344}},{"dy":13,"sl":2,"id":"Actor2120m","stats":{"tr":3,"trp":6,"str":8,"dex":7,"int":0,"vit":0,"train":0,"wgGr0":0,"wgGr1":0,"wgGr2":0,"wgGr3":18,"wgLk":284}},{"dy":14,"sl":1,"id":"Actor2103m","stats":{"tr":3,"trp":6,"str":0,"dex":5,"int":0,"vit":10,"train":0,"wgGr0":0,"wgGr1":0,"wgGr2":0,"wgGr3":18,"wgLk":148}},{"dy":14,"sl":2,"id":"Actor1029m","stats":{"tr":3,"trp":6,"str":0,"dex":5,"int":10,"vit":0,"train":0,"wgGr0":0,"wgGr1":0,"wgGr2":0,"wgGr3":18,"wgLk":154}},{"dy":15,"sl":1,"id":"Actor0240m","stats":{"tr":3,"trp":6,"str":8,"dex":0,"int":7,"vit":0,"train":0,"wgGr0":0,"wgGr1":0,"wgGr2":0,"wgGr3":18,"wgLk":352}},{"dy":15,"sl":2,"id":"Actor3117m","stats":{"tr":3,"trp":6,"str":0,"dex":0,"int":15,"vit":0,"train":0,"wgGr0":0,"wgGr1":0,"wgGr2":0,"wgGr3":18,"wgLk":244}},{"dy":15,"sl":3,"id":"Actor3021m","stats":{"tr":3,"trp":6,"str":7,"dex":8,"int":0,"vit":0,"train":0,"wgGr0":0,"wgGr1":0,"wgGr2":0,"wgGr3":18,"wgLk":280}},{"dy":16,"sl":1,"id":"Actor3231m","stats":{"tr":3,"trp":6,"str":0,"dex":8,"int":7,"vit":0,"train":0,"wgGr0":0,"wgGr1":0,"wgGr2":0,"wgGr3":18,"wgLk":363}},{"dy":16,"sl":2,"id":"Actor0024m","stats":{"tr":3,"trp":6,"str":0,"dex":0,"int":15,"vit":0,"train":0,"wgGr0":0,"wgGr1":0,"wgGr2":0,"wgGr3":18,"wgLk":340}},{"dy":17,"sl":1,"id":"Actor2128m","stats":{"tr":3,"trp":6,"str":8,"dex":7,"int":0,"vit":0,"train":0,"wgGr0":0,"wgGr1":0,"wgGr2":0,"wgGr3":18,"wgLk":166}},{"dy":17,"sl":2,"id":"Actor0037m","stats":{"tr":3,"trp":6,"str":0,"dex":5,"int":10,"vit":0,"train":0,"wgGr0":0,"wgGr1":0,"wgGr2":0,"wgGr3":18,"wgLk":303}},{"dy":18,"sl":1,"id":"Actor0233m","stats":{"tr":3,"trp":6,"str":5,"dex":5,"int":0,"vit":5,"train":0,"wgGr0":0,"wgGr1":0,"wgGr2":0,"wgGr3":18,"wgLk":291}},{"dy":18,"sl":2,"id":"Actor2120m","stats":{"tr":3,"trp":6,"str":5,"dex":5,"int":0,"vit":5,"train":0,"wgGr0":0,"wgGr1":0,"wgGr2":0,"wgGr3":18,"wgLk":187}},{"dy":18,"sl":3,"id":"Actor0030m","stats":{"tr":3,"trp":6,"str":0,"dex":0,"int":0,"vit":15,"train":0,"wgGr0":0,"wgGr1":0,"wgGr2":0,"wgGr3":18,"wgLk":256}},{"dy":19,"sl":1,"id":"Actor1109m","stats":{"tr":3,"trp":6,"str":0,"dex":8,"int":7,"vit":0,"train":0,"wgGr0":0,"wgGr1":0,"wgGr2":0,"wgGr3":18,"wgLk":276}},{"dy":19,"sl":2,"id":"Actor2015m","stats":{"tr":3,"trp":6,"str":0,"dex":7,"int":8,"vit":0,"train":0,"wgGr0":0,"wgGr1":0,"wgGr2":0,"wgGr3":18,"wgLk":101}},{"dy":20,"sl":1,"id":"Actor1216m","stats":{"tr":3,"trp":6,"str":0,"dex":10,"int":5,"vit":0,"train":0,"wgGr0":0,"wgGr1":0,"wgGr2":0,"wgGr3":18,"wgLk":184}},{"dy":20,"sl":2,"id":"Actor0037m","stats":{"tr":3,"trp":6,"str":10,"dex":5,"int":0,"vit":0,"train":0,"wgGr0":0,"wgGr1":0,"wgGr2":0,"wgGr3":18,"wgLk":300}},{"dy":21,"sl":1,"id":"Actor2235m","stats":{"tr":3,"trp":6,"str":15,"dex":0,"int":0,"vit":0,"train":0,"wgGr0":0,"wgGr1":0,"wgGr2":0,"wgGr3":18,"wgLk":121}},{"dy":21,"sl":2,"id":"Actor0113m","stats":{"tr":3,"trp":6,"str":0,"dex":5,"int":10,"vit":0,"train":0,"wgGr0":0,"wgGr1":0,"wgGr2":0,"wgGr3":18,"wgLk":169}},{"dy":21,"sl":3,"id":"Actor1039m","stats":{"tr":3,"trp":6,"str":7,"dex":8,"int":0,"vit":0,"train":0,"wgGr0":0,"wgGr1":0,"wgGr2":0,"wgGr3":18,"wgLk":157}},{"dy":22,"sl":1,"id":"Actor0125m","stats":{"tr":3,"trp":6,"str":8,"dex":7,"int":0,"vit":0,"train":0,"wgGr0":0,"wgGr1":0,"wgGr2":0,"wgGr3":18,"wgLk":372}},{"dy":22,"sl":2,"id":"Actor1005m","stats":{"tr":3,"trp":6,"str":8,"dex":0,"int":7,"vit":0,"train":0,"wgGr0":0,"wgGr1":0,"wgGr2":0,"wgGr3":18,"wgLk":321}},{"dy":23,"sl":1,"id":"Actor1141m","stats":{"tr":3,"trp":6,"str":0,"dex":15,"int":0,"vit":0,"train":0,"wgGr0":0,"wgGr1":0,"wgGr2":0,"wgGr3":18,"wgLk":336}},{"dy":23,"sl":2,"id":"Actor0030m","stats":{"tr":3,"trp":6,"str":0,"dex":0,"int":15,"vit":0,"train":0,"wgGr0":0,"wgGr1":0,"wgGr2":0,"wgGr3":18,"wgLk":163}},{"dy":24,"sl":1,"id":"Actor3117m","stats":{"tr":3,"trp":6,"str":7,"dex":8,"int":0,"vit":0,"train":0,"wgGr0":0,"wgGr1":0,"wgGr2":0,"wgGr3":18,"wgLk":105}},{"dy":24,"sl":2,"id":"Actor0007m","stats":{"tr":3,"trp":6,"str":0,"dex":8,"int":7,"vit":0,"train":0,"wgGr0":0,"wgGr1":0,"wgGr2":0,"wgGr3":18,"wgLk":315}},{"dy":25,"sl":1,"id":"Actor1109m","stats":{"tr":3,"trp":6,"str":8,"dex":7,"int":0,"vit":0,"train":0,"wgGr0":0,"wgGr1":0,"wgGr2":0,"wgGr3":18,"wgLk":220}},{"dy":25,"sl":2,"id":"Actor0024m","stats":{"tr":3,"trp":6,"str":7,"dex":0,"int":0,"vit":8,"train":0,"wgGr0":0,"wgGr1":0,"wgGr2":0,"wgGr3":18,"wgLk":312}},{"dy":26,"sl":1,"id":"Actor0104m","stats":{"tr":3,"trp":6,"str":15,"dex":0,"int":0,"vit":0,"train":0,"wgGr0":0,"wgGr1":0,"wgGr2":0,"wgGr3":18,"wgLk":328}},{"dy":26,"sl":2,"id":"Actor3022m","stats":{"tr":3,"trp":6,"str":7,"dex":0,"int":8,"vit":0,"train":0,"wgGr0":0,"wgGr1":0,"wgGr2":0,"wgGr3":18,"wgLk":229}},{"dy":27,"sl":1,"id":"Actor0233m","stats":{"tr":3,"trp":6,"str":0,"dex":10,"int":5,"vit":0,"train":0,"wgGr0":0,"wgGr1":0,"wgGr2":0,"wgGr3":18,"wgLk":193}},{"dy":27,"sl":2,"id":"Actor1108m","stats":{"tr":3,"trp":6,"str":15,"dex":0,"int":0,"vit":0,"train":0,"wgGr0":0,"wgGr1":0,"wgGr2":0,"wgGr3":18,"wgLk":318}},{"dy":27,"sl":3,"id":"Actor3019m","stats":{"tr":3,"trp":6,"str":0,"dex":0,"int":0,"vit":15,"train":0,"wgGr0":0,"wgGr1":0,"wgGr2":0,"wgGr3":18,"wgLk":109}},{"dy":28,"sl":1,"id":"Actor0236m","stats":{"tr":3,"trp":6,"str":8,"dex":7,"int":0,"vit":0,"train":0,"wgGr0":0,"wgGr1":0,"wgGr2":0,"wgGr3":18,"wgLk":232}},{"dy":28,"sl":2,"id":"Actor3117m","stats":{"tr":3,"trp":6,"str":0,"dex":15,"int":0,"vit":0,"train":0,"wgGr0":0,"wgGr1":0,"wgGr2":0,"wgGr3":18,"wgLk":208}},{"dy":28,"sl":3,"id":"Actor0007m","stats":{"tr":3,"trp":6,"str":0,"dex":8,"int":7,"vit":0,"train":0,"wgGr0":0,"wgGr1":0,"wgGr2":0,"wgGr3":18,"wgLk":348}},{"dy":29,"sl":1,"id":"Actor0125m","stats":{"tr":3,"trp":6,"str":0,"dex":0,"int":7,"vit":8,"train":0,"wgGr0":0,"wgGr1":0,"wgGr2":0,"wgGr3":18,"wgLk":217}},{"dy":29,"sl":2,"id":"Actor2010m","stats":{"tr":3,"trp":6,"str":15,"dex":0,"int":0,"vit":0,"train":0,"wgGr0":0,"wgGr1":0,"wgGr2":0,"wgGr3":18,"wgLk":137}},{"dy":30,"sl":1,"id":"Actor0113m","stats":{"tr":3,"trp":6,"str":8,"dex":0,"int":7,"vit":0,"train":0,"wgGr0":0,"wgGr1":0,"wgGr2":0,"wgGr3":18,"wgLk":175}},{"dy":30,"sl":2,"id":"Actor1029m","stats":{"tr":3,"trp":6,"str":0,"dex":0,"int":15,"vit":0,"train":0,"wgGr0":0,"wgGr1":0,"wgGr2":0,"wgGr3":18,"wgLk":141}},{"dy":31,"sl":1,"id":"Actor0201m","stats":{"tr":3,"trp":6,"str":15,"dex":0,"int":0,"vit":0,"train":0,"wgGr0":0,"wgGr1":0,"wgGr2":0,"wgGr3":18,"wgLk":356}},{"dy":31,"sl":2,"id":"Actor3114m","stats":{"tr":3,"trp":6,"str":0,"dex":7,"int":8,"vit":0,"train":0,"wgGr0":0,"wgGr1":0,"wgGr2":0,"wgGr3":18,"wgLk":240}},{"dy":31,"sl":3,"id":"Actor2011m","stats":{"tr":3,"trp":6,"str":8,"dex":0,"int":7,"vit":0,"train":0,"wgGr0":0,"wgGr1":0,"wgGr2":0,"wgGr3":18,"wgLk":223}}</v>
      </c>
      <c r="V72" t="str">
        <f t="shared" ca="1" si="215"/>
        <v>{"dy":31,"sl":3,"id":"Actor2011m","stats":{"tr":3,"trp":6,"str":8,"dex":0,"int":7,"vit":0,"train":0,"wgGr0":0,"wgGr1":0,"wgGr2":0,"wgGr3":18,"wgLk":223}}</v>
      </c>
      <c r="AD72">
        <v>71</v>
      </c>
      <c r="AE72">
        <v>340</v>
      </c>
      <c r="AF72">
        <f t="shared" si="196"/>
        <v>1</v>
      </c>
    </row>
    <row r="73" spans="1:32">
      <c r="AD73">
        <v>72</v>
      </c>
      <c r="AE73">
        <v>344</v>
      </c>
      <c r="AF73">
        <f t="shared" si="196"/>
        <v>1</v>
      </c>
    </row>
    <row r="74" spans="1:32">
      <c r="AD74">
        <v>73</v>
      </c>
      <c r="AE74">
        <v>348</v>
      </c>
      <c r="AF74">
        <f t="shared" si="196"/>
        <v>1</v>
      </c>
    </row>
    <row r="75" spans="1:32">
      <c r="AD75">
        <v>74</v>
      </c>
      <c r="AE75">
        <v>352</v>
      </c>
      <c r="AF75">
        <f t="shared" si="196"/>
        <v>1</v>
      </c>
    </row>
    <row r="76" spans="1:32">
      <c r="AD76">
        <v>75</v>
      </c>
      <c r="AE76">
        <v>356</v>
      </c>
      <c r="AF76">
        <f t="shared" si="196"/>
        <v>1</v>
      </c>
    </row>
    <row r="77" spans="1:32">
      <c r="AD77">
        <v>76</v>
      </c>
      <c r="AE77">
        <v>360</v>
      </c>
      <c r="AF77">
        <f t="shared" si="196"/>
        <v>1</v>
      </c>
    </row>
    <row r="78" spans="1:32">
      <c r="AD78">
        <v>77</v>
      </c>
      <c r="AE78">
        <v>363</v>
      </c>
      <c r="AF78">
        <f t="shared" si="196"/>
        <v>1</v>
      </c>
    </row>
    <row r="79" spans="1:32">
      <c r="AD79">
        <v>78</v>
      </c>
      <c r="AE79">
        <v>366</v>
      </c>
      <c r="AF79">
        <f t="shared" si="196"/>
        <v>1</v>
      </c>
    </row>
    <row r="80" spans="1:32">
      <c r="AD80">
        <v>79</v>
      </c>
      <c r="AE80">
        <v>369</v>
      </c>
      <c r="AF80">
        <f t="shared" si="196"/>
        <v>1</v>
      </c>
    </row>
    <row r="81" spans="30:32">
      <c r="AD81">
        <v>80</v>
      </c>
      <c r="AE81">
        <v>372</v>
      </c>
      <c r="AF81">
        <f t="shared" si="196"/>
        <v>1</v>
      </c>
    </row>
  </sheetData>
  <sortState xmlns:xlrd2="http://schemas.microsoft.com/office/spreadsheetml/2017/richdata2" ref="Z2:AA36">
    <sortCondition ref="Z2:Z36"/>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387</v>
      </c>
      <c r="B5">
        <v>175</v>
      </c>
      <c r="C5" t="s">
        <v>385</v>
      </c>
      <c r="D5" t="s">
        <v>386</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2022-08-21T09:00:22Z</dcterms:modified>
</cp:coreProperties>
</file>